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OM - VZMR\PALÁNOVÁ\Dětský domov Náměšť nad Oslavou - Sanace vlhkosti\DOTAZY\"/>
    </mc:Choice>
  </mc:AlternateContent>
  <bookViews>
    <workbookView xWindow="150" yWindow="525" windowWidth="28455" windowHeight="12210"/>
  </bookViews>
  <sheets>
    <sheet name="Rekapitulace stavby" sheetId="1" r:id="rId1"/>
    <sheet name="2022-IS-04-11 - D.1.1-Arc..." sheetId="2" r:id="rId2"/>
    <sheet name="2022-IS-04 - D.1.4.1-Zaří..." sheetId="3" r:id="rId3"/>
    <sheet name="2022-IS-04-VON - Vedlejší..." sheetId="4" r:id="rId4"/>
    <sheet name="Seznam figur" sheetId="5" r:id="rId5"/>
    <sheet name="Pokyny pro vyplnění" sheetId="6" r:id="rId6"/>
  </sheets>
  <definedNames>
    <definedName name="_xlnm._FilterDatabase" localSheetId="2" hidden="1">'2022-IS-04 - D.1.4.1-Zaří...'!$C$92:$K$202</definedName>
    <definedName name="_xlnm._FilterDatabase" localSheetId="1" hidden="1">'2022-IS-04-11 - D.1.1-Arc...'!$C$101:$K$879</definedName>
    <definedName name="_xlnm._FilterDatabase" localSheetId="3" hidden="1">'2022-IS-04-VON - Vedlejší...'!$C$84:$K$116</definedName>
    <definedName name="_xlnm.Print_Titles" localSheetId="2">'2022-IS-04 - D.1.4.1-Zaří...'!$92:$92</definedName>
    <definedName name="_xlnm.Print_Titles" localSheetId="1">'2022-IS-04-11 - D.1.1-Arc...'!$101:$101</definedName>
    <definedName name="_xlnm.Print_Titles" localSheetId="3">'2022-IS-04-VON - Vedlejší...'!$84:$84</definedName>
    <definedName name="_xlnm.Print_Titles" localSheetId="0">'Rekapitulace stavby'!$52:$52</definedName>
    <definedName name="_xlnm.Print_Titles" localSheetId="4">'Seznam figur'!$9:$9</definedName>
    <definedName name="_xlnm.Print_Area" localSheetId="2">'2022-IS-04 - D.1.4.1-Zaří...'!$C$4:$J$41,'2022-IS-04 - D.1.4.1-Zaří...'!$C$47:$J$72,'2022-IS-04 - D.1.4.1-Zaří...'!$C$78:$K$202</definedName>
    <definedName name="_xlnm.Print_Area" localSheetId="1">'2022-IS-04-11 - D.1.1-Arc...'!$C$4:$J$39,'2022-IS-04-11 - D.1.1-Arc...'!$C$45:$J$83,'2022-IS-04-11 - D.1.1-Arc...'!$C$89:$K$879</definedName>
    <definedName name="_xlnm.Print_Area" localSheetId="3">'2022-IS-04-VON - Vedlejší...'!$C$4:$J$39,'2022-IS-04-VON - Vedlejší...'!$C$45:$J$66,'2022-IS-04-VON - Vedlejší...'!$C$72:$K$116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4">'Seznam figur'!$C$4:$G$95</definedName>
  </definedNames>
  <calcPr calcId="162913"/>
</workbook>
</file>

<file path=xl/calcChain.xml><?xml version="1.0" encoding="utf-8"?>
<calcChain xmlns="http://schemas.openxmlformats.org/spreadsheetml/2006/main">
  <c r="D7" i="5" l="1"/>
  <c r="J37" i="4"/>
  <c r="J36" i="4"/>
  <c r="AY58" i="1" s="1"/>
  <c r="J35" i="4"/>
  <c r="AX58" i="1"/>
  <c r="BI115" i="4"/>
  <c r="BH115" i="4"/>
  <c r="BG115" i="4"/>
  <c r="BE115" i="4"/>
  <c r="T115" i="4"/>
  <c r="T114" i="4" s="1"/>
  <c r="R115" i="4"/>
  <c r="R114" i="4" s="1"/>
  <c r="P115" i="4"/>
  <c r="P114" i="4" s="1"/>
  <c r="BI111" i="4"/>
  <c r="BH111" i="4"/>
  <c r="BG111" i="4"/>
  <c r="BE111" i="4"/>
  <c r="T111" i="4"/>
  <c r="T110" i="4"/>
  <c r="R111" i="4"/>
  <c r="R110" i="4" s="1"/>
  <c r="P111" i="4"/>
  <c r="P110" i="4" s="1"/>
  <c r="BI107" i="4"/>
  <c r="BH107" i="4"/>
  <c r="BG107" i="4"/>
  <c r="BE107" i="4"/>
  <c r="T107" i="4"/>
  <c r="R107" i="4"/>
  <c r="P107" i="4"/>
  <c r="BI105" i="4"/>
  <c r="BH105" i="4"/>
  <c r="BG105" i="4"/>
  <c r="BE105" i="4"/>
  <c r="T105" i="4"/>
  <c r="R105" i="4"/>
  <c r="P105" i="4"/>
  <c r="BI103" i="4"/>
  <c r="BH103" i="4"/>
  <c r="BG103" i="4"/>
  <c r="BE103" i="4"/>
  <c r="T103" i="4"/>
  <c r="R103" i="4"/>
  <c r="P103" i="4"/>
  <c r="BI99" i="4"/>
  <c r="BH99" i="4"/>
  <c r="BG99" i="4"/>
  <c r="BE99" i="4"/>
  <c r="T99" i="4"/>
  <c r="T98" i="4" s="1"/>
  <c r="R99" i="4"/>
  <c r="R98" i="4" s="1"/>
  <c r="P99" i="4"/>
  <c r="P98" i="4" s="1"/>
  <c r="BI95" i="4"/>
  <c r="BH95" i="4"/>
  <c r="BG95" i="4"/>
  <c r="BE95" i="4"/>
  <c r="T95" i="4"/>
  <c r="R95" i="4"/>
  <c r="P95" i="4"/>
  <c r="BI93" i="4"/>
  <c r="BH93" i="4"/>
  <c r="BG93" i="4"/>
  <c r="BE93" i="4"/>
  <c r="T93" i="4"/>
  <c r="R93" i="4"/>
  <c r="P93" i="4"/>
  <c r="BI90" i="4"/>
  <c r="BH90" i="4"/>
  <c r="BG90" i="4"/>
  <c r="BE90" i="4"/>
  <c r="T90" i="4"/>
  <c r="R90" i="4"/>
  <c r="P90" i="4"/>
  <c r="BI88" i="4"/>
  <c r="BH88" i="4"/>
  <c r="BG88" i="4"/>
  <c r="BE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 s="1"/>
  <c r="J17" i="4"/>
  <c r="J12" i="4"/>
  <c r="J79" i="4" s="1"/>
  <c r="E7" i="4"/>
  <c r="E75" i="4" s="1"/>
  <c r="J39" i="3"/>
  <c r="J38" i="3"/>
  <c r="AY57" i="1"/>
  <c r="J37" i="3"/>
  <c r="AX57" i="1" s="1"/>
  <c r="BI200" i="3"/>
  <c r="BH200" i="3"/>
  <c r="BG200" i="3"/>
  <c r="BE200" i="3"/>
  <c r="T200" i="3"/>
  <c r="T199" i="3" s="1"/>
  <c r="R200" i="3"/>
  <c r="R199" i="3" s="1"/>
  <c r="P200" i="3"/>
  <c r="P199" i="3" s="1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89" i="3"/>
  <c r="BH189" i="3"/>
  <c r="BG189" i="3"/>
  <c r="BE189" i="3"/>
  <c r="T189" i="3"/>
  <c r="T188" i="3" s="1"/>
  <c r="R189" i="3"/>
  <c r="R188" i="3" s="1"/>
  <c r="P189" i="3"/>
  <c r="P188" i="3" s="1"/>
  <c r="BI186" i="3"/>
  <c r="BH186" i="3"/>
  <c r="BG186" i="3"/>
  <c r="BE186" i="3"/>
  <c r="T186" i="3"/>
  <c r="R186" i="3"/>
  <c r="P186" i="3"/>
  <c r="BI182" i="3"/>
  <c r="BH182" i="3"/>
  <c r="BG182" i="3"/>
  <c r="BE182" i="3"/>
  <c r="T182" i="3"/>
  <c r="R182" i="3"/>
  <c r="P182" i="3"/>
  <c r="BI177" i="3"/>
  <c r="BH177" i="3"/>
  <c r="BG177" i="3"/>
  <c r="BE177" i="3"/>
  <c r="T177" i="3"/>
  <c r="T176" i="3" s="1"/>
  <c r="R177" i="3"/>
  <c r="R176" i="3" s="1"/>
  <c r="P177" i="3"/>
  <c r="P176" i="3" s="1"/>
  <c r="BI174" i="3"/>
  <c r="BH174" i="3"/>
  <c r="BG174" i="3"/>
  <c r="BE174" i="3"/>
  <c r="T174" i="3"/>
  <c r="R174" i="3"/>
  <c r="P174" i="3"/>
  <c r="BI170" i="3"/>
  <c r="BH170" i="3"/>
  <c r="BG170" i="3"/>
  <c r="BE170" i="3"/>
  <c r="T170" i="3"/>
  <c r="R170" i="3"/>
  <c r="P170" i="3"/>
  <c r="BI163" i="3"/>
  <c r="BH163" i="3"/>
  <c r="BG163" i="3"/>
  <c r="BE163" i="3"/>
  <c r="T163" i="3"/>
  <c r="R163" i="3"/>
  <c r="P163" i="3"/>
  <c r="BI159" i="3"/>
  <c r="BH159" i="3"/>
  <c r="BG159" i="3"/>
  <c r="BE159" i="3"/>
  <c r="T159" i="3"/>
  <c r="R159" i="3"/>
  <c r="P159" i="3"/>
  <c r="BI155" i="3"/>
  <c r="BH155" i="3"/>
  <c r="BG155" i="3"/>
  <c r="BE155" i="3"/>
  <c r="T155" i="3"/>
  <c r="R155" i="3"/>
  <c r="P155" i="3"/>
  <c r="BI151" i="3"/>
  <c r="BH151" i="3"/>
  <c r="BG151" i="3"/>
  <c r="BE151" i="3"/>
  <c r="T151" i="3"/>
  <c r="R151" i="3"/>
  <c r="P151" i="3"/>
  <c r="BI143" i="3"/>
  <c r="BH143" i="3"/>
  <c r="BG143" i="3"/>
  <c r="BE143" i="3"/>
  <c r="T143" i="3"/>
  <c r="R143" i="3"/>
  <c r="P143" i="3"/>
  <c r="BI137" i="3"/>
  <c r="BH137" i="3"/>
  <c r="BG137" i="3"/>
  <c r="BE137" i="3"/>
  <c r="T137" i="3"/>
  <c r="R137" i="3"/>
  <c r="P137" i="3"/>
  <c r="BI132" i="3"/>
  <c r="BH132" i="3"/>
  <c r="BG132" i="3"/>
  <c r="BE132" i="3"/>
  <c r="T132" i="3"/>
  <c r="R132" i="3"/>
  <c r="P132" i="3"/>
  <c r="BI128" i="3"/>
  <c r="BH128" i="3"/>
  <c r="BG128" i="3"/>
  <c r="BE128" i="3"/>
  <c r="T128" i="3"/>
  <c r="R128" i="3"/>
  <c r="P128" i="3"/>
  <c r="BI124" i="3"/>
  <c r="BH124" i="3"/>
  <c r="BG124" i="3"/>
  <c r="BE124" i="3"/>
  <c r="T124" i="3"/>
  <c r="R124" i="3"/>
  <c r="P124" i="3"/>
  <c r="BI120" i="3"/>
  <c r="BH120" i="3"/>
  <c r="BG120" i="3"/>
  <c r="BE120" i="3"/>
  <c r="T120" i="3"/>
  <c r="R120" i="3"/>
  <c r="P120" i="3"/>
  <c r="BI116" i="3"/>
  <c r="BH116" i="3"/>
  <c r="BG116" i="3"/>
  <c r="BE116" i="3"/>
  <c r="T116" i="3"/>
  <c r="R116" i="3"/>
  <c r="P116" i="3"/>
  <c r="BI112" i="3"/>
  <c r="BH112" i="3"/>
  <c r="BG112" i="3"/>
  <c r="BE112" i="3"/>
  <c r="T112" i="3"/>
  <c r="R112" i="3"/>
  <c r="P112" i="3"/>
  <c r="BI108" i="3"/>
  <c r="BH108" i="3"/>
  <c r="BG108" i="3"/>
  <c r="BE108" i="3"/>
  <c r="T108" i="3"/>
  <c r="R108" i="3"/>
  <c r="P108" i="3"/>
  <c r="BI104" i="3"/>
  <c r="BH104" i="3"/>
  <c r="BG104" i="3"/>
  <c r="BE104" i="3"/>
  <c r="T104" i="3"/>
  <c r="R104" i="3"/>
  <c r="P104" i="3"/>
  <c r="BI100" i="3"/>
  <c r="BH100" i="3"/>
  <c r="BG100" i="3"/>
  <c r="BE100" i="3"/>
  <c r="T100" i="3"/>
  <c r="R100" i="3"/>
  <c r="P100" i="3"/>
  <c r="BI96" i="3"/>
  <c r="BH96" i="3"/>
  <c r="BG96" i="3"/>
  <c r="BE96" i="3"/>
  <c r="T96" i="3"/>
  <c r="R96" i="3"/>
  <c r="P96" i="3"/>
  <c r="J89" i="3"/>
  <c r="F89" i="3"/>
  <c r="F87" i="3"/>
  <c r="E85" i="3"/>
  <c r="J58" i="3"/>
  <c r="F58" i="3"/>
  <c r="F56" i="3"/>
  <c r="E54" i="3"/>
  <c r="J26" i="3"/>
  <c r="E26" i="3"/>
  <c r="J90" i="3" s="1"/>
  <c r="J25" i="3"/>
  <c r="J20" i="3"/>
  <c r="E20" i="3"/>
  <c r="F59" i="3" s="1"/>
  <c r="J19" i="3"/>
  <c r="J14" i="3"/>
  <c r="J56" i="3" s="1"/>
  <c r="E7" i="3"/>
  <c r="E81" i="3" s="1"/>
  <c r="J37" i="2"/>
  <c r="J36" i="2"/>
  <c r="AY55" i="1" s="1"/>
  <c r="J35" i="2"/>
  <c r="AX55" i="1" s="1"/>
  <c r="BI878" i="2"/>
  <c r="BH878" i="2"/>
  <c r="BG878" i="2"/>
  <c r="BE878" i="2"/>
  <c r="T878" i="2"/>
  <c r="R878" i="2"/>
  <c r="P878" i="2"/>
  <c r="BI876" i="2"/>
  <c r="BH876" i="2"/>
  <c r="BG876" i="2"/>
  <c r="BE876" i="2"/>
  <c r="T876" i="2"/>
  <c r="R876" i="2"/>
  <c r="P876" i="2"/>
  <c r="BI875" i="2"/>
  <c r="BH875" i="2"/>
  <c r="BG875" i="2"/>
  <c r="BE875" i="2"/>
  <c r="T875" i="2"/>
  <c r="R875" i="2"/>
  <c r="P875" i="2"/>
  <c r="BI871" i="2"/>
  <c r="BH871" i="2"/>
  <c r="BG871" i="2"/>
  <c r="BE871" i="2"/>
  <c r="T871" i="2"/>
  <c r="R871" i="2"/>
  <c r="P871" i="2"/>
  <c r="BI860" i="2"/>
  <c r="BH860" i="2"/>
  <c r="BG860" i="2"/>
  <c r="BE860" i="2"/>
  <c r="T860" i="2"/>
  <c r="R860" i="2"/>
  <c r="P860" i="2"/>
  <c r="BI853" i="2"/>
  <c r="BH853" i="2"/>
  <c r="BG853" i="2"/>
  <c r="BE853" i="2"/>
  <c r="T853" i="2"/>
  <c r="R853" i="2"/>
  <c r="P853" i="2"/>
  <c r="BI849" i="2"/>
  <c r="BH849" i="2"/>
  <c r="BG849" i="2"/>
  <c r="BE849" i="2"/>
  <c r="T849" i="2"/>
  <c r="R849" i="2"/>
  <c r="P849" i="2"/>
  <c r="BI845" i="2"/>
  <c r="BH845" i="2"/>
  <c r="BG845" i="2"/>
  <c r="BE845" i="2"/>
  <c r="T845" i="2"/>
  <c r="R845" i="2"/>
  <c r="P845" i="2"/>
  <c r="BI841" i="2"/>
  <c r="BH841" i="2"/>
  <c r="BG841" i="2"/>
  <c r="BE841" i="2"/>
  <c r="T841" i="2"/>
  <c r="R841" i="2"/>
  <c r="P841" i="2"/>
  <c r="BI837" i="2"/>
  <c r="BH837" i="2"/>
  <c r="BG837" i="2"/>
  <c r="BE837" i="2"/>
  <c r="T837" i="2"/>
  <c r="R837" i="2"/>
  <c r="P837" i="2"/>
  <c r="BI832" i="2"/>
  <c r="BH832" i="2"/>
  <c r="BG832" i="2"/>
  <c r="BE832" i="2"/>
  <c r="T832" i="2"/>
  <c r="R832" i="2"/>
  <c r="P832" i="2"/>
  <c r="BI824" i="2"/>
  <c r="BH824" i="2"/>
  <c r="BG824" i="2"/>
  <c r="BE824" i="2"/>
  <c r="T824" i="2"/>
  <c r="R824" i="2"/>
  <c r="P824" i="2"/>
  <c r="BI820" i="2"/>
  <c r="BH820" i="2"/>
  <c r="BG820" i="2"/>
  <c r="BE820" i="2"/>
  <c r="T820" i="2"/>
  <c r="R820" i="2"/>
  <c r="P820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11" i="2"/>
  <c r="BH811" i="2"/>
  <c r="BG811" i="2"/>
  <c r="BE811" i="2"/>
  <c r="T811" i="2"/>
  <c r="R811" i="2"/>
  <c r="P811" i="2"/>
  <c r="BI808" i="2"/>
  <c r="BH808" i="2"/>
  <c r="BG808" i="2"/>
  <c r="BE808" i="2"/>
  <c r="T808" i="2"/>
  <c r="R808" i="2"/>
  <c r="P808" i="2"/>
  <c r="BI805" i="2"/>
  <c r="BH805" i="2"/>
  <c r="BG805" i="2"/>
  <c r="BE805" i="2"/>
  <c r="T805" i="2"/>
  <c r="R805" i="2"/>
  <c r="P805" i="2"/>
  <c r="BI799" i="2"/>
  <c r="BH799" i="2"/>
  <c r="BG799" i="2"/>
  <c r="BE799" i="2"/>
  <c r="T799" i="2"/>
  <c r="R799" i="2"/>
  <c r="P799" i="2"/>
  <c r="BI796" i="2"/>
  <c r="BH796" i="2"/>
  <c r="BG796" i="2"/>
  <c r="BE796" i="2"/>
  <c r="T796" i="2"/>
  <c r="R796" i="2"/>
  <c r="P796" i="2"/>
  <c r="BI794" i="2"/>
  <c r="BH794" i="2"/>
  <c r="BG794" i="2"/>
  <c r="BE794" i="2"/>
  <c r="T794" i="2"/>
  <c r="R794" i="2"/>
  <c r="P794" i="2"/>
  <c r="BI785" i="2"/>
  <c r="BH785" i="2"/>
  <c r="BG785" i="2"/>
  <c r="BE785" i="2"/>
  <c r="T785" i="2"/>
  <c r="R785" i="2"/>
  <c r="P785" i="2"/>
  <c r="BI781" i="2"/>
  <c r="BH781" i="2"/>
  <c r="BG781" i="2"/>
  <c r="BE781" i="2"/>
  <c r="T781" i="2"/>
  <c r="R781" i="2"/>
  <c r="P781" i="2"/>
  <c r="BI777" i="2"/>
  <c r="BH777" i="2"/>
  <c r="BG777" i="2"/>
  <c r="BE777" i="2"/>
  <c r="T777" i="2"/>
  <c r="R777" i="2"/>
  <c r="P777" i="2"/>
  <c r="BI773" i="2"/>
  <c r="BH773" i="2"/>
  <c r="BG773" i="2"/>
  <c r="BE773" i="2"/>
  <c r="T773" i="2"/>
  <c r="R773" i="2"/>
  <c r="P773" i="2"/>
  <c r="BI768" i="2"/>
  <c r="BH768" i="2"/>
  <c r="BG768" i="2"/>
  <c r="BE768" i="2"/>
  <c r="T768" i="2"/>
  <c r="R768" i="2"/>
  <c r="P768" i="2"/>
  <c r="BI764" i="2"/>
  <c r="BH764" i="2"/>
  <c r="BG764" i="2"/>
  <c r="BE764" i="2"/>
  <c r="T764" i="2"/>
  <c r="R764" i="2"/>
  <c r="P764" i="2"/>
  <c r="BI759" i="2"/>
  <c r="BH759" i="2"/>
  <c r="BG759" i="2"/>
  <c r="BE759" i="2"/>
  <c r="T759" i="2"/>
  <c r="R759" i="2"/>
  <c r="P759" i="2"/>
  <c r="BI752" i="2"/>
  <c r="BH752" i="2"/>
  <c r="BG752" i="2"/>
  <c r="BE752" i="2"/>
  <c r="T752" i="2"/>
  <c r="R752" i="2"/>
  <c r="P752" i="2"/>
  <c r="BI747" i="2"/>
  <c r="BH747" i="2"/>
  <c r="BG747" i="2"/>
  <c r="BE747" i="2"/>
  <c r="T747" i="2"/>
  <c r="R747" i="2"/>
  <c r="P747" i="2"/>
  <c r="BI742" i="2"/>
  <c r="BH742" i="2"/>
  <c r="BG742" i="2"/>
  <c r="BE742" i="2"/>
  <c r="T742" i="2"/>
  <c r="R742" i="2"/>
  <c r="P742" i="2"/>
  <c r="BI737" i="2"/>
  <c r="BH737" i="2"/>
  <c r="BG737" i="2"/>
  <c r="BE737" i="2"/>
  <c r="T737" i="2"/>
  <c r="R737" i="2"/>
  <c r="P737" i="2"/>
  <c r="BI732" i="2"/>
  <c r="BH732" i="2"/>
  <c r="BG732" i="2"/>
  <c r="BE732" i="2"/>
  <c r="T732" i="2"/>
  <c r="R732" i="2"/>
  <c r="P732" i="2"/>
  <c r="BI730" i="2"/>
  <c r="BH730" i="2"/>
  <c r="BG730" i="2"/>
  <c r="BE730" i="2"/>
  <c r="T730" i="2"/>
  <c r="R730" i="2"/>
  <c r="P730" i="2"/>
  <c r="BI726" i="2"/>
  <c r="BH726" i="2"/>
  <c r="BG726" i="2"/>
  <c r="BE726" i="2"/>
  <c r="T726" i="2"/>
  <c r="R726" i="2"/>
  <c r="P726" i="2"/>
  <c r="BI717" i="2"/>
  <c r="BH717" i="2"/>
  <c r="BG717" i="2"/>
  <c r="BE717" i="2"/>
  <c r="T717" i="2"/>
  <c r="R717" i="2"/>
  <c r="P717" i="2"/>
  <c r="BI713" i="2"/>
  <c r="BH713" i="2"/>
  <c r="BG713" i="2"/>
  <c r="BE713" i="2"/>
  <c r="T713" i="2"/>
  <c r="R713" i="2"/>
  <c r="P713" i="2"/>
  <c r="BI709" i="2"/>
  <c r="BH709" i="2"/>
  <c r="BG709" i="2"/>
  <c r="BE709" i="2"/>
  <c r="T709" i="2"/>
  <c r="R709" i="2"/>
  <c r="P709" i="2"/>
  <c r="BI706" i="2"/>
  <c r="BH706" i="2"/>
  <c r="BG706" i="2"/>
  <c r="BE706" i="2"/>
  <c r="T706" i="2"/>
  <c r="R706" i="2"/>
  <c r="P706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4" i="2"/>
  <c r="BH694" i="2"/>
  <c r="BG694" i="2"/>
  <c r="BE694" i="2"/>
  <c r="T694" i="2"/>
  <c r="R694" i="2"/>
  <c r="P694" i="2"/>
  <c r="BI690" i="2"/>
  <c r="BH690" i="2"/>
  <c r="BG690" i="2"/>
  <c r="BE690" i="2"/>
  <c r="T690" i="2"/>
  <c r="R690" i="2"/>
  <c r="P690" i="2"/>
  <c r="BI686" i="2"/>
  <c r="BH686" i="2"/>
  <c r="BG686" i="2"/>
  <c r="BE686" i="2"/>
  <c r="T686" i="2"/>
  <c r="R686" i="2"/>
  <c r="P686" i="2"/>
  <c r="BI682" i="2"/>
  <c r="BH682" i="2"/>
  <c r="BG682" i="2"/>
  <c r="BE682" i="2"/>
  <c r="T682" i="2"/>
  <c r="R682" i="2"/>
  <c r="P682" i="2"/>
  <c r="BI680" i="2"/>
  <c r="BH680" i="2"/>
  <c r="BG680" i="2"/>
  <c r="BE680" i="2"/>
  <c r="T680" i="2"/>
  <c r="R680" i="2"/>
  <c r="P680" i="2"/>
  <c r="BI676" i="2"/>
  <c r="BH676" i="2"/>
  <c r="BG676" i="2"/>
  <c r="BE676" i="2"/>
  <c r="T676" i="2"/>
  <c r="R676" i="2"/>
  <c r="P676" i="2"/>
  <c r="BI673" i="2"/>
  <c r="BH673" i="2"/>
  <c r="BG673" i="2"/>
  <c r="BE673" i="2"/>
  <c r="T673" i="2"/>
  <c r="R673" i="2"/>
  <c r="P673" i="2"/>
  <c r="BI671" i="2"/>
  <c r="BH671" i="2"/>
  <c r="BG671" i="2"/>
  <c r="BE671" i="2"/>
  <c r="T671" i="2"/>
  <c r="R671" i="2"/>
  <c r="P671" i="2"/>
  <c r="BI667" i="2"/>
  <c r="BH667" i="2"/>
  <c r="BG667" i="2"/>
  <c r="BE667" i="2"/>
  <c r="T667" i="2"/>
  <c r="R667" i="2"/>
  <c r="P667" i="2"/>
  <c r="BI663" i="2"/>
  <c r="BH663" i="2"/>
  <c r="BG663" i="2"/>
  <c r="BE663" i="2"/>
  <c r="T663" i="2"/>
  <c r="R663" i="2"/>
  <c r="P663" i="2"/>
  <c r="BI662" i="2"/>
  <c r="BH662" i="2"/>
  <c r="BG662" i="2"/>
  <c r="BE662" i="2"/>
  <c r="T662" i="2"/>
  <c r="R662" i="2"/>
  <c r="P662" i="2"/>
  <c r="BI661" i="2"/>
  <c r="BH661" i="2"/>
  <c r="BG661" i="2"/>
  <c r="BE661" i="2"/>
  <c r="T661" i="2"/>
  <c r="R661" i="2"/>
  <c r="P661" i="2"/>
  <c r="BI660" i="2"/>
  <c r="BH660" i="2"/>
  <c r="BG660" i="2"/>
  <c r="BE660" i="2"/>
  <c r="T660" i="2"/>
  <c r="R660" i="2"/>
  <c r="P660" i="2"/>
  <c r="BI659" i="2"/>
  <c r="BH659" i="2"/>
  <c r="BG659" i="2"/>
  <c r="BE659" i="2"/>
  <c r="T659" i="2"/>
  <c r="R659" i="2"/>
  <c r="P659" i="2"/>
  <c r="BI655" i="2"/>
  <c r="BH655" i="2"/>
  <c r="BG655" i="2"/>
  <c r="BE655" i="2"/>
  <c r="T655" i="2"/>
  <c r="R655" i="2"/>
  <c r="P655" i="2"/>
  <c r="BI651" i="2"/>
  <c r="BH651" i="2"/>
  <c r="BG651" i="2"/>
  <c r="BE651" i="2"/>
  <c r="T651" i="2"/>
  <c r="R651" i="2"/>
  <c r="P651" i="2"/>
  <c r="BI644" i="2"/>
  <c r="BH644" i="2"/>
  <c r="BG644" i="2"/>
  <c r="BE644" i="2"/>
  <c r="T644" i="2"/>
  <c r="R644" i="2"/>
  <c r="P644" i="2"/>
  <c r="BI639" i="2"/>
  <c r="BH639" i="2"/>
  <c r="BG639" i="2"/>
  <c r="BE639" i="2"/>
  <c r="T639" i="2"/>
  <c r="T638" i="2" s="1"/>
  <c r="R639" i="2"/>
  <c r="R638" i="2" s="1"/>
  <c r="P639" i="2"/>
  <c r="P638" i="2" s="1"/>
  <c r="BI636" i="2"/>
  <c r="BH636" i="2"/>
  <c r="BG636" i="2"/>
  <c r="BE636" i="2"/>
  <c r="T636" i="2"/>
  <c r="R636" i="2"/>
  <c r="P636" i="2"/>
  <c r="BI634" i="2"/>
  <c r="BH634" i="2"/>
  <c r="BG634" i="2"/>
  <c r="BE634" i="2"/>
  <c r="T634" i="2"/>
  <c r="R634" i="2"/>
  <c r="P634" i="2"/>
  <c r="BI629" i="2"/>
  <c r="BH629" i="2"/>
  <c r="BG629" i="2"/>
  <c r="BE629" i="2"/>
  <c r="T629" i="2"/>
  <c r="R629" i="2"/>
  <c r="P629" i="2"/>
  <c r="BI625" i="2"/>
  <c r="BH625" i="2"/>
  <c r="BG625" i="2"/>
  <c r="BE625" i="2"/>
  <c r="T625" i="2"/>
  <c r="R625" i="2"/>
  <c r="P625" i="2"/>
  <c r="BI622" i="2"/>
  <c r="BH622" i="2"/>
  <c r="BG622" i="2"/>
  <c r="BE622" i="2"/>
  <c r="T622" i="2"/>
  <c r="R622" i="2"/>
  <c r="P622" i="2"/>
  <c r="BI620" i="2"/>
  <c r="BH620" i="2"/>
  <c r="BG620" i="2"/>
  <c r="BE620" i="2"/>
  <c r="T620" i="2"/>
  <c r="R620" i="2"/>
  <c r="P620" i="2"/>
  <c r="BI619" i="2"/>
  <c r="BH619" i="2"/>
  <c r="BG619" i="2"/>
  <c r="BE619" i="2"/>
  <c r="T619" i="2"/>
  <c r="R619" i="2"/>
  <c r="P619" i="2"/>
  <c r="BI617" i="2"/>
  <c r="BH617" i="2"/>
  <c r="BG617" i="2"/>
  <c r="BE617" i="2"/>
  <c r="T617" i="2"/>
  <c r="R617" i="2"/>
  <c r="P617" i="2"/>
  <c r="BI614" i="2"/>
  <c r="BH614" i="2"/>
  <c r="BG614" i="2"/>
  <c r="BE614" i="2"/>
  <c r="T614" i="2"/>
  <c r="R614" i="2"/>
  <c r="P614" i="2"/>
  <c r="BI613" i="2"/>
  <c r="BH613" i="2"/>
  <c r="BG613" i="2"/>
  <c r="BE613" i="2"/>
  <c r="T613" i="2"/>
  <c r="R613" i="2"/>
  <c r="P613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8" i="2"/>
  <c r="BH608" i="2"/>
  <c r="BG608" i="2"/>
  <c r="BE608" i="2"/>
  <c r="T608" i="2"/>
  <c r="R608" i="2"/>
  <c r="P608" i="2"/>
  <c r="BI605" i="2"/>
  <c r="BH605" i="2"/>
  <c r="BG605" i="2"/>
  <c r="BE605" i="2"/>
  <c r="T605" i="2"/>
  <c r="R605" i="2"/>
  <c r="P605" i="2"/>
  <c r="BI603" i="2"/>
  <c r="BH603" i="2"/>
  <c r="BG603" i="2"/>
  <c r="BE603" i="2"/>
  <c r="T603" i="2"/>
  <c r="R603" i="2"/>
  <c r="P603" i="2"/>
  <c r="BI601" i="2"/>
  <c r="BH601" i="2"/>
  <c r="BG601" i="2"/>
  <c r="BE601" i="2"/>
  <c r="T601" i="2"/>
  <c r="R601" i="2"/>
  <c r="P601" i="2"/>
  <c r="BI597" i="2"/>
  <c r="BH597" i="2"/>
  <c r="BG597" i="2"/>
  <c r="BE597" i="2"/>
  <c r="T597" i="2"/>
  <c r="R597" i="2"/>
  <c r="P597" i="2"/>
  <c r="BI593" i="2"/>
  <c r="BH593" i="2"/>
  <c r="BG593" i="2"/>
  <c r="BE593" i="2"/>
  <c r="T593" i="2"/>
  <c r="R593" i="2"/>
  <c r="P593" i="2"/>
  <c r="BI584" i="2"/>
  <c r="BH584" i="2"/>
  <c r="BG584" i="2"/>
  <c r="BE584" i="2"/>
  <c r="T584" i="2"/>
  <c r="R584" i="2"/>
  <c r="P584" i="2"/>
  <c r="BI578" i="2"/>
  <c r="BH578" i="2"/>
  <c r="BG578" i="2"/>
  <c r="BE578" i="2"/>
  <c r="T578" i="2"/>
  <c r="R578" i="2"/>
  <c r="P578" i="2"/>
  <c r="BI576" i="2"/>
  <c r="BH576" i="2"/>
  <c r="BG576" i="2"/>
  <c r="BE576" i="2"/>
  <c r="T576" i="2"/>
  <c r="R576" i="2"/>
  <c r="P576" i="2"/>
  <c r="BI572" i="2"/>
  <c r="BH572" i="2"/>
  <c r="BG572" i="2"/>
  <c r="BE572" i="2"/>
  <c r="T572" i="2"/>
  <c r="R572" i="2"/>
  <c r="P572" i="2"/>
  <c r="BI563" i="2"/>
  <c r="BH563" i="2"/>
  <c r="BG563" i="2"/>
  <c r="BE563" i="2"/>
  <c r="T563" i="2"/>
  <c r="R563" i="2"/>
  <c r="P563" i="2"/>
  <c r="BI559" i="2"/>
  <c r="BH559" i="2"/>
  <c r="BG559" i="2"/>
  <c r="BE559" i="2"/>
  <c r="T559" i="2"/>
  <c r="T558" i="2" s="1"/>
  <c r="R559" i="2"/>
  <c r="R558" i="2" s="1"/>
  <c r="P559" i="2"/>
  <c r="P558" i="2"/>
  <c r="BI556" i="2"/>
  <c r="BH556" i="2"/>
  <c r="BG556" i="2"/>
  <c r="BE556" i="2"/>
  <c r="T556" i="2"/>
  <c r="R556" i="2"/>
  <c r="P556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0" i="2"/>
  <c r="BH540" i="2"/>
  <c r="BG540" i="2"/>
  <c r="BE540" i="2"/>
  <c r="T540" i="2"/>
  <c r="R540" i="2"/>
  <c r="P540" i="2"/>
  <c r="BI535" i="2"/>
  <c r="BH535" i="2"/>
  <c r="BG535" i="2"/>
  <c r="BE535" i="2"/>
  <c r="T535" i="2"/>
  <c r="R535" i="2"/>
  <c r="P535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26" i="2"/>
  <c r="BH526" i="2"/>
  <c r="BG526" i="2"/>
  <c r="BE526" i="2"/>
  <c r="T526" i="2"/>
  <c r="R526" i="2"/>
  <c r="P526" i="2"/>
  <c r="BI522" i="2"/>
  <c r="BH522" i="2"/>
  <c r="BG522" i="2"/>
  <c r="BE522" i="2"/>
  <c r="T522" i="2"/>
  <c r="R522" i="2"/>
  <c r="P522" i="2"/>
  <c r="BI515" i="2"/>
  <c r="BH515" i="2"/>
  <c r="BG515" i="2"/>
  <c r="BE515" i="2"/>
  <c r="T515" i="2"/>
  <c r="R515" i="2"/>
  <c r="P515" i="2"/>
  <c r="BI502" i="2"/>
  <c r="BH502" i="2"/>
  <c r="BG502" i="2"/>
  <c r="BE502" i="2"/>
  <c r="T502" i="2"/>
  <c r="R502" i="2"/>
  <c r="P502" i="2"/>
  <c r="BI499" i="2"/>
  <c r="BH499" i="2"/>
  <c r="BG499" i="2"/>
  <c r="BE499" i="2"/>
  <c r="T499" i="2"/>
  <c r="R499" i="2"/>
  <c r="P499" i="2"/>
  <c r="BI495" i="2"/>
  <c r="BH495" i="2"/>
  <c r="BG495" i="2"/>
  <c r="BE495" i="2"/>
  <c r="T495" i="2"/>
  <c r="R495" i="2"/>
  <c r="P495" i="2"/>
  <c r="BI491" i="2"/>
  <c r="BH491" i="2"/>
  <c r="BG491" i="2"/>
  <c r="BE491" i="2"/>
  <c r="T491" i="2"/>
  <c r="R491" i="2"/>
  <c r="P491" i="2"/>
  <c r="BI487" i="2"/>
  <c r="BH487" i="2"/>
  <c r="BG487" i="2"/>
  <c r="BE487" i="2"/>
  <c r="T487" i="2"/>
  <c r="R487" i="2"/>
  <c r="P487" i="2"/>
  <c r="BI483" i="2"/>
  <c r="BH483" i="2"/>
  <c r="BG483" i="2"/>
  <c r="BE483" i="2"/>
  <c r="T483" i="2"/>
  <c r="R483" i="2"/>
  <c r="P483" i="2"/>
  <c r="BI476" i="2"/>
  <c r="BH476" i="2"/>
  <c r="BG476" i="2"/>
  <c r="BE476" i="2"/>
  <c r="T476" i="2"/>
  <c r="R476" i="2"/>
  <c r="P476" i="2"/>
  <c r="BI472" i="2"/>
  <c r="BH472" i="2"/>
  <c r="BG472" i="2"/>
  <c r="BE472" i="2"/>
  <c r="T472" i="2"/>
  <c r="R472" i="2"/>
  <c r="P472" i="2"/>
  <c r="BI468" i="2"/>
  <c r="BH468" i="2"/>
  <c r="BG468" i="2"/>
  <c r="BE468" i="2"/>
  <c r="T468" i="2"/>
  <c r="R468" i="2"/>
  <c r="P468" i="2"/>
  <c r="BI464" i="2"/>
  <c r="BH464" i="2"/>
  <c r="BG464" i="2"/>
  <c r="BE464" i="2"/>
  <c r="T464" i="2"/>
  <c r="R464" i="2"/>
  <c r="P464" i="2"/>
  <c r="BI460" i="2"/>
  <c r="BH460" i="2"/>
  <c r="BG460" i="2"/>
  <c r="BE460" i="2"/>
  <c r="T460" i="2"/>
  <c r="R460" i="2"/>
  <c r="P460" i="2"/>
  <c r="BI456" i="2"/>
  <c r="BH456" i="2"/>
  <c r="BG456" i="2"/>
  <c r="BE456" i="2"/>
  <c r="T456" i="2"/>
  <c r="R456" i="2"/>
  <c r="P456" i="2"/>
  <c r="BI450" i="2"/>
  <c r="BH450" i="2"/>
  <c r="BG450" i="2"/>
  <c r="BE450" i="2"/>
  <c r="T450" i="2"/>
  <c r="R450" i="2"/>
  <c r="P450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38" i="2"/>
  <c r="BH438" i="2"/>
  <c r="BG438" i="2"/>
  <c r="BE438" i="2"/>
  <c r="T438" i="2"/>
  <c r="R438" i="2"/>
  <c r="P438" i="2"/>
  <c r="BI434" i="2"/>
  <c r="BH434" i="2"/>
  <c r="BG434" i="2"/>
  <c r="BE434" i="2"/>
  <c r="T434" i="2"/>
  <c r="R434" i="2"/>
  <c r="P434" i="2"/>
  <c r="BI430" i="2"/>
  <c r="BH430" i="2"/>
  <c r="BG430" i="2"/>
  <c r="BE430" i="2"/>
  <c r="T430" i="2"/>
  <c r="R430" i="2"/>
  <c r="P430" i="2"/>
  <c r="BI426" i="2"/>
  <c r="BH426" i="2"/>
  <c r="BG426" i="2"/>
  <c r="BE426" i="2"/>
  <c r="T426" i="2"/>
  <c r="R426" i="2"/>
  <c r="P426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5" i="2"/>
  <c r="BH415" i="2"/>
  <c r="BG415" i="2"/>
  <c r="BE415" i="2"/>
  <c r="T415" i="2"/>
  <c r="R415" i="2"/>
  <c r="P415" i="2"/>
  <c r="BI411" i="2"/>
  <c r="BH411" i="2"/>
  <c r="BG411" i="2"/>
  <c r="BE411" i="2"/>
  <c r="T411" i="2"/>
  <c r="R411" i="2"/>
  <c r="P411" i="2"/>
  <c r="BI405" i="2"/>
  <c r="BH405" i="2"/>
  <c r="BG405" i="2"/>
  <c r="BE405" i="2"/>
  <c r="T405" i="2"/>
  <c r="R405" i="2"/>
  <c r="P405" i="2"/>
  <c r="BI401" i="2"/>
  <c r="BH401" i="2"/>
  <c r="BG401" i="2"/>
  <c r="BE401" i="2"/>
  <c r="T401" i="2"/>
  <c r="R401" i="2"/>
  <c r="P401" i="2"/>
  <c r="BI397" i="2"/>
  <c r="BH397" i="2"/>
  <c r="BG397" i="2"/>
  <c r="BE397" i="2"/>
  <c r="T397" i="2"/>
  <c r="R397" i="2"/>
  <c r="P397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8" i="2"/>
  <c r="BH368" i="2"/>
  <c r="BG368" i="2"/>
  <c r="BE368" i="2"/>
  <c r="T368" i="2"/>
  <c r="R368" i="2"/>
  <c r="P368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0" i="2"/>
  <c r="BH350" i="2"/>
  <c r="BG350" i="2"/>
  <c r="BE350" i="2"/>
  <c r="T350" i="2"/>
  <c r="R350" i="2"/>
  <c r="P350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R341" i="2"/>
  <c r="P341" i="2"/>
  <c r="BI335" i="2"/>
  <c r="BH335" i="2"/>
  <c r="BG335" i="2"/>
  <c r="BE335" i="2"/>
  <c r="T335" i="2"/>
  <c r="R335" i="2"/>
  <c r="P335" i="2"/>
  <c r="BI329" i="2"/>
  <c r="BH329" i="2"/>
  <c r="BG329" i="2"/>
  <c r="BE329" i="2"/>
  <c r="T329" i="2"/>
  <c r="R329" i="2"/>
  <c r="P329" i="2"/>
  <c r="BI322" i="2"/>
  <c r="BH322" i="2"/>
  <c r="BG322" i="2"/>
  <c r="BE322" i="2"/>
  <c r="T322" i="2"/>
  <c r="R322" i="2"/>
  <c r="P322" i="2"/>
  <c r="BI316" i="2"/>
  <c r="BH316" i="2"/>
  <c r="BG316" i="2"/>
  <c r="BE316" i="2"/>
  <c r="T316" i="2"/>
  <c r="R316" i="2"/>
  <c r="P316" i="2"/>
  <c r="BI309" i="2"/>
  <c r="BH309" i="2"/>
  <c r="BG309" i="2"/>
  <c r="BE309" i="2"/>
  <c r="T309" i="2"/>
  <c r="R309" i="2"/>
  <c r="P309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0" i="2"/>
  <c r="BH290" i="2"/>
  <c r="BG290" i="2"/>
  <c r="BE290" i="2"/>
  <c r="T290" i="2"/>
  <c r="R290" i="2"/>
  <c r="P290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4" i="2"/>
  <c r="BH264" i="2"/>
  <c r="BG264" i="2"/>
  <c r="BE264" i="2"/>
  <c r="T264" i="2"/>
  <c r="R264" i="2"/>
  <c r="P264" i="2"/>
  <c r="BI260" i="2"/>
  <c r="BH260" i="2"/>
  <c r="BG260" i="2"/>
  <c r="BE260" i="2"/>
  <c r="T260" i="2"/>
  <c r="R260" i="2"/>
  <c r="P260" i="2"/>
  <c r="BI256" i="2"/>
  <c r="BH256" i="2"/>
  <c r="BG256" i="2"/>
  <c r="BE256" i="2"/>
  <c r="T256" i="2"/>
  <c r="R256" i="2"/>
  <c r="P256" i="2"/>
  <c r="BI251" i="2"/>
  <c r="BH251" i="2"/>
  <c r="BG251" i="2"/>
  <c r="BE251" i="2"/>
  <c r="T251" i="2"/>
  <c r="R251" i="2"/>
  <c r="P251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37" i="2"/>
  <c r="BH237" i="2"/>
  <c r="BG237" i="2"/>
  <c r="BE237" i="2"/>
  <c r="T237" i="2"/>
  <c r="R237" i="2"/>
  <c r="P237" i="2"/>
  <c r="BI230" i="2"/>
  <c r="BH230" i="2"/>
  <c r="BG230" i="2"/>
  <c r="BE230" i="2"/>
  <c r="T230" i="2"/>
  <c r="T229" i="2" s="1"/>
  <c r="R230" i="2"/>
  <c r="R229" i="2" s="1"/>
  <c r="P230" i="2"/>
  <c r="P229" i="2"/>
  <c r="BI225" i="2"/>
  <c r="BH225" i="2"/>
  <c r="BG225" i="2"/>
  <c r="BE225" i="2"/>
  <c r="T225" i="2"/>
  <c r="R225" i="2"/>
  <c r="P225" i="2"/>
  <c r="BI221" i="2"/>
  <c r="BH221" i="2"/>
  <c r="BG221" i="2"/>
  <c r="BE221" i="2"/>
  <c r="T221" i="2"/>
  <c r="R221" i="2"/>
  <c r="P221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07" i="2"/>
  <c r="BH207" i="2"/>
  <c r="BG207" i="2"/>
  <c r="BE207" i="2"/>
  <c r="T207" i="2"/>
  <c r="R207" i="2"/>
  <c r="P207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87" i="2"/>
  <c r="BH187" i="2"/>
  <c r="BG187" i="2"/>
  <c r="BE187" i="2"/>
  <c r="T187" i="2"/>
  <c r="R187" i="2"/>
  <c r="P187" i="2"/>
  <c r="BI183" i="2"/>
  <c r="BH183" i="2"/>
  <c r="BG183" i="2"/>
  <c r="BE183" i="2"/>
  <c r="T183" i="2"/>
  <c r="R183" i="2"/>
  <c r="P183" i="2"/>
  <c r="BI175" i="2"/>
  <c r="BH175" i="2"/>
  <c r="BG175" i="2"/>
  <c r="BE175" i="2"/>
  <c r="T175" i="2"/>
  <c r="R175" i="2"/>
  <c r="P175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3" i="2"/>
  <c r="BH153" i="2"/>
  <c r="BG153" i="2"/>
  <c r="BE153" i="2"/>
  <c r="T153" i="2"/>
  <c r="R153" i="2"/>
  <c r="P153" i="2"/>
  <c r="BI143" i="2"/>
  <c r="BH143" i="2"/>
  <c r="BG143" i="2"/>
  <c r="F35" i="2" s="1"/>
  <c r="BE143" i="2"/>
  <c r="T143" i="2"/>
  <c r="R143" i="2"/>
  <c r="P143" i="2"/>
  <c r="BI139" i="2"/>
  <c r="BH139" i="2"/>
  <c r="BG139" i="2"/>
  <c r="BE139" i="2"/>
  <c r="T139" i="2"/>
  <c r="R139" i="2"/>
  <c r="P139" i="2"/>
  <c r="BI135" i="2"/>
  <c r="F37" i="2" s="1"/>
  <c r="BH135" i="2"/>
  <c r="BG135" i="2"/>
  <c r="BE135" i="2"/>
  <c r="T135" i="2"/>
  <c r="R135" i="2"/>
  <c r="P135" i="2"/>
  <c r="BI131" i="2"/>
  <c r="BH131" i="2"/>
  <c r="BG131" i="2"/>
  <c r="BE131" i="2"/>
  <c r="T131" i="2"/>
  <c r="R131" i="2"/>
  <c r="P131" i="2"/>
  <c r="BI127" i="2"/>
  <c r="BH127" i="2"/>
  <c r="BG127" i="2"/>
  <c r="BE127" i="2"/>
  <c r="T127" i="2"/>
  <c r="R127" i="2"/>
  <c r="P127" i="2"/>
  <c r="BI123" i="2"/>
  <c r="BH123" i="2"/>
  <c r="BG123" i="2"/>
  <c r="BE123" i="2"/>
  <c r="F33" i="2" s="1"/>
  <c r="T123" i="2"/>
  <c r="R123" i="2"/>
  <c r="P123" i="2"/>
  <c r="BI119" i="2"/>
  <c r="BH119" i="2"/>
  <c r="BG119" i="2"/>
  <c r="BE119" i="2"/>
  <c r="T119" i="2"/>
  <c r="R119" i="2"/>
  <c r="P119" i="2"/>
  <c r="BI115" i="2"/>
  <c r="BH115" i="2"/>
  <c r="F36" i="2" s="1"/>
  <c r="BG115" i="2"/>
  <c r="BE115" i="2"/>
  <c r="T115" i="2"/>
  <c r="R115" i="2"/>
  <c r="P115" i="2"/>
  <c r="BI112" i="2"/>
  <c r="BH112" i="2"/>
  <c r="BG112" i="2"/>
  <c r="BE112" i="2"/>
  <c r="T112" i="2"/>
  <c r="R112" i="2"/>
  <c r="P112" i="2"/>
  <c r="BI108" i="2"/>
  <c r="BH108" i="2"/>
  <c r="BG108" i="2"/>
  <c r="BE108" i="2"/>
  <c r="T108" i="2"/>
  <c r="R108" i="2"/>
  <c r="P108" i="2"/>
  <c r="BI105" i="2"/>
  <c r="BH105" i="2"/>
  <c r="BG105" i="2"/>
  <c r="BE105" i="2"/>
  <c r="T105" i="2"/>
  <c r="R105" i="2"/>
  <c r="P105" i="2"/>
  <c r="J99" i="2"/>
  <c r="J98" i="2"/>
  <c r="F98" i="2"/>
  <c r="F96" i="2"/>
  <c r="E94" i="2"/>
  <c r="J55" i="2"/>
  <c r="J54" i="2"/>
  <c r="F54" i="2"/>
  <c r="F52" i="2"/>
  <c r="E50" i="2"/>
  <c r="J18" i="2"/>
  <c r="E18" i="2"/>
  <c r="F99" i="2" s="1"/>
  <c r="J17" i="2"/>
  <c r="J12" i="2"/>
  <c r="J96" i="2" s="1"/>
  <c r="E7" i="2"/>
  <c r="E92" i="2" s="1"/>
  <c r="L50" i="1"/>
  <c r="AM50" i="1"/>
  <c r="AM49" i="1"/>
  <c r="L49" i="1"/>
  <c r="AM47" i="1"/>
  <c r="L47" i="1"/>
  <c r="L45" i="1"/>
  <c r="L44" i="1"/>
  <c r="BK377" i="2"/>
  <c r="BK175" i="2"/>
  <c r="J186" i="3"/>
  <c r="BK137" i="3"/>
  <c r="J430" i="2"/>
  <c r="J316" i="2"/>
  <c r="BK135" i="2"/>
  <c r="J108" i="3"/>
  <c r="J103" i="4"/>
  <c r="BK845" i="2"/>
  <c r="BK805" i="2"/>
  <c r="BK773" i="2"/>
  <c r="J732" i="2"/>
  <c r="BK699" i="2"/>
  <c r="J682" i="2"/>
  <c r="J661" i="2"/>
  <c r="J625" i="2"/>
  <c r="BK608" i="2"/>
  <c r="J572" i="2"/>
  <c r="J532" i="2"/>
  <c r="BK491" i="2"/>
  <c r="BK444" i="2"/>
  <c r="J385" i="2"/>
  <c r="BK230" i="2"/>
  <c r="BK119" i="2"/>
  <c r="BK411" i="2"/>
  <c r="BK345" i="2"/>
  <c r="BK260" i="2"/>
  <c r="BK187" i="2"/>
  <c r="J132" i="3"/>
  <c r="J105" i="4"/>
  <c r="J849" i="2"/>
  <c r="BK824" i="2"/>
  <c r="BK796" i="2"/>
  <c r="BK768" i="2"/>
  <c r="BK726" i="2"/>
  <c r="BK703" i="2"/>
  <c r="J680" i="2"/>
  <c r="J660" i="2"/>
  <c r="J629" i="2"/>
  <c r="BK605" i="2"/>
  <c r="J559" i="2"/>
  <c r="J540" i="2"/>
  <c r="J515" i="2"/>
  <c r="BK472" i="2"/>
  <c r="BK448" i="2"/>
  <c r="BK434" i="2"/>
  <c r="J377" i="2"/>
  <c r="BK316" i="2"/>
  <c r="BK221" i="2"/>
  <c r="BK112" i="2"/>
  <c r="BK182" i="3"/>
  <c r="J200" i="3"/>
  <c r="BK269" i="2"/>
  <c r="BK195" i="3"/>
  <c r="BK90" i="4"/>
  <c r="BK401" i="2"/>
  <c r="BK273" i="2"/>
  <c r="BK153" i="2"/>
  <c r="J104" i="3"/>
  <c r="BK875" i="2"/>
  <c r="BK811" i="2"/>
  <c r="BK759" i="2"/>
  <c r="J730" i="2"/>
  <c r="J698" i="2"/>
  <c r="BK659" i="2"/>
  <c r="J622" i="2"/>
  <c r="BK601" i="2"/>
  <c r="BK559" i="2"/>
  <c r="BK526" i="2"/>
  <c r="J460" i="2"/>
  <c r="BK415" i="2"/>
  <c r="J322" i="2"/>
  <c r="BK245" i="2"/>
  <c r="J131" i="2"/>
  <c r="J422" i="2"/>
  <c r="BK389" i="2"/>
  <c r="J309" i="2"/>
  <c r="BK241" i="2"/>
  <c r="J100" i="3"/>
  <c r="BK120" i="3"/>
  <c r="BK95" i="4"/>
  <c r="BK876" i="2"/>
  <c r="J837" i="2"/>
  <c r="J805" i="2"/>
  <c r="J737" i="2"/>
  <c r="J717" i="2"/>
  <c r="BK682" i="2"/>
  <c r="BK662" i="2"/>
  <c r="BK644" i="2"/>
  <c r="J620" i="2"/>
  <c r="BK584" i="2"/>
  <c r="BK552" i="2"/>
  <c r="J531" i="2"/>
  <c r="BK487" i="2"/>
  <c r="J456" i="2"/>
  <c r="BK405" i="2"/>
  <c r="J335" i="2"/>
  <c r="BK256" i="2"/>
  <c r="J169" i="2"/>
  <c r="J105" i="2"/>
  <c r="BK151" i="3"/>
  <c r="BK103" i="4"/>
  <c r="BK251" i="2"/>
  <c r="BK194" i="2"/>
  <c r="BK131" i="2"/>
  <c r="BK108" i="3"/>
  <c r="J116" i="3"/>
  <c r="J174" i="3"/>
  <c r="BK860" i="2"/>
  <c r="BK837" i="2"/>
  <c r="J811" i="2"/>
  <c r="J796" i="2"/>
  <c r="J773" i="2"/>
  <c r="BK747" i="2"/>
  <c r="BK698" i="2"/>
  <c r="J676" i="2"/>
  <c r="J663" i="2"/>
  <c r="J644" i="2"/>
  <c r="BK625" i="2"/>
  <c r="BK613" i="2"/>
  <c r="J601" i="2"/>
  <c r="J535" i="2"/>
  <c r="J502" i="2"/>
  <c r="J491" i="2"/>
  <c r="BK483" i="2"/>
  <c r="J468" i="2"/>
  <c r="BK446" i="2"/>
  <c r="BK373" i="2"/>
  <c r="J285" i="2"/>
  <c r="J221" i="2"/>
  <c r="J153" i="2"/>
  <c r="J112" i="2"/>
  <c r="J193" i="3"/>
  <c r="BK177" i="3"/>
  <c r="J241" i="2"/>
  <c r="J163" i="2"/>
  <c r="J163" i="3"/>
  <c r="J93" i="4"/>
  <c r="J381" i="2"/>
  <c r="J296" i="2"/>
  <c r="J198" i="2"/>
  <c r="BK108" i="2"/>
  <c r="BK115" i="4"/>
  <c r="J841" i="2"/>
  <c r="BK815" i="2"/>
  <c r="BK777" i="2"/>
  <c r="BK737" i="2"/>
  <c r="J713" i="2"/>
  <c r="BK686" i="2"/>
  <c r="BK663" i="2"/>
  <c r="J636" i="2"/>
  <c r="BK614" i="2"/>
  <c r="BK578" i="2"/>
  <c r="J548" i="2"/>
  <c r="BK502" i="2"/>
  <c r="J472" i="2"/>
  <c r="J449" i="2"/>
  <c r="J373" i="2"/>
  <c r="J264" i="2"/>
  <c r="J175" i="2"/>
  <c r="J360" i="2"/>
  <c r="J215" i="2"/>
  <c r="BK155" i="3"/>
  <c r="BK104" i="3"/>
  <c r="BK421" i="2"/>
  <c r="J356" i="2"/>
  <c r="J225" i="2"/>
  <c r="J123" i="2"/>
  <c r="J112" i="3"/>
  <c r="BK878" i="2"/>
  <c r="BK832" i="2"/>
  <c r="BK794" i="2"/>
  <c r="BK742" i="2"/>
  <c r="J704" i="2"/>
  <c r="J673" i="2"/>
  <c r="J655" i="2"/>
  <c r="BK619" i="2"/>
  <c r="J605" i="2"/>
  <c r="J556" i="2"/>
  <c r="J522" i="2"/>
  <c r="BK464" i="2"/>
  <c r="J438" i="2"/>
  <c r="BK393" i="2"/>
  <c r="BK277" i="2"/>
  <c r="J143" i="2"/>
  <c r="BK430" i="2"/>
  <c r="J368" i="2"/>
  <c r="J290" i="2"/>
  <c r="BK215" i="2"/>
  <c r="J135" i="2"/>
  <c r="BK143" i="3"/>
  <c r="J88" i="4"/>
  <c r="BK853" i="2"/>
  <c r="BK808" i="2"/>
  <c r="J777" i="2"/>
  <c r="BK752" i="2"/>
  <c r="BK709" i="2"/>
  <c r="J699" i="2"/>
  <c r="BK673" i="2"/>
  <c r="BK655" i="2"/>
  <c r="BK622" i="2"/>
  <c r="J609" i="2"/>
  <c r="BK597" i="2"/>
  <c r="BK572" i="2"/>
  <c r="BK532" i="2"/>
  <c r="BK499" i="2"/>
  <c r="BK468" i="2"/>
  <c r="J417" i="2"/>
  <c r="BK385" i="2"/>
  <c r="BK364" i="2"/>
  <c r="BK296" i="2"/>
  <c r="BK183" i="2"/>
  <c r="BK116" i="3"/>
  <c r="BK159" i="3"/>
  <c r="J99" i="4"/>
  <c r="BK350" i="2"/>
  <c r="J281" i="2"/>
  <c r="J237" i="2"/>
  <c r="BK169" i="2"/>
  <c r="BK105" i="2"/>
  <c r="J189" i="3"/>
  <c r="J90" i="4"/>
  <c r="J876" i="2"/>
  <c r="J845" i="2"/>
  <c r="BK820" i="2"/>
  <c r="BK799" i="2"/>
  <c r="J759" i="2"/>
  <c r="J742" i="2"/>
  <c r="BK713" i="2"/>
  <c r="J703" i="2"/>
  <c r="BK680" i="2"/>
  <c r="BK667" i="2"/>
  <c r="BK651" i="2"/>
  <c r="BK620" i="2"/>
  <c r="J610" i="2"/>
  <c r="BK593" i="2"/>
  <c r="BK563" i="2"/>
  <c r="J552" i="2"/>
  <c r="BK531" i="2"/>
  <c r="J476" i="2"/>
  <c r="BK456" i="2"/>
  <c r="J434" i="2"/>
  <c r="BK417" i="2"/>
  <c r="J389" i="2"/>
  <c r="J345" i="2"/>
  <c r="BK264" i="2"/>
  <c r="BK127" i="2"/>
  <c r="J128" i="3"/>
  <c r="J137" i="3"/>
  <c r="J124" i="3"/>
  <c r="BK309" i="2"/>
  <c r="BK198" i="2"/>
  <c r="BK100" i="3"/>
  <c r="BK88" i="4"/>
  <c r="J415" i="2"/>
  <c r="BK335" i="2"/>
  <c r="J245" i="2"/>
  <c r="J182" i="3"/>
  <c r="BK112" i="3"/>
  <c r="BK871" i="2"/>
  <c r="J824" i="2"/>
  <c r="J785" i="2"/>
  <c r="J752" i="2"/>
  <c r="BK717" i="2"/>
  <c r="BK690" i="2"/>
  <c r="J662" i="2"/>
  <c r="J651" i="2"/>
  <c r="J617" i="2"/>
  <c r="J593" i="2"/>
  <c r="BK550" i="2"/>
  <c r="BK476" i="2"/>
  <c r="J426" i="2"/>
  <c r="BK341" i="2"/>
  <c r="J207" i="2"/>
  <c r="J256" i="2"/>
  <c r="J127" i="2"/>
  <c r="BK170" i="3"/>
  <c r="BK438" i="2"/>
  <c r="J364" i="2"/>
  <c r="BK211" i="2"/>
  <c r="BK200" i="3"/>
  <c r="BK111" i="4"/>
  <c r="J853" i="2"/>
  <c r="J820" i="2"/>
  <c r="J799" i="2"/>
  <c r="BK764" i="2"/>
  <c r="BK706" i="2"/>
  <c r="BK676" i="2"/>
  <c r="BK639" i="2"/>
  <c r="J613" i="2"/>
  <c r="J597" i="2"/>
  <c r="BK535" i="2"/>
  <c r="J487" i="2"/>
  <c r="J421" i="2"/>
  <c r="BK356" i="2"/>
  <c r="J217" i="2"/>
  <c r="J443" i="2"/>
  <c r="BK381" i="2"/>
  <c r="J277" i="2"/>
  <c r="J202" i="2"/>
  <c r="J119" i="2"/>
  <c r="J155" i="3"/>
  <c r="J170" i="3"/>
  <c r="J111" i="4"/>
  <c r="J871" i="2"/>
  <c r="BK817" i="2"/>
  <c r="J794" i="2"/>
  <c r="J764" i="2"/>
  <c r="J747" i="2"/>
  <c r="BK694" i="2"/>
  <c r="BK661" i="2"/>
  <c r="J639" i="2"/>
  <c r="BK617" i="2"/>
  <c r="J614" i="2"/>
  <c r="J578" i="2"/>
  <c r="J550" i="2"/>
  <c r="BK522" i="2"/>
  <c r="J483" i="2"/>
  <c r="J450" i="2"/>
  <c r="J444" i="2"/>
  <c r="J273" i="2"/>
  <c r="J139" i="2"/>
  <c r="J143" i="3"/>
  <c r="BK174" i="3"/>
  <c r="BK107" i="4"/>
  <c r="BK368" i="2"/>
  <c r="BK302" i="2"/>
  <c r="BK202" i="2"/>
  <c r="BK115" i="2"/>
  <c r="J120" i="3"/>
  <c r="J177" i="3"/>
  <c r="BK105" i="4"/>
  <c r="J875" i="2"/>
  <c r="J817" i="2"/>
  <c r="BK785" i="2"/>
  <c r="J768" i="2"/>
  <c r="BK732" i="2"/>
  <c r="J709" i="2"/>
  <c r="J694" i="2"/>
  <c r="J659" i="2"/>
  <c r="BK636" i="2"/>
  <c r="J619" i="2"/>
  <c r="BK603" i="2"/>
  <c r="J576" i="2"/>
  <c r="BK548" i="2"/>
  <c r="BK515" i="2"/>
  <c r="BK449" i="2"/>
  <c r="BK422" i="2"/>
  <c r="BK397" i="2"/>
  <c r="BK322" i="2"/>
  <c r="J251" i="2"/>
  <c r="J187" i="2"/>
  <c r="BK128" i="3"/>
  <c r="J151" i="3"/>
  <c r="J107" i="4"/>
  <c r="J341" i="2"/>
  <c r="BK225" i="2"/>
  <c r="J115" i="2"/>
  <c r="J195" i="3"/>
  <c r="J446" i="2"/>
  <c r="J393" i="2"/>
  <c r="J260" i="2"/>
  <c r="J183" i="2"/>
  <c r="BK189" i="3"/>
  <c r="BK132" i="3"/>
  <c r="J860" i="2"/>
  <c r="J671" i="2"/>
  <c r="BK629" i="2"/>
  <c r="BK609" i="2"/>
  <c r="BK576" i="2"/>
  <c r="BK540" i="2"/>
  <c r="J499" i="2"/>
  <c r="BK450" i="2"/>
  <c r="J405" i="2"/>
  <c r="BK290" i="2"/>
  <c r="J194" i="2"/>
  <c r="J448" i="2"/>
  <c r="J401" i="2"/>
  <c r="BK329" i="2"/>
  <c r="J230" i="2"/>
  <c r="BK163" i="2"/>
  <c r="J108" i="2"/>
  <c r="BK124" i="3"/>
  <c r="J159" i="3"/>
  <c r="AS56" i="1"/>
  <c r="BK841" i="2"/>
  <c r="J815" i="2"/>
  <c r="BK781" i="2"/>
  <c r="BK730" i="2"/>
  <c r="J706" i="2"/>
  <c r="J690" i="2"/>
  <c r="J667" i="2"/>
  <c r="BK634" i="2"/>
  <c r="BK610" i="2"/>
  <c r="J603" i="2"/>
  <c r="J563" i="2"/>
  <c r="J546" i="2"/>
  <c r="J495" i="2"/>
  <c r="BK460" i="2"/>
  <c r="BK426" i="2"/>
  <c r="J397" i="2"/>
  <c r="J350" i="2"/>
  <c r="BK281" i="2"/>
  <c r="J211" i="2"/>
  <c r="BK123" i="2"/>
  <c r="J96" i="3"/>
  <c r="J95" i="4"/>
  <c r="J329" i="2"/>
  <c r="J269" i="2"/>
  <c r="BK217" i="2"/>
  <c r="BK143" i="2"/>
  <c r="BK186" i="3"/>
  <c r="BK93" i="4"/>
  <c r="J878" i="2"/>
  <c r="BK849" i="2"/>
  <c r="J832" i="2"/>
  <c r="J808" i="2"/>
  <c r="J781" i="2"/>
  <c r="J726" i="2"/>
  <c r="BK704" i="2"/>
  <c r="J686" i="2"/>
  <c r="BK671" i="2"/>
  <c r="BK660" i="2"/>
  <c r="J634" i="2"/>
  <c r="J608" i="2"/>
  <c r="J584" i="2"/>
  <c r="BK556" i="2"/>
  <c r="BK546" i="2"/>
  <c r="J526" i="2"/>
  <c r="BK495" i="2"/>
  <c r="J464" i="2"/>
  <c r="BK443" i="2"/>
  <c r="J411" i="2"/>
  <c r="BK360" i="2"/>
  <c r="J302" i="2"/>
  <c r="BK237" i="2"/>
  <c r="BK207" i="2"/>
  <c r="BK193" i="3"/>
  <c r="BK163" i="3"/>
  <c r="BK99" i="4"/>
  <c r="J115" i="4"/>
  <c r="BK285" i="2"/>
  <c r="BK139" i="2"/>
  <c r="BK96" i="3"/>
  <c r="J33" i="2" l="1"/>
  <c r="R104" i="2"/>
  <c r="R255" i="2"/>
  <c r="BK289" i="2"/>
  <c r="J289" i="2" s="1"/>
  <c r="J65" i="2" s="1"/>
  <c r="P562" i="2"/>
  <c r="R612" i="2"/>
  <c r="P616" i="2"/>
  <c r="BK708" i="2"/>
  <c r="J708" i="2" s="1"/>
  <c r="J78" i="2" s="1"/>
  <c r="T798" i="2"/>
  <c r="P819" i="2"/>
  <c r="T819" i="2"/>
  <c r="T870" i="2"/>
  <c r="R236" i="2"/>
  <c r="T410" i="2"/>
  <c r="T545" i="2"/>
  <c r="R607" i="2"/>
  <c r="T624" i="2"/>
  <c r="P675" i="2"/>
  <c r="BK181" i="3"/>
  <c r="J181" i="3" s="1"/>
  <c r="J67" i="3" s="1"/>
  <c r="P255" i="2"/>
  <c r="P289" i="2"/>
  <c r="BK562" i="2"/>
  <c r="J562" i="2" s="1"/>
  <c r="J70" i="2" s="1"/>
  <c r="P612" i="2"/>
  <c r="R616" i="2"/>
  <c r="R643" i="2"/>
  <c r="T192" i="3"/>
  <c r="T191" i="3" s="1"/>
  <c r="P104" i="2"/>
  <c r="P236" i="2"/>
  <c r="R289" i="2"/>
  <c r="R562" i="2"/>
  <c r="BK612" i="2"/>
  <c r="J612" i="2"/>
  <c r="J72" i="2"/>
  <c r="BK616" i="2"/>
  <c r="J616" i="2"/>
  <c r="J73" i="2" s="1"/>
  <c r="BK643" i="2"/>
  <c r="J643" i="2" s="1"/>
  <c r="J76" i="2" s="1"/>
  <c r="R708" i="2"/>
  <c r="BK831" i="2"/>
  <c r="J831" i="2" s="1"/>
  <c r="J81" i="2" s="1"/>
  <c r="R870" i="2"/>
  <c r="T95" i="3"/>
  <c r="R181" i="3"/>
  <c r="R192" i="3"/>
  <c r="R191" i="3"/>
  <c r="T87" i="4"/>
  <c r="BK236" i="2"/>
  <c r="J236" i="2"/>
  <c r="J63" i="2" s="1"/>
  <c r="P410" i="2"/>
  <c r="R545" i="2"/>
  <c r="BK607" i="2"/>
  <c r="J607" i="2" s="1"/>
  <c r="J71" i="2" s="1"/>
  <c r="BK624" i="2"/>
  <c r="J624" i="2" s="1"/>
  <c r="J74" i="2" s="1"/>
  <c r="P643" i="2"/>
  <c r="T708" i="2"/>
  <c r="P831" i="2"/>
  <c r="P870" i="2"/>
  <c r="R95" i="3"/>
  <c r="R94" i="3" s="1"/>
  <c r="R93" i="3" s="1"/>
  <c r="P181" i="3"/>
  <c r="BK192" i="3"/>
  <c r="J192" i="3" s="1"/>
  <c r="J70" i="3" s="1"/>
  <c r="BK104" i="2"/>
  <c r="J104" i="2" s="1"/>
  <c r="J61" i="2" s="1"/>
  <c r="BK255" i="2"/>
  <c r="J255" i="2" s="1"/>
  <c r="J64" i="2" s="1"/>
  <c r="T289" i="2"/>
  <c r="T562" i="2"/>
  <c r="T612" i="2"/>
  <c r="T616" i="2"/>
  <c r="BK675" i="2"/>
  <c r="J675" i="2"/>
  <c r="J77" i="2" s="1"/>
  <c r="T675" i="2"/>
  <c r="P798" i="2"/>
  <c r="BK819" i="2"/>
  <c r="J819" i="2" s="1"/>
  <c r="J80" i="2" s="1"/>
  <c r="R819" i="2"/>
  <c r="BK870" i="2"/>
  <c r="J870" i="2" s="1"/>
  <c r="J82" i="2" s="1"/>
  <c r="P95" i="3"/>
  <c r="P87" i="4"/>
  <c r="P102" i="4"/>
  <c r="P86" i="4" s="1"/>
  <c r="P85" i="4" s="1"/>
  <c r="AU58" i="1" s="1"/>
  <c r="T236" i="2"/>
  <c r="BK410" i="2"/>
  <c r="J410" i="2" s="1"/>
  <c r="J66" i="2" s="1"/>
  <c r="BK545" i="2"/>
  <c r="BK103" i="2" s="1"/>
  <c r="J103" i="2" s="1"/>
  <c r="J60" i="2" s="1"/>
  <c r="T607" i="2"/>
  <c r="P624" i="2"/>
  <c r="T643" i="2"/>
  <c r="R675" i="2"/>
  <c r="BK798" i="2"/>
  <c r="J798" i="2"/>
  <c r="J79" i="2" s="1"/>
  <c r="R831" i="2"/>
  <c r="BK95" i="3"/>
  <c r="BK94" i="3" s="1"/>
  <c r="J94" i="3" s="1"/>
  <c r="J64" i="3" s="1"/>
  <c r="R87" i="4"/>
  <c r="BK102" i="4"/>
  <c r="J102" i="4"/>
  <c r="J63" i="4" s="1"/>
  <c r="T102" i="4"/>
  <c r="T104" i="2"/>
  <c r="T255" i="2"/>
  <c r="R410" i="2"/>
  <c r="P545" i="2"/>
  <c r="P607" i="2"/>
  <c r="R624" i="2"/>
  <c r="P708" i="2"/>
  <c r="R798" i="2"/>
  <c r="T831" i="2"/>
  <c r="T181" i="3"/>
  <c r="P192" i="3"/>
  <c r="P191" i="3" s="1"/>
  <c r="BK87" i="4"/>
  <c r="J87" i="4" s="1"/>
  <c r="J61" i="4" s="1"/>
  <c r="R102" i="4"/>
  <c r="BK188" i="3"/>
  <c r="J188" i="3" s="1"/>
  <c r="J68" i="3" s="1"/>
  <c r="BK638" i="2"/>
  <c r="J638" i="2"/>
  <c r="J75" i="2" s="1"/>
  <c r="BK199" i="3"/>
  <c r="J199" i="3" s="1"/>
  <c r="J71" i="3" s="1"/>
  <c r="BK229" i="2"/>
  <c r="J229" i="2" s="1"/>
  <c r="J62" i="2" s="1"/>
  <c r="BK558" i="2"/>
  <c r="J558" i="2" s="1"/>
  <c r="J68" i="2" s="1"/>
  <c r="BK114" i="4"/>
  <c r="J114" i="4"/>
  <c r="J65" i="4" s="1"/>
  <c r="BK176" i="3"/>
  <c r="J176" i="3" s="1"/>
  <c r="J66" i="3" s="1"/>
  <c r="BK98" i="4"/>
  <c r="J98" i="4" s="1"/>
  <c r="J62" i="4" s="1"/>
  <c r="BK110" i="4"/>
  <c r="J110" i="4" s="1"/>
  <c r="J64" i="4" s="1"/>
  <c r="BF90" i="4"/>
  <c r="E48" i="4"/>
  <c r="F55" i="4"/>
  <c r="BF88" i="4"/>
  <c r="BK191" i="3"/>
  <c r="J191" i="3"/>
  <c r="J69" i="3" s="1"/>
  <c r="BF95" i="4"/>
  <c r="BF107" i="4"/>
  <c r="BF115" i="4"/>
  <c r="J52" i="4"/>
  <c r="BF99" i="4"/>
  <c r="BF103" i="4"/>
  <c r="BF105" i="4"/>
  <c r="BF93" i="4"/>
  <c r="BF111" i="4"/>
  <c r="J59" i="3"/>
  <c r="BF96" i="3"/>
  <c r="BF116" i="3"/>
  <c r="BF120" i="3"/>
  <c r="BF104" i="3"/>
  <c r="BF155" i="3"/>
  <c r="BF186" i="3"/>
  <c r="BF193" i="3"/>
  <c r="J87" i="3"/>
  <c r="BF128" i="3"/>
  <c r="BF132" i="3"/>
  <c r="BF137" i="3"/>
  <c r="BF151" i="3"/>
  <c r="E50" i="3"/>
  <c r="BF100" i="3"/>
  <c r="BF170" i="3"/>
  <c r="BF174" i="3"/>
  <c r="BF177" i="3"/>
  <c r="BF195" i="3"/>
  <c r="BF200" i="3"/>
  <c r="BF112" i="3"/>
  <c r="BF143" i="3"/>
  <c r="BF163" i="3"/>
  <c r="F90" i="3"/>
  <c r="BF108" i="3"/>
  <c r="BF124" i="3"/>
  <c r="BF159" i="3"/>
  <c r="BF182" i="3"/>
  <c r="BF189" i="3"/>
  <c r="AZ55" i="1"/>
  <c r="E48" i="2"/>
  <c r="J52" i="2"/>
  <c r="F55" i="2"/>
  <c r="BF105" i="2"/>
  <c r="BF108" i="2"/>
  <c r="BF112" i="2"/>
  <c r="BF115" i="2"/>
  <c r="BF119" i="2"/>
  <c r="BF123" i="2"/>
  <c r="BF127" i="2"/>
  <c r="BF131" i="2"/>
  <c r="BF135" i="2"/>
  <c r="BF139" i="2"/>
  <c r="BF143" i="2"/>
  <c r="BF153" i="2"/>
  <c r="BF163" i="2"/>
  <c r="BF169" i="2"/>
  <c r="BF175" i="2"/>
  <c r="BF183" i="2"/>
  <c r="BF187" i="2"/>
  <c r="BF194" i="2"/>
  <c r="BF198" i="2"/>
  <c r="BF202" i="2"/>
  <c r="BF207" i="2"/>
  <c r="BF211" i="2"/>
  <c r="BF215" i="2"/>
  <c r="BF217" i="2"/>
  <c r="BF221" i="2"/>
  <c r="BF225" i="2"/>
  <c r="BF230" i="2"/>
  <c r="BF237" i="2"/>
  <c r="BF241" i="2"/>
  <c r="BF245" i="2"/>
  <c r="BF251" i="2"/>
  <c r="BF256" i="2"/>
  <c r="BF260" i="2"/>
  <c r="BF264" i="2"/>
  <c r="BF269" i="2"/>
  <c r="BF273" i="2"/>
  <c r="BF277" i="2"/>
  <c r="BF281" i="2"/>
  <c r="BF285" i="2"/>
  <c r="BF290" i="2"/>
  <c r="BF296" i="2"/>
  <c r="BF302" i="2"/>
  <c r="BF309" i="2"/>
  <c r="BF316" i="2"/>
  <c r="BF322" i="2"/>
  <c r="BF329" i="2"/>
  <c r="BF335" i="2"/>
  <c r="BF341" i="2"/>
  <c r="BF345" i="2"/>
  <c r="BF350" i="2"/>
  <c r="BF356" i="2"/>
  <c r="BF360" i="2"/>
  <c r="BF364" i="2"/>
  <c r="BF368" i="2"/>
  <c r="BF373" i="2"/>
  <c r="BF377" i="2"/>
  <c r="BF381" i="2"/>
  <c r="BF385" i="2"/>
  <c r="BF389" i="2"/>
  <c r="BF393" i="2"/>
  <c r="BF397" i="2"/>
  <c r="BF401" i="2"/>
  <c r="BF405" i="2"/>
  <c r="BF411" i="2"/>
  <c r="BF415" i="2"/>
  <c r="BF417" i="2"/>
  <c r="BF421" i="2"/>
  <c r="BF422" i="2"/>
  <c r="BF426" i="2"/>
  <c r="BF430" i="2"/>
  <c r="BF434" i="2"/>
  <c r="BF438" i="2"/>
  <c r="BF443" i="2"/>
  <c r="BF444" i="2"/>
  <c r="BF446" i="2"/>
  <c r="BF448" i="2"/>
  <c r="BF449" i="2"/>
  <c r="BF450" i="2"/>
  <c r="BF456" i="2"/>
  <c r="BF460" i="2"/>
  <c r="BF464" i="2"/>
  <c r="BF468" i="2"/>
  <c r="BF472" i="2"/>
  <c r="BF476" i="2"/>
  <c r="BF483" i="2"/>
  <c r="BF487" i="2"/>
  <c r="BF491" i="2"/>
  <c r="BF495" i="2"/>
  <c r="BF499" i="2"/>
  <c r="BF502" i="2"/>
  <c r="BF515" i="2"/>
  <c r="BF522" i="2"/>
  <c r="BF526" i="2"/>
  <c r="BF531" i="2"/>
  <c r="BF532" i="2"/>
  <c r="BF535" i="2"/>
  <c r="BF540" i="2"/>
  <c r="BF546" i="2"/>
  <c r="BF548" i="2"/>
  <c r="BF550" i="2"/>
  <c r="BF552" i="2"/>
  <c r="BF556" i="2"/>
  <c r="BF559" i="2"/>
  <c r="BF563" i="2"/>
  <c r="BF572" i="2"/>
  <c r="BF576" i="2"/>
  <c r="BF578" i="2"/>
  <c r="BF584" i="2"/>
  <c r="BF593" i="2"/>
  <c r="BF597" i="2"/>
  <c r="BF601" i="2"/>
  <c r="BF603" i="2"/>
  <c r="BF605" i="2"/>
  <c r="BF608" i="2"/>
  <c r="BF609" i="2"/>
  <c r="BF610" i="2"/>
  <c r="BF613" i="2"/>
  <c r="BF614" i="2"/>
  <c r="BF617" i="2"/>
  <c r="BF619" i="2"/>
  <c r="BF620" i="2"/>
  <c r="BF622" i="2"/>
  <c r="BF625" i="2"/>
  <c r="BF629" i="2"/>
  <c r="BF634" i="2"/>
  <c r="BF636" i="2"/>
  <c r="BF639" i="2"/>
  <c r="BF644" i="2"/>
  <c r="BF651" i="2"/>
  <c r="BF655" i="2"/>
  <c r="BF659" i="2"/>
  <c r="BF660" i="2"/>
  <c r="BF661" i="2"/>
  <c r="BF662" i="2"/>
  <c r="BF663" i="2"/>
  <c r="BF667" i="2"/>
  <c r="BF671" i="2"/>
  <c r="BF673" i="2"/>
  <c r="BF676" i="2"/>
  <c r="BF680" i="2"/>
  <c r="BF682" i="2"/>
  <c r="BF686" i="2"/>
  <c r="BF690" i="2"/>
  <c r="BF694" i="2"/>
  <c r="BF698" i="2"/>
  <c r="BF699" i="2"/>
  <c r="BF703" i="2"/>
  <c r="BF704" i="2"/>
  <c r="BF706" i="2"/>
  <c r="BF709" i="2"/>
  <c r="BF713" i="2"/>
  <c r="BF717" i="2"/>
  <c r="BF726" i="2"/>
  <c r="BF730" i="2"/>
  <c r="BF732" i="2"/>
  <c r="BF737" i="2"/>
  <c r="BF742" i="2"/>
  <c r="BF747" i="2"/>
  <c r="BF752" i="2"/>
  <c r="BF759" i="2"/>
  <c r="BF764" i="2"/>
  <c r="BF768" i="2"/>
  <c r="BF773" i="2"/>
  <c r="BF777" i="2"/>
  <c r="BF781" i="2"/>
  <c r="BF785" i="2"/>
  <c r="BF794" i="2"/>
  <c r="BF796" i="2"/>
  <c r="BF799" i="2"/>
  <c r="BF805" i="2"/>
  <c r="BF808" i="2"/>
  <c r="BF811" i="2"/>
  <c r="BF815" i="2"/>
  <c r="BF817" i="2"/>
  <c r="BF820" i="2"/>
  <c r="BF824" i="2"/>
  <c r="BF832" i="2"/>
  <c r="BF837" i="2"/>
  <c r="BF841" i="2"/>
  <c r="BF845" i="2"/>
  <c r="BF849" i="2"/>
  <c r="BF853" i="2"/>
  <c r="BF860" i="2"/>
  <c r="BF871" i="2"/>
  <c r="BF875" i="2"/>
  <c r="BF876" i="2"/>
  <c r="BF878" i="2"/>
  <c r="BB55" i="1"/>
  <c r="AV55" i="1"/>
  <c r="BC55" i="1"/>
  <c r="BD55" i="1"/>
  <c r="F39" i="3"/>
  <c r="BD57" i="1" s="1"/>
  <c r="BD56" i="1" s="1"/>
  <c r="AS54" i="1"/>
  <c r="F36" i="4"/>
  <c r="BC58" i="1" s="1"/>
  <c r="F33" i="4"/>
  <c r="AZ58" i="1" s="1"/>
  <c r="F35" i="4"/>
  <c r="BB58" i="1" s="1"/>
  <c r="F35" i="3"/>
  <c r="AZ57" i="1" s="1"/>
  <c r="AZ56" i="1" s="1"/>
  <c r="AV56" i="1" s="1"/>
  <c r="J33" i="4"/>
  <c r="AV58" i="1" s="1"/>
  <c r="J35" i="3"/>
  <c r="AV57" i="1" s="1"/>
  <c r="F38" i="3"/>
  <c r="BC57" i="1"/>
  <c r="BC56" i="1" s="1"/>
  <c r="AY56" i="1" s="1"/>
  <c r="F37" i="4"/>
  <c r="BD58" i="1" s="1"/>
  <c r="F37" i="3"/>
  <c r="BB57" i="1" s="1"/>
  <c r="BB56" i="1" s="1"/>
  <c r="J95" i="3" l="1"/>
  <c r="J65" i="3" s="1"/>
  <c r="P94" i="3"/>
  <c r="T103" i="2"/>
  <c r="J545" i="2"/>
  <c r="J67" i="2" s="1"/>
  <c r="T561" i="2"/>
  <c r="T102" i="2" s="1"/>
  <c r="P103" i="2"/>
  <c r="R86" i="4"/>
  <c r="R85" i="4" s="1"/>
  <c r="T86" i="4"/>
  <c r="T85" i="4" s="1"/>
  <c r="R561" i="2"/>
  <c r="R102" i="2" s="1"/>
  <c r="P93" i="3"/>
  <c r="AU57" i="1" s="1"/>
  <c r="AU56" i="1" s="1"/>
  <c r="T94" i="3"/>
  <c r="T93" i="3" s="1"/>
  <c r="P561" i="2"/>
  <c r="R103" i="2"/>
  <c r="BK86" i="4"/>
  <c r="J86" i="4" s="1"/>
  <c r="J60" i="4" s="1"/>
  <c r="BK561" i="2"/>
  <c r="J561" i="2" s="1"/>
  <c r="J69" i="2" s="1"/>
  <c r="BK93" i="3"/>
  <c r="J93" i="3"/>
  <c r="J63" i="3" s="1"/>
  <c r="AX56" i="1"/>
  <c r="BD54" i="1"/>
  <c r="W33" i="1" s="1"/>
  <c r="BC54" i="1"/>
  <c r="AY54" i="1" s="1"/>
  <c r="J36" i="3"/>
  <c r="AW57" i="1" s="1"/>
  <c r="AT57" i="1" s="1"/>
  <c r="F34" i="2"/>
  <c r="BA55" i="1" s="1"/>
  <c r="BB54" i="1"/>
  <c r="AX54" i="1" s="1"/>
  <c r="F34" i="4"/>
  <c r="BA58" i="1"/>
  <c r="F36" i="3"/>
  <c r="BA57" i="1" s="1"/>
  <c r="BA56" i="1" s="1"/>
  <c r="AW56" i="1" s="1"/>
  <c r="AT56" i="1" s="1"/>
  <c r="AZ54" i="1"/>
  <c r="AV54" i="1"/>
  <c r="AK29" i="1" s="1"/>
  <c r="J34" i="2"/>
  <c r="AW55" i="1" s="1"/>
  <c r="AT55" i="1" s="1"/>
  <c r="J34" i="4"/>
  <c r="AW58" i="1" s="1"/>
  <c r="AT58" i="1" s="1"/>
  <c r="P102" i="2" l="1"/>
  <c r="AU55" i="1" s="1"/>
  <c r="AU54" i="1" s="1"/>
  <c r="BK102" i="2"/>
  <c r="J102" i="2" s="1"/>
  <c r="BK85" i="4"/>
  <c r="J85" i="4" s="1"/>
  <c r="J30" i="4" s="1"/>
  <c r="AG58" i="1" s="1"/>
  <c r="J32" i="3"/>
  <c r="AG57" i="1" s="1"/>
  <c r="AG56" i="1" s="1"/>
  <c r="AN56" i="1" s="1"/>
  <c r="BA54" i="1"/>
  <c r="W30" i="1" s="1"/>
  <c r="W32" i="1"/>
  <c r="W31" i="1"/>
  <c r="W29" i="1"/>
  <c r="J59" i="2" l="1"/>
  <c r="J30" i="2"/>
  <c r="AG55" i="1" s="1"/>
  <c r="AN55" i="1" s="1"/>
  <c r="J39" i="4"/>
  <c r="J59" i="4"/>
  <c r="J41" i="3"/>
  <c r="AN57" i="1"/>
  <c r="J39" i="2"/>
  <c r="AN58" i="1"/>
  <c r="AG54" i="1"/>
  <c r="AK26" i="1" s="1"/>
  <c r="AW54" i="1"/>
  <c r="AK30" i="1" s="1"/>
  <c r="AK35" i="1" l="1"/>
  <c r="AT54" i="1"/>
  <c r="AN54" i="1" l="1"/>
</calcChain>
</file>

<file path=xl/sharedStrings.xml><?xml version="1.0" encoding="utf-8"?>
<sst xmlns="http://schemas.openxmlformats.org/spreadsheetml/2006/main" count="9766" uniqueCount="1690">
  <si>
    <t>Export Komplet</t>
  </si>
  <si>
    <t>VZ</t>
  </si>
  <si>
    <t>2.0</t>
  </si>
  <si>
    <t>ZAMOK</t>
  </si>
  <si>
    <t>False</t>
  </si>
  <si>
    <t>{2ddb53c4-6709-4e6e-9357-8b0bd08a9dc3}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</si>
  <si>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</si>
  <si>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</si>
  <si>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</si>
  <si>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</si>
  <si>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</si>
  <si>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</si>
  <si>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</si>
  <si>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</si>
  <si>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2022/IS/04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</si>
  <si>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</si>
  <si>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</si>
  <si>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DĚTSKÝ DOMOV, NÁMĚŠŤ NAD OSLAVOU</t>
  </si>
  <si>
    <t>KSO:</t>
  </si>
  <si>
    <t>801 75</t>
  </si>
  <si>
    <t>CC-CZ:</t>
  </si>
  <si>
    <t/>
  </si>
  <si>
    <t>Místo:</t>
  </si>
  <si>
    <t xml:space="preserve"> </t>
  </si>
  <si>
    <t>Datum:</t>
  </si>
  <si>
    <t>24. 10. 2022</t>
  </si>
  <si>
    <t>Zadavatel:</t>
  </si>
  <si>
    <t>IČ:</t>
  </si>
  <si>
    <t>Kraj Vysočina</t>
  </si>
  <si>
    <t>DIČ:</t>
  </si>
  <si>
    <t>Uchazeč:</t>
  </si>
  <si>
    <t>Vyplň údaj</t>
  </si>
  <si>
    <t>Projektant:</t>
  </si>
  <si>
    <t>IS ARCH s.r.o.</t>
  </si>
  <si>
    <t>True</t>
  </si>
  <si>
    <t>Zpracovatel:</t>
  </si>
  <si>
    <t>Ing.A.Hejmalová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</si>
  <si>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</si>
  <si>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</si>
  <si>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</si>
  <si>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</si>
  <si>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</si>
  <si>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</si>
  <si>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</si>
  <si>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</si>
  <si>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</si>
  <si>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</si>
  <si>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</si>
  <si>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</si>
  <si>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</si>
  <si>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</si>
  <si>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</si>
  <si>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</si>
  <si>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</si>
  <si>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</si>
  <si>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</si>
  <si>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</si>
  <si>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</si>
  <si>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</si>
  <si>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</si>
  <si>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</si>
  <si>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</si>
  <si>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</si>
  <si>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</si>
  <si>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</si>
  <si>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</si>
  <si>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</si>
  <si>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</si>
  <si>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</si>
  <si>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</si>
  <si>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</si>
  <si>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</si>
  <si>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</si>
  <si>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</si>
  <si>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</si>
  <si>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</si>
  <si>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</si>
  <si>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</si>
  <si>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2022/IS/04-11</t>
  </si>
  <si>
    <t>D.1.1-Architektonické a stavebně technické řešení</t>
  </si>
  <si>
    <t>STA</t>
  </si>
  <si>
    <t>1</t>
  </si>
  <si>
    <t>{18cc1b86-a171-482a-934b-6d1268823bd4}</t>
  </si>
  <si>
    <t>2022/IS/04-14</t>
  </si>
  <si>
    <t>D.1.4-Technika prostředí staveb</t>
  </si>
  <si>
    <t>{6ffe2728-6501-4d4b-a1bf-b7276e7a6016}</t>
  </si>
  <si>
    <t>D.1.4.1-Zařízení zdravotechnických instalací (kanalizace)</t>
  </si>
  <si>
    <t>Soupis</t>
  </si>
  <si>
    <t>2</t>
  </si>
  <si>
    <t>{21df856e-853f-42f0-aaf2-76d9af2655a8}</t>
  </si>
  <si>
    <t>2022/IS/04-VON</t>
  </si>
  <si>
    <t>Vedlejší a ostatní náklady</t>
  </si>
  <si>
    <t>VON</t>
  </si>
  <si>
    <t>{c0e149e1-f3da-4c6f-b74c-9e5d68356b7f}</t>
  </si>
  <si>
    <t>P1</t>
  </si>
  <si>
    <t>chodník z dlaždic</t>
  </si>
  <si>
    <t>m2</t>
  </si>
  <si>
    <t>38</t>
  </si>
  <si>
    <t>P2</t>
  </si>
  <si>
    <t>zámk.dlažba tl.80mm</t>
  </si>
  <si>
    <t>73</t>
  </si>
  <si>
    <t>KRYCÍ LIST SOUPISU PRACÍ</t>
  </si>
  <si>
    <t>SE1</t>
  </si>
  <si>
    <t>vnější svislé hydroizolace pod úrovní terénu</t>
  </si>
  <si>
    <t>73,522</t>
  </si>
  <si>
    <t>SI2</t>
  </si>
  <si>
    <t>vnitřní sanace stěn s kapilárně akt.systémem</t>
  </si>
  <si>
    <t>31,785</t>
  </si>
  <si>
    <t>KS</t>
  </si>
  <si>
    <t>ker.sokl v-100mm</t>
  </si>
  <si>
    <t>m</t>
  </si>
  <si>
    <t>138,64</t>
  </si>
  <si>
    <t>KSS</t>
  </si>
  <si>
    <t>ker.sokl.schodišťový v-100mm</t>
  </si>
  <si>
    <t>Objekt:</t>
  </si>
  <si>
    <t>2022/IS/04-11 - D.1.1-Architektonické a stavebně technické řešení</t>
  </si>
  <si>
    <t>Nedílnou součástí výkazu výměr je projektová dokumentace zpracovaná firmou IS-ARCH Brno v říjnu 2022.  Pro sestavení SOUPISU PRACÍ v podrobnostech vymezených vyhláškou č. 169/2016 Sb. byla použita cenová soustava URS, která obsahuje veškeré údaje nezbytné pro soupis prací.   UCHAZEČ O VEŘEJNOU ZAKÁZKU JE POVINEN PŘI OCEŇOVÁNÍ SOUTĚŽNÍHO SOUPISU STAVEBNÍCH PRACÍ, DODÁVEK A SLUŽEB S VÝKAZEM VÝMĚR PROVÉST KONTROLU FUNKCE ARITMETICKÝCH VZORCŮ JEDNOTLIVÝCH SOUPISŮ VE VAZBĚ NA JEDNOTLIVÉ ODDÍLY, REKAPITULACE A KRYCÍ LIST.   Technické a materiálové specifikace jednotlivých navržených materiálů, prvků a výrobků jsou uvedeny v samostatných částech této projektové dokumentace jako je VÝKRESOVÁ ČÁST, VÝPIS PRVKŮ PSV, SKLADBY KONSTRUKCÍ A TECHNICKÁ ZPRÁVA.                                                                                                                                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 Ve všech položkách jsou započítány náklady na dopravu. Pokud není u položky soupisu prací uvedena žádná cenová soustava, položka není zatříděna v žádné cenové soustavě (ÚRS nebo RTS).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</si>
  <si>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</si>
  <si>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</si>
  <si>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</si>
  <si>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</si>
  <si>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</si>
  <si>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</si>
  <si>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</si>
  <si>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</si>
  <si>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</si>
  <si>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</si>
  <si>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</si>
  <si>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</si>
  <si>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</si>
  <si>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</si>
  <si>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</si>
  <si>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735 - Ústřední vytápění - otopná tělesa</t>
  </si>
  <si>
    <t xml:space="preserve">    741 - Elektroinstalace - silnoproud</t>
  </si>
  <si>
    <t xml:space="preserve">    761 - Konstrukce prosvětlovací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</si>
  <si>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</si>
  <si>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</si>
  <si>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</si>
  <si>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</si>
  <si>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</si>
  <si>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</si>
  <si>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</si>
  <si>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</si>
  <si>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</si>
  <si>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</si>
  <si>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</si>
  <si>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</si>
  <si>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</si>
  <si>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</si>
  <si>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</si>
  <si>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</si>
  <si>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</si>
  <si>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</si>
  <si>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</si>
  <si>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</si>
  <si>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</si>
  <si>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</si>
  <si>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</si>
  <si>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</si>
  <si>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</si>
  <si>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</si>
  <si>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</si>
  <si>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113106-01</t>
  </si>
  <si>
    <t>ŠETRNÉ 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 (pro zpětné použití)</t>
  </si>
  <si>
    <t>vlastní</t>
  </si>
  <si>
    <t>4</t>
  </si>
  <si>
    <t>1993909094</t>
  </si>
  <si>
    <t>VV</t>
  </si>
  <si>
    <t>"stáv.chodník (pro zpětné použití 80%)"P1*0,8</t>
  </si>
  <si>
    <t>Mezisoučet</t>
  </si>
  <si>
    <t>3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</si>
  <si>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</si>
  <si>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</si>
  <si>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CS ÚRS 2022 01</t>
  </si>
  <si>
    <t>1378630909</t>
  </si>
  <si>
    <t>Online PSC</t>
  </si>
  <si>
    <t>https://podminky.urs.cz/item/CS_URS_2022_01/113106121</t>
  </si>
  <si>
    <t>"stáv.chodník (poškozené 20%)"P1*0,2</t>
  </si>
  <si>
    <t>1131061-02</t>
  </si>
  <si>
    <t>ŠETRNÉ rozebrání dlažeb a dílců vozovek a ploch s přemístěním hmot na skládku na vzdálenost do 3 m nebo s naložením na dopravní prostředek, s jakoukoliv výplní spár ručně ze zámkové dlažby s ložem z kameniva (pro zpětné použití)</t>
  </si>
  <si>
    <t>-1808452391</t>
  </si>
  <si>
    <t>"stáv.vjezd (pro zpětné použití 80%)"P2*0,8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</si>
  <si>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</si>
  <si>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</si>
  <si>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1849152917</t>
  </si>
  <si>
    <t>https://podminky.urs.cz/item/CS_URS_2022_01/113106171</t>
  </si>
  <si>
    <t>"stáv.vjezd (poškozené 20%)"P2*0,2</t>
  </si>
  <si>
    <t>5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</si>
  <si>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</si>
  <si>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</si>
  <si>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1715259134</t>
  </si>
  <si>
    <t>https://podminky.urs.cz/item/CS_URS_2022_01/113107121</t>
  </si>
  <si>
    <t>"podklad bet.žlabu"11,5*0,5</t>
  </si>
  <si>
    <t>6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</si>
  <si>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</si>
  <si>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</si>
  <si>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1036056441</t>
  </si>
  <si>
    <t>https://podminky.urs.cz/item/CS_URS_2022_01/113107122</t>
  </si>
  <si>
    <t>"podklad chodníku"P1</t>
  </si>
  <si>
    <t>7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</si>
  <si>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</si>
  <si>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</si>
  <si>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2122471445</t>
  </si>
  <si>
    <t>https://podminky.urs.cz/item/CS_URS_2022_01/113107124</t>
  </si>
  <si>
    <t>"podklad vjezdu"P2</t>
  </si>
  <si>
    <t>8</t>
  </si>
  <si>
    <t>113201112</t>
  </si>
  <si>
    <t>Vytrhání obrub s vybouráním lože, s přemístěním hmot na skládku na vzdálenost do 3 m nebo s naložením na dopravní prostředek silničních ležatých</t>
  </si>
  <si>
    <t>-77550034</t>
  </si>
  <si>
    <t>https://podminky.urs.cz/item/CS_URS_2022_01/113201112</t>
  </si>
  <si>
    <t>"angl.dvorky"1,2+0,35*2+1+0,25*2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</si>
  <si>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</si>
  <si>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</si>
  <si>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</si>
  <si>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-947063158</t>
  </si>
  <si>
    <t>https://podminky.urs.cz/item/CS_URS_2022_01/113202111</t>
  </si>
  <si>
    <t>"lemování chodníku"0,5+0,6+0,2+12,5+11,1+1,5*2</t>
  </si>
  <si>
    <t>10</t>
  </si>
  <si>
    <t>131251100</t>
  </si>
  <si>
    <t>Hloubení nezapažených jam a zářezů strojně s urovnáním dna do předepsaného profilu a spádu v hornině třídy těžitelnosti I skupiny 3 do 20 m3</t>
  </si>
  <si>
    <t>m3</t>
  </si>
  <si>
    <t>1031588588</t>
  </si>
  <si>
    <t>https://podminky.urs.cz/item/CS_URS_2022_01/131251100</t>
  </si>
  <si>
    <t>"pro sanaci pláně (dle zkoušek únosnosti podloží)-pojízdná plocha"P2*0,3</t>
  </si>
  <si>
    <t>11</t>
  </si>
  <si>
    <t>132212331</t>
  </si>
  <si>
    <t>Hloubení nezapažených rýh šířky přes 800 do 2 000 mm ručně s urovnáním dna do předepsaného profilu a spádu v hornině třídy těžitelnosti I skupiny 3 soudržných</t>
  </si>
  <si>
    <t>1881187891</t>
  </si>
  <si>
    <t>https://podminky.urs.cz/item/CS_URS_2022_01/132212331</t>
  </si>
  <si>
    <t>"50% ručně-50% strojně"</t>
  </si>
  <si>
    <t>"pro vnější stěny pod úrovní terénu od úrovně souvrství zpev.ploch (šířka výkopu prům.rozměr)"</t>
  </si>
  <si>
    <t>"řez A-A-zpev.plocha pojízdná (P2)-spodní úroveň vč.sanace"(2,4-0,47-0,3)*1,05*7,65</t>
  </si>
  <si>
    <t>"řez B-B-chodník"(2,0-0,24)*1,05*11,7</t>
  </si>
  <si>
    <t>"řez C-C-chodník"(1,1-0,24)*1,05*(4,05+0,5+6,45+0,5+4,05+4,15)</t>
  </si>
  <si>
    <t>"odpočet 50% strojně"-52,504*0,5</t>
  </si>
  <si>
    <t>Součet</t>
  </si>
  <si>
    <t>132251252</t>
  </si>
  <si>
    <t>Hloubení nezapažených rýh šířky přes 800 do 2 000 mm strojně s urovnáním dna do předepsaného profilu a spádu v hornině třídy těžitelnosti I skupiny 3 přes 20 do 50 m3</t>
  </si>
  <si>
    <t>-778640576</t>
  </si>
  <si>
    <t>https://podminky.urs.cz/item/CS_URS_2022_01/132251252</t>
  </si>
  <si>
    <t>"odpočet 50% ručně"-52,504*0,5</t>
  </si>
  <si>
    <t>13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</si>
  <si>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</si>
  <si>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</si>
  <si>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-18099361</t>
  </si>
  <si>
    <t>https://podminky.urs.cz/item/CS_URS_2022_01/162251102</t>
  </si>
  <si>
    <t>"na meziskládku pro zpětný zásyp"</t>
  </si>
  <si>
    <t>"tam"55,594</t>
  </si>
  <si>
    <t>"zpět"55,594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</si>
  <si>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</si>
  <si>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</si>
  <si>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</si>
  <si>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-1489529154</t>
  </si>
  <si>
    <t>https://podminky.urs.cz/item/CS_URS_2022_01/162751117</t>
  </si>
  <si>
    <t>"zemina na odvoz"</t>
  </si>
  <si>
    <t>"výkopy"21,9+26,252+26,252</t>
  </si>
  <si>
    <t>"odpočet zásypů"-55,594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</si>
  <si>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</si>
  <si>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</si>
  <si>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</si>
  <si>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2071773335</t>
  </si>
  <si>
    <t>https://podminky.urs.cz/item/CS_URS_2022_01/162751119</t>
  </si>
  <si>
    <t>P</t>
  </si>
  <si>
    <t>Poznámka k položce:_x000D_
dodavatel vyhodnotí vzdálenost  skládky a cenu zapracuje do nabídky</t>
  </si>
  <si>
    <t>18,81*5 'Přepočtené koeficientem množství</t>
  </si>
  <si>
    <t>16</t>
  </si>
  <si>
    <t>167151101</t>
  </si>
  <si>
    <t>Nakládání, skládání a překládání neulehlého výkopku nebo sypaniny strojně nakládání, množství do 100 m3, z horniny třídy těžitelnosti I, skupiny 1 až 3</t>
  </si>
  <si>
    <t>1605625204</t>
  </si>
  <si>
    <t>https://podminky.urs.cz/item/CS_URS_2022_01/167151101</t>
  </si>
  <si>
    <t>"z meziskládky pro zpětný zásy"55,594</t>
  </si>
  <si>
    <t>17</t>
  </si>
  <si>
    <t>171152501</t>
  </si>
  <si>
    <t>Zhutnění podloží pod násypy z rostlé horniny třídy těžitelnosti I a II, skupiny 1 až 4 z hornin soudružných a nesoudržných</t>
  </si>
  <si>
    <t>-717205659</t>
  </si>
  <si>
    <t>https://podminky.urs.cz/item/CS_URS_2022_01/171152501</t>
  </si>
  <si>
    <t>"pro zpevněné plochy"</t>
  </si>
  <si>
    <t>"chodník"P1</t>
  </si>
  <si>
    <t>"vjezd"P2</t>
  </si>
  <si>
    <t>"žlab P3"11,5*0,5</t>
  </si>
  <si>
    <t>18</t>
  </si>
  <si>
    <t>171201231</t>
  </si>
  <si>
    <t>Poplatek za uložení stavebního odpadu na recyklační skládce (skládkovné) zeminy a kamení zatříděného do Katalogu odpadů pod kódem 17 05 04</t>
  </si>
  <si>
    <t>t</t>
  </si>
  <si>
    <t>-357151957</t>
  </si>
  <si>
    <t>https://podminky.urs.cz/item/CS_URS_2022_01/171201231</t>
  </si>
  <si>
    <t>"přebytečná zemina na odvoz vč.přepočtu na tuny"18,81*1,8</t>
  </si>
  <si>
    <t>19</t>
  </si>
  <si>
    <t>171251201</t>
  </si>
  <si>
    <t>Uložení sypaniny na skládky nebo meziskládky bez hutnění s upravením uložené sypaniny do předepsaného tvaru</t>
  </si>
  <si>
    <t>1561154290</t>
  </si>
  <si>
    <t>https://podminky.urs.cz/item/CS_URS_2022_01/171251201</t>
  </si>
  <si>
    <t>"na meziskládku pro zpětný zásyp"55,294</t>
  </si>
  <si>
    <t>20</t>
  </si>
  <si>
    <t>174151101</t>
  </si>
  <si>
    <t>Zásyp sypaninou z jakékoliv horniny strojně s uložením výkopku ve vrstvách se zhutněním jam, šachet, rýh nebo kolem objektů v těchto vykopávkách</t>
  </si>
  <si>
    <t>184909018</t>
  </si>
  <si>
    <t>https://podminky.urs.cz/item/CS_URS_2022_01/174151101</t>
  </si>
  <si>
    <t>"dtto výkop pro obnažení stěn (sanace SE1)"52,504</t>
  </si>
  <si>
    <t>"přisypání nových obrubníků"0,1*27,9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</si>
  <si>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</si>
  <si>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</si>
  <si>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-1068320463</t>
  </si>
  <si>
    <t>https://podminky.urs.cz/item/CS_URS_2022_01/181111111</t>
  </si>
  <si>
    <t>"zatravnění"19</t>
  </si>
  <si>
    <t>22</t>
  </si>
  <si>
    <t>181411131</t>
  </si>
  <si>
    <t>Založení trávníku na půdě předem připravené plochy do 1000 m2 výsevem včetně utažení parkového v rovině nebo na svahu do 1:5</t>
  </si>
  <si>
    <t>223028462</t>
  </si>
  <si>
    <t>https://podminky.urs.cz/item/CS_URS_2022_01/181411131</t>
  </si>
  <si>
    <t>23</t>
  </si>
  <si>
    <t>M</t>
  </si>
  <si>
    <t>00572410</t>
  </si>
  <si>
    <t>osivo směs travní parková</t>
  </si>
  <si>
    <t>kg</t>
  </si>
  <si>
    <t>1284481149</t>
  </si>
  <si>
    <t>19*0,02 'Přepočtené koeficientem množství</t>
  </si>
  <si>
    <t>24</t>
  </si>
  <si>
    <t>182303111</t>
  </si>
  <si>
    <t>Doplnění zeminy nebo substrátu na travnatých plochách tloušťky do 50 mm v rovině nebo na svahu do 1:5</t>
  </si>
  <si>
    <t>140608833</t>
  </si>
  <si>
    <t>https://podminky.urs.cz/item/CS_URS_2022_01/182303111</t>
  </si>
  <si>
    <t>"pro zatravnění tl.150mm"19*3</t>
  </si>
  <si>
    <t>25</t>
  </si>
  <si>
    <t>10371500</t>
  </si>
  <si>
    <t>substrát pro trávníky VL</t>
  </si>
  <si>
    <t>1184809768</t>
  </si>
  <si>
    <t>19*0,15</t>
  </si>
  <si>
    <t>2,85*1,05 'Přepočtené koeficientem množství</t>
  </si>
  <si>
    <t>26</t>
  </si>
  <si>
    <t>185803211</t>
  </si>
  <si>
    <t>Uválcování trávníku v rovině nebo na svahu do 1:5</t>
  </si>
  <si>
    <t>1922797288</t>
  </si>
  <si>
    <t>https://podminky.urs.cz/item/CS_URS_2022_01/185803211</t>
  </si>
  <si>
    <t>"zatravnění"19*2</t>
  </si>
  <si>
    <t>Zakládání</t>
  </si>
  <si>
    <t>27</t>
  </si>
  <si>
    <t>274313711</t>
  </si>
  <si>
    <t>Základy z betonu prostého pasy betonu kamenem neprokládaného tř. C 20/25</t>
  </si>
  <si>
    <t>-347597127</t>
  </si>
  <si>
    <t>https://podminky.urs.cz/item/CS_URS_2022_01/274313711</t>
  </si>
  <si>
    <t>"základy venkovního schodiště"1,2*0,3*(1,55+1,0*2)</t>
  </si>
  <si>
    <t>1,278*0,05</t>
  </si>
  <si>
    <t>Svislé a kompletní konstrukce</t>
  </si>
  <si>
    <t>28</t>
  </si>
  <si>
    <t>319201321</t>
  </si>
  <si>
    <t>Vyrovnání nerovného povrchu vnitřního i vnějšího zdiva bez odsekání vadných cihel, maltou (s dodáním hmot) tl. do 30 mm</t>
  </si>
  <si>
    <t>1890099630</t>
  </si>
  <si>
    <t>https://podminky.urs.cz/item/CS_URS_2022_01/319201321</t>
  </si>
  <si>
    <t>"pod úrovní terénu"SE1</t>
  </si>
  <si>
    <t>29</t>
  </si>
  <si>
    <t>434311115</t>
  </si>
  <si>
    <t>Stupně dusané z betonu prostého nebo prokládaného kamenem na terén nebo na desku bez potěru, se zahlazením povrchu tř. C 20/25</t>
  </si>
  <si>
    <t>-371649398</t>
  </si>
  <si>
    <t>https://podminky.urs.cz/item/CS_URS_2022_01/434311115</t>
  </si>
  <si>
    <t>"venkovní schodiště"1,75*3</t>
  </si>
  <si>
    <t>30</t>
  </si>
  <si>
    <t>434351141</t>
  </si>
  <si>
    <t>Bednění stupňů betonovaných na podstupňové desce nebo na terénu půdorysně přímočarých zřízení</t>
  </si>
  <si>
    <t>-909833750</t>
  </si>
  <si>
    <t>https://podminky.urs.cz/item/CS_URS_2022_01/434351141</t>
  </si>
  <si>
    <t>"venkovní schodiště"</t>
  </si>
  <si>
    <t>"čela"0,2*1,75*3</t>
  </si>
  <si>
    <t>"boky"0,5*1,3*2</t>
  </si>
  <si>
    <t>31</t>
  </si>
  <si>
    <t>434351142</t>
  </si>
  <si>
    <t>Bednění stupňů betonovaných na podstupňové desce nebo na terénu půdorysně přímočarých odstranění</t>
  </si>
  <si>
    <t>265250822</t>
  </si>
  <si>
    <t>https://podminky.urs.cz/item/CS_URS_2022_01/434351142</t>
  </si>
  <si>
    <t>"dtto zřízení"2,35</t>
  </si>
  <si>
    <t>Komunikace pozemní</t>
  </si>
  <si>
    <t>32</t>
  </si>
  <si>
    <t>564782111</t>
  </si>
  <si>
    <t>Podklad nebo kryt z vibrovaného štěrku VŠ s rozprostřením, vlhčením a zhutněním, po zhutnění tl. 300 mm</t>
  </si>
  <si>
    <t>1826894387</t>
  </si>
  <si>
    <t>https://podminky.urs.cz/item/CS_URS_2022_01/564782111</t>
  </si>
  <si>
    <t>"pro sanaci pláně (dle zkoušek únosnosti podloží)-pojízdná plocha"P2</t>
  </si>
  <si>
    <t>33</t>
  </si>
  <si>
    <t>564831011</t>
  </si>
  <si>
    <t>Podklad ze štěrkodrti ŠD s rozprostřením a zhutněním plochy jednotlivě do 100 m2, po zhutnění tl. 100 mm</t>
  </si>
  <si>
    <t>492111909</t>
  </si>
  <si>
    <t>https://podminky.urs.cz/item/CS_URS_2022_01/564831011</t>
  </si>
  <si>
    <t>"podklad žlabu P3"11,5*0,5</t>
  </si>
  <si>
    <t>34</t>
  </si>
  <si>
    <t>564851011</t>
  </si>
  <si>
    <t>Podklad ze štěrkodrti ŠD s rozprostřením a zhutněním plochy jednotlivě do 100 m2, po zhutnění tl. 150 mm</t>
  </si>
  <si>
    <t>797636608</t>
  </si>
  <si>
    <t>https://podminky.urs.cz/item/CS_URS_2022_01/564851011</t>
  </si>
  <si>
    <t>35</t>
  </si>
  <si>
    <t>564861011</t>
  </si>
  <si>
    <t>Podklad ze štěrkodrti ŠD s rozprostřením a zhutněním plochy jednotlivě do 100 m2, po zhutnění tl. 200 mm</t>
  </si>
  <si>
    <t>798845066</t>
  </si>
  <si>
    <t>https://podminky.urs.cz/item/CS_URS_2022_01/564861011</t>
  </si>
  <si>
    <t>36</t>
  </si>
  <si>
    <t>596212211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</si>
  <si>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</si>
  <si>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1448495036</t>
  </si>
  <si>
    <t>https://podminky.urs.cz/item/CS_URS_2022_01/596212211</t>
  </si>
  <si>
    <t>"viz.skladba P2-pojízdná plocha (zámk.dlažba)"73</t>
  </si>
  <si>
    <t>37</t>
  </si>
  <si>
    <t>59245213</t>
  </si>
  <si>
    <t>dlažba zámková tvaru I 196x161x80mm přírodní</t>
  </si>
  <si>
    <t>781265465</t>
  </si>
  <si>
    <t>"použity původní zámk.dlažba (předpoklad nových dlaždic 20%)"P2*0,2</t>
  </si>
  <si>
    <t>14,6*1,05 'Přepočtené koeficientem množství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</si>
  <si>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</si>
  <si>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</si>
  <si>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1342493943</t>
  </si>
  <si>
    <t>https://podminky.urs.cz/item/CS_URS_2022_01/596811120</t>
  </si>
  <si>
    <t>"viz.skladba P1-chodník (dlaždice)"38</t>
  </si>
  <si>
    <t>39</t>
  </si>
  <si>
    <t>59248005</t>
  </si>
  <si>
    <t>dlažba plošná betonová chodníková 300x300x50mm přírodní</t>
  </si>
  <si>
    <t>528023566</t>
  </si>
  <si>
    <t>"použity původní dlaždice (předpoklad nových dlaždic 20%)"P1*0,2</t>
  </si>
  <si>
    <t>7,6*1,05 'Přepočtené koeficientem množství</t>
  </si>
  <si>
    <t>Úpravy povrchů, podlahy a osazování výplní</t>
  </si>
  <si>
    <t>40</t>
  </si>
  <si>
    <t>612131151</t>
  </si>
  <si>
    <t>Sanační postřik vnitřních omítaných ploch vápenocementový nanášený ručně celoplošně stěn</t>
  </si>
  <si>
    <t>-643775203</t>
  </si>
  <si>
    <t>https://podminky.urs.cz/item/CS_URS_2022_01/612131151</t>
  </si>
  <si>
    <t>Poznámka k položce:_x000D_
pro SI1</t>
  </si>
  <si>
    <t>"pro SI1 a SI2"</t>
  </si>
  <si>
    <t>"podklad vnitřních omítek vč.plochy pod ker.obklady"342,037+39,157</t>
  </si>
  <si>
    <t>41</t>
  </si>
  <si>
    <t>612324111</t>
  </si>
  <si>
    <t>Omítka sanační vnitřních ploch podkladní (vyrovnávací) tloušťky do 10 mm nanášená ručně svislých konstrukcí stěn</t>
  </si>
  <si>
    <t>-1792557354</t>
  </si>
  <si>
    <t>https://podminky.urs.cz/item/CS_URS_2022_01/612324111</t>
  </si>
  <si>
    <t>42</t>
  </si>
  <si>
    <t>612325131</t>
  </si>
  <si>
    <t>Omítka sanační vnitřních ploch jádrová tloušťky do 15 mm nanášená ručně svislých konstrukcí stěn</t>
  </si>
  <si>
    <t>414238614</t>
  </si>
  <si>
    <t>https://podminky.urs.cz/item/CS_URS_2022_01/612325131</t>
  </si>
  <si>
    <t>Poznámka k položce:_x000D_
hydrofilní (SI1)</t>
  </si>
  <si>
    <t>"SI1 celk.tl.25mm"</t>
  </si>
  <si>
    <t>"odpočet zasahují SI2"-SI2</t>
  </si>
  <si>
    <t>43</t>
  </si>
  <si>
    <t>612325191</t>
  </si>
  <si>
    <t>Omítka sanační vnitřních ploch jádrová Příplatek k cenám za každých dalších i započatých 5 mm tloušťky omítky přes 15 mm stěn</t>
  </si>
  <si>
    <t>1003250689</t>
  </si>
  <si>
    <t>https://podminky.urs.cz/item/CS_URS_2022_01/612325191</t>
  </si>
  <si>
    <t>Poznámka k položce:_x000D_
pro SI1 (do tl.25mm)</t>
  </si>
  <si>
    <t>"SI1 celk.tl.25mm-dopočet do celk.tl."</t>
  </si>
  <si>
    <t>"podklad vnitřních omítek vč.plochy pod ker.obklady"(342,037+39,157)*2</t>
  </si>
  <si>
    <t>"odpočet zasahují SI2"-SI2*2</t>
  </si>
  <si>
    <t>44</t>
  </si>
  <si>
    <t>612328131</t>
  </si>
  <si>
    <t>Potažení vnitřních ploch sanačním štukem tloušťky do 3 mm svislých konstrukcí stěn</t>
  </si>
  <si>
    <t>1010902697</t>
  </si>
  <si>
    <t>https://podminky.urs.cz/item/CS_URS_2022_01/612328131</t>
  </si>
  <si>
    <t>45</t>
  </si>
  <si>
    <t>6128220-01</t>
  </si>
  <si>
    <t xml:space="preserve">Kapilárně aktivní materiál s makropórovitou (nekapilární) strukturou, směs granulovaného pěn. polystyrenu a cementu, tl. 50mm, plnoplošné lepení, zakončeno stěrkou s výztužnou tkaninou-D+M (viz.TZ souvrtsví SI2)_x000D_
</t>
  </si>
  <si>
    <t>1829313998</t>
  </si>
  <si>
    <t>Poznámka k položce:_x000D_
SI 2: Skladba stěn s kapilárně aktivním systémem s makropórovitou (nekapilární) strukturou_x000D_
Na svislých konstrukcích bez možnosti odkopu a vytvoření hydroizolace na rubovém líci zdiva_x000D_
Desky lisované ze směsi granulovaného pěnového polystyrenu a cementu. Polystyrenové granule obalené jemnou cementovou škořepinou a prostory mezi nimi vytvářejí makropórovitou (nekapilární) strukturu. Paropropustnost je daná vysokou makropórovitostí. Nedochází tak k vlhnutí zdiva, ke vzniku plísní ani ke kapilárnímu vzlínání vody._x000D_
Lepení: provádí se speciální cementovou směsí na lepení desek na podklad a následně armovací vrstva s výztužnou síťovinou. Vyznačuje se paropropustností, který zachovává difůznost desek. Při lepení desek musí být podklad rovný, nosný a minerální (lokálně bude podklad vyrovnán sanačním jednovrstvým systémem)._x000D_
Technické parametry:_x000D_
Faktor difúzního odporu μ max. 10_x000D_
Součinitel tepelné vodivosti λ 0,047 W.K-1.m-1_x000D_
Pevnost v tlaku při 10 % stlačení min. 140 kPa_x000D_
Rozměry 900x450 mm (± 3 mm)</t>
  </si>
  <si>
    <t>"viz.sanace 1.pp:SI2"</t>
  </si>
  <si>
    <t>2,2*(2,3+2,325+1,45+2,2+3,9)</t>
  </si>
  <si>
    <t>46</t>
  </si>
  <si>
    <t>619991001</t>
  </si>
  <si>
    <t>Zakrytí vnitřních ploch před znečištěním včetně pozdějšího odkrytí podlah fólií přilepenou lepící páskou</t>
  </si>
  <si>
    <t>-1066118766</t>
  </si>
  <si>
    <t>https://podminky.urs.cz/item/CS_URS_2022_01/619991001</t>
  </si>
  <si>
    <t>"1.pp"115,06</t>
  </si>
  <si>
    <t>"podkroví"30</t>
  </si>
  <si>
    <t>"přístup"50</t>
  </si>
  <si>
    <t>47</t>
  </si>
  <si>
    <t>619991011</t>
  </si>
  <si>
    <t>Zakrytí vnitřních ploch před znečištěním včetně pozdějšího odkrytí konstrukcí a prvků obalením fólií a přelepením páskou</t>
  </si>
  <si>
    <t>-2101808144</t>
  </si>
  <si>
    <t>https://podminky.urs.cz/item/CS_URS_2022_01/619991011</t>
  </si>
  <si>
    <t>"obvodové výplně otvorů"1,0*(0,45+0,68+1,05+1,075*2+0,86+0,9*2)+2,1*(0,9+1,05)</t>
  </si>
  <si>
    <t>"podkroví"50</t>
  </si>
  <si>
    <t>"ostatní"30</t>
  </si>
  <si>
    <t>48</t>
  </si>
  <si>
    <t>619995001</t>
  </si>
  <si>
    <t>Začištění omítek (s dodáním hmot) kolem oken, dveří, podlah, obkladů apod.</t>
  </si>
  <si>
    <t>1057672095</t>
  </si>
  <si>
    <t>https://podminky.urs.cz/item/CS_URS_2022_01/619995001</t>
  </si>
  <si>
    <t>"ker.soklíky"KS+KSS</t>
  </si>
  <si>
    <t>49</t>
  </si>
  <si>
    <t>619996117</t>
  </si>
  <si>
    <t>Ochrana stavebních konstrukcí a samostatných prvků včetně pozdějšího odstranění obedněním z OSB desek podlahy</t>
  </si>
  <si>
    <t>-478484936</t>
  </si>
  <si>
    <t>https://podminky.urs.cz/item/CS_URS_2022_01/619996117</t>
  </si>
  <si>
    <t>"podkroví"15</t>
  </si>
  <si>
    <t>50</t>
  </si>
  <si>
    <t>619996145</t>
  </si>
  <si>
    <t>Ochrana stavebních konstrukcí a samostatných prvků včetně pozdějšího odstranění obalením geotextilií samostatných konstrukcí a prvků</t>
  </si>
  <si>
    <t>2018170233</t>
  </si>
  <si>
    <t>https://podminky.urs.cz/item/CS_URS_2022_01/619996145</t>
  </si>
  <si>
    <t>"ostatní (přístup)"30</t>
  </si>
  <si>
    <t>51</t>
  </si>
  <si>
    <t>622131101</t>
  </si>
  <si>
    <t>Podkladní a spojovací vrstva vnějších omítaných ploch cementový postřik nanášený ručně celoplošně stěn</t>
  </si>
  <si>
    <t>-99973454</t>
  </si>
  <si>
    <t>https://podminky.urs.cz/item/CS_URS_2022_01/622131101</t>
  </si>
  <si>
    <t>52</t>
  </si>
  <si>
    <t>622131121</t>
  </si>
  <si>
    <t>Podkladní a spojovací vrstva vnějších omítaných ploch penetrace nanášená ručně stěn</t>
  </si>
  <si>
    <t>-41683582</t>
  </si>
  <si>
    <t>https://podminky.urs.cz/item/CS_URS_2022_01/622131121</t>
  </si>
  <si>
    <t>53</t>
  </si>
  <si>
    <t>622135002</t>
  </si>
  <si>
    <t>Vyrovnání nerovností podkladu vnějších omítaných ploch maltou, tloušťky do 10 mm cementovou stěn</t>
  </si>
  <si>
    <t>226066873</t>
  </si>
  <si>
    <t>https://podminky.urs.cz/item/CS_URS_2022_01/622135002</t>
  </si>
  <si>
    <t>54</t>
  </si>
  <si>
    <t>622135092</t>
  </si>
  <si>
    <t>Vyrovnání nerovností podkladu vnějších omítaných ploch tmelem, tloušťky do 2 mm Příplatek k ceně za každých dalších 5 mm tloušťky podkladní vrstvy přes 10 mm maltou cementovou stěn</t>
  </si>
  <si>
    <t>-966361659</t>
  </si>
  <si>
    <t>https://podminky.urs.cz/item/CS_URS_2022_01/622135092</t>
  </si>
  <si>
    <t>"dopočet do tl.40mm"</t>
  </si>
  <si>
    <t>"pod úrovní terénu"SE1*6</t>
  </si>
  <si>
    <t>55</t>
  </si>
  <si>
    <t>629991001</t>
  </si>
  <si>
    <t>Zakrytí vnějších ploch před znečištěním včetně pozdějšího odkrytí ploch podélných rovných (např. chodníků) fólií položenou volně</t>
  </si>
  <si>
    <t>-301708651</t>
  </si>
  <si>
    <t>https://podminky.urs.cz/item/CS_URS_2022_01/629991001</t>
  </si>
  <si>
    <t>"ochrana stáv.ploch"50</t>
  </si>
  <si>
    <t>56</t>
  </si>
  <si>
    <t>629991011</t>
  </si>
  <si>
    <t>Zakrytí vnějších ploch před znečištěním včetně pozdějšího odkrytí výplní otvorů a svislých ploch fólií přilepenou lepící páskou</t>
  </si>
  <si>
    <t>-806823139</t>
  </si>
  <si>
    <t>https://podminky.urs.cz/item/CS_URS_2022_01/629991011</t>
  </si>
  <si>
    <t>57</t>
  </si>
  <si>
    <t>631311135</t>
  </si>
  <si>
    <t>Mazanina z betonu prostého bez zvýšených nároků na prostředí tl. přes 120 do 240 mm tř. C 20/25</t>
  </si>
  <si>
    <t>-1258758015</t>
  </si>
  <si>
    <t>https://podminky.urs.cz/item/CS_URS_2022_01/631311135</t>
  </si>
  <si>
    <t>"podklad schodiště"0,15*1,75*1,3</t>
  </si>
  <si>
    <t>58</t>
  </si>
  <si>
    <t>631319013</t>
  </si>
  <si>
    <t>Příplatek k cenám mazanin za úpravu povrchu mazaniny přehlazením, mazanina tl. přes 120 do 240 mm</t>
  </si>
  <si>
    <t>1223295756</t>
  </si>
  <si>
    <t>https://podminky.urs.cz/item/CS_URS_2022_01/631319013</t>
  </si>
  <si>
    <t>59</t>
  </si>
  <si>
    <t>631319185</t>
  </si>
  <si>
    <t>Příplatek k cenám mazanin za sklon přes 15° do 35° od vodorovné roviny mazanina tl. přes 120 do 240 mm</t>
  </si>
  <si>
    <t>-1658008461</t>
  </si>
  <si>
    <t>https://podminky.urs.cz/item/CS_URS_2022_01/631319185</t>
  </si>
  <si>
    <t>60</t>
  </si>
  <si>
    <t>631319197</t>
  </si>
  <si>
    <t>Příplatek k cenám mazanin za malou plochu do 5 m2 jednotlivě mazanina tl. přes 120 do 240 mm</t>
  </si>
  <si>
    <t>726722045</t>
  </si>
  <si>
    <t>https://podminky.urs.cz/item/CS_URS_2022_01/631319197</t>
  </si>
  <si>
    <t>61</t>
  </si>
  <si>
    <t>631351101</t>
  </si>
  <si>
    <t>Bednění v podlahách rýh a hran zřízení</t>
  </si>
  <si>
    <t>-1776464818</t>
  </si>
  <si>
    <t>https://podminky.urs.cz/item/CS_URS_2022_01/631351101</t>
  </si>
  <si>
    <t>"podklad schodiště"0,15*(1,75+1,3*2)</t>
  </si>
  <si>
    <t>62</t>
  </si>
  <si>
    <t>631351102</t>
  </si>
  <si>
    <t>Bednění v podlahách rýh a hran odstranění</t>
  </si>
  <si>
    <t>-1228900741</t>
  </si>
  <si>
    <t>https://podminky.urs.cz/item/CS_URS_2022_01/631351102</t>
  </si>
  <si>
    <t>"dtto zřízení"0,653</t>
  </si>
  <si>
    <t>63</t>
  </si>
  <si>
    <t>631362021</t>
  </si>
  <si>
    <t>Výztuž mazanin ze svařovaných sítí z drátů typu KARI</t>
  </si>
  <si>
    <t>-12628679</t>
  </si>
  <si>
    <t>https://podminky.urs.cz/item/CS_URS_2022_01/631362021</t>
  </si>
  <si>
    <t>"kari síť prům.8mm oka 100/100mm (mazanina schodiště) vč.20% překrytí"</t>
  </si>
  <si>
    <t>(((1,75*1,3)*7,9)*1,2)/1000</t>
  </si>
  <si>
    <t>Ostatní konstrukce a práce, bourání</t>
  </si>
  <si>
    <t>64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</si>
  <si>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</si>
  <si>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</si>
  <si>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880804682</t>
  </si>
  <si>
    <t>https://podminky.urs.cz/item/CS_URS_2022_01/916231213</t>
  </si>
  <si>
    <t>65</t>
  </si>
  <si>
    <t>59217017</t>
  </si>
  <si>
    <t>obrubník betonový chodníkový 1000x100x250mm</t>
  </si>
  <si>
    <t>-1514391957</t>
  </si>
  <si>
    <t>27,9*1,05 'Přepočtené koeficientem množství</t>
  </si>
  <si>
    <t>66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</si>
  <si>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</si>
  <si>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</si>
  <si>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-208272436</t>
  </si>
  <si>
    <t>https://podminky.urs.cz/item/CS_URS_2022_01/935112111</t>
  </si>
  <si>
    <t>"žlab-P3"11,5</t>
  </si>
  <si>
    <t>67</t>
  </si>
  <si>
    <t>59227030</t>
  </si>
  <si>
    <t>žlab betonový průběžný do dlažby 1000x300x100mm</t>
  </si>
  <si>
    <t>1596743437</t>
  </si>
  <si>
    <t>68</t>
  </si>
  <si>
    <t>935112911</t>
  </si>
  <si>
    <t>Osazení betonového příkopového žlabu s vyplněním a zatřením spár cementovou maltou Příplatek k cenám za každých dalších i započatých 10 mm tloušťky lože přes 100 mm</t>
  </si>
  <si>
    <t>-243642928</t>
  </si>
  <si>
    <t>https://podminky.urs.cz/item/CS_URS_2022_01/935112911</t>
  </si>
  <si>
    <t>"žlab dopočet lože do tl.150mm"11,5*0,5*5</t>
  </si>
  <si>
    <t>69</t>
  </si>
  <si>
    <t>935932211</t>
  </si>
  <si>
    <t>Odvodňovací plastový žlab pro třídu zatížení B 125 vnitřní šířky 100 mm s krycím roštem mřížkovým z pozinkované oceli</t>
  </si>
  <si>
    <t>110128359</t>
  </si>
  <si>
    <t>https://podminky.urs.cz/item/CS_URS_2022_01/935932211</t>
  </si>
  <si>
    <t>"v chodníku"0,75</t>
  </si>
  <si>
    <t>70</t>
  </si>
  <si>
    <t>935932611</t>
  </si>
  <si>
    <t>Odvodňovací plastový žlab vpusť s kalovým košem pro žlab vnitřní šířky 100 mm</t>
  </si>
  <si>
    <t>kus</t>
  </si>
  <si>
    <t>272365223</t>
  </si>
  <si>
    <t>https://podminky.urs.cz/item/CS_URS_2022_01/935932611</t>
  </si>
  <si>
    <t>"pro chodníkový žlab"1</t>
  </si>
  <si>
    <t>71</t>
  </si>
  <si>
    <t>935932626</t>
  </si>
  <si>
    <t>Odvodňovací plastový žlab svislé odtokové hrdlo pro žlab vnitřní šířky 100 mm z plastu</t>
  </si>
  <si>
    <t>1467200424</t>
  </si>
  <si>
    <t>https://podminky.urs.cz/item/CS_URS_2022_01/935932626</t>
  </si>
  <si>
    <t>72</t>
  </si>
  <si>
    <t>949101111</t>
  </si>
  <si>
    <t>Lešení pomocné pracovní pro objekty pozemních staveb pro zatížení do 150 kg/m2, o výšce lešeňové podlahy do 1,9 m</t>
  </si>
  <si>
    <t>-247883198</t>
  </si>
  <si>
    <t>https://podminky.urs.cz/item/CS_URS_2022_01/949101111</t>
  </si>
  <si>
    <t>"podkroví"10</t>
  </si>
  <si>
    <t>95-01</t>
  </si>
  <si>
    <t>Zednická výpomoc vč.zpětného zapravení,odvozu,likvidace a poplatku za suť</t>
  </si>
  <si>
    <t>hod</t>
  </si>
  <si>
    <t>-1523890153</t>
  </si>
  <si>
    <t>74</t>
  </si>
  <si>
    <t>95-02</t>
  </si>
  <si>
    <t>Náklady na stěhování stávajícího zařízení a nábytku vč.uložení (v rozsahu požadavků investora)</t>
  </si>
  <si>
    <t>-988816530</t>
  </si>
  <si>
    <t>Poznámka k položce:_x000D_
rozsah prací upřesnění investor ve smlouvě o dílo</t>
  </si>
  <si>
    <t>75</t>
  </si>
  <si>
    <t>95-03</t>
  </si>
  <si>
    <t>Nespecifikované práce:provedení detailů hydroizolací a doplňkových sanačních prací</t>
  </si>
  <si>
    <t>1091393242</t>
  </si>
  <si>
    <t>76</t>
  </si>
  <si>
    <t>95-04</t>
  </si>
  <si>
    <t>Napojení souvrství střechy v místě výměny střešního okna (parozábrana, pojistná izolace, apod.) vč.materiálu</t>
  </si>
  <si>
    <t>kpl</t>
  </si>
  <si>
    <t>-848238252</t>
  </si>
  <si>
    <t>77</t>
  </si>
  <si>
    <t>95-05</t>
  </si>
  <si>
    <t>Stavební přípomoc pro DMTZ stáv.instalací a zařízení před sanací</t>
  </si>
  <si>
    <t>-1015923747</t>
  </si>
  <si>
    <t>78</t>
  </si>
  <si>
    <t>952901111</t>
  </si>
  <si>
    <t>Vyčištění budov nebo objektů před předáním do užívání budov bytové nebo občanské výstavby, světlé výšky podlaží do 4 m</t>
  </si>
  <si>
    <t>-42931316</t>
  </si>
  <si>
    <t>https://podminky.urs.cz/item/CS_URS_2022_01/952901111</t>
  </si>
  <si>
    <t>79</t>
  </si>
  <si>
    <t>952906113</t>
  </si>
  <si>
    <t>Vysoušení kondenzačním odvlhčovačem, výkon do 100 l/24 hod</t>
  </si>
  <si>
    <t>48236262</t>
  </si>
  <si>
    <t>https://podminky.urs.cz/item/CS_URS_2022_01/952906113</t>
  </si>
  <si>
    <t>"předpoklad 30dní"30*24</t>
  </si>
  <si>
    <t>80</t>
  </si>
  <si>
    <t>963042819</t>
  </si>
  <si>
    <t>Bourání schodišťových stupňů betonových zhotovených na místě</t>
  </si>
  <si>
    <t>1369181557</t>
  </si>
  <si>
    <t>https://podminky.urs.cz/item/CS_URS_2022_01/963042819</t>
  </si>
  <si>
    <t>"stáv.schod."1,75*3</t>
  </si>
  <si>
    <t>81</t>
  </si>
  <si>
    <t>965043431</t>
  </si>
  <si>
    <t>Bourání mazanin betonových s potěrem nebo teracem tl. do 150 mm, plochy do 4 m2</t>
  </si>
  <si>
    <t>-81221749</t>
  </si>
  <si>
    <t>https://podminky.urs.cz/item/CS_URS_2022_01/965043431</t>
  </si>
  <si>
    <t>82</t>
  </si>
  <si>
    <t>965049112</t>
  </si>
  <si>
    <t>Bourání mazanin Příplatek k cenám za bourání mazanin betonových se svařovanou sítí, tl. přes 100 mm</t>
  </si>
  <si>
    <t>1621298033</t>
  </si>
  <si>
    <t>https://podminky.urs.cz/item/CS_URS_2022_01/965049112</t>
  </si>
  <si>
    <t>83</t>
  </si>
  <si>
    <t>965081601</t>
  </si>
  <si>
    <t>Odsekání soklíků včetně otlučení podkladní omítky až na zdivo schodišťových</t>
  </si>
  <si>
    <t>-1766818898</t>
  </si>
  <si>
    <t>https://podminky.urs.cz/item/CS_URS_2022_01/965081601</t>
  </si>
  <si>
    <t>"schodiště"(0,2+0,3)*12*2</t>
  </si>
  <si>
    <t>84</t>
  </si>
  <si>
    <t>965081611</t>
  </si>
  <si>
    <t>Odsekání soklíků včetně otlučení podkladní omítky až na zdivo rovných</t>
  </si>
  <si>
    <t>-59897734</t>
  </si>
  <si>
    <t>https://podminky.urs.cz/item/CS_URS_2022_01/965081611</t>
  </si>
  <si>
    <t>"stáv.ker.sokly v místnostech se sanací stěn (mimo schodiště)"</t>
  </si>
  <si>
    <t>7,76+12,74+8,92+10,45+9,6+11,96+7,15+9,1+18,96+13,92+26,8+14,84</t>
  </si>
  <si>
    <t>"mezipodesta"2,2+1,02*2</t>
  </si>
  <si>
    <t>"odpočet dveří"-(0,7*4+0,8*10+0,6*2+0,9*4+1,1*2)</t>
  </si>
  <si>
    <t>85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</si>
  <si>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</si>
  <si>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</si>
  <si>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-583890917</t>
  </si>
  <si>
    <t>https://podminky.urs.cz/item/CS_URS_2022_01/966008211</t>
  </si>
  <si>
    <t>"stáv.žlab"11,5</t>
  </si>
  <si>
    <t>86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</si>
  <si>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</si>
  <si>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</si>
  <si>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82298969</t>
  </si>
  <si>
    <t>https://podminky.urs.cz/item/CS_URS_2022_01/966008221</t>
  </si>
  <si>
    <t>87</t>
  </si>
  <si>
    <t>976071111</t>
  </si>
  <si>
    <t>Vybourání kovových madel, zábradlí, dvířek, zděří, kotevních želez madel a zábradlí</t>
  </si>
  <si>
    <t>1633625631</t>
  </si>
  <si>
    <t>https://podminky.urs.cz/item/CS_URS_2022_01/976071111</t>
  </si>
  <si>
    <t>"schodiště"1,3*2</t>
  </si>
  <si>
    <t>88</t>
  </si>
  <si>
    <t>977131113</t>
  </si>
  <si>
    <t>Vrty příklepovými vrtáky do cihelného zdiva nebo prostého betonu průměru 12 mm</t>
  </si>
  <si>
    <t>-1182246495</t>
  </si>
  <si>
    <t>https://podminky.urs.cz/item/CS_URS_2022_01/977131113</t>
  </si>
  <si>
    <t>"pro chemickou injektáž (horizontální/vertikální)"765,31</t>
  </si>
  <si>
    <t>89</t>
  </si>
  <si>
    <t>9771312-01</t>
  </si>
  <si>
    <t>Vrty příklepovými vrtáky do cihelného zdiva nebo prostého betonu Příplatek k cenám za vrtání do zdiva sendvičového s kameny na rubovém líci</t>
  </si>
  <si>
    <t>263200508</t>
  </si>
  <si>
    <t>"pro chemickou injektáž (horizontální/vertikální)"43,1</t>
  </si>
  <si>
    <t>90</t>
  </si>
  <si>
    <t>978013191</t>
  </si>
  <si>
    <t>Otlučení vápenných nebo vápenocementových omítek vnitřních ploch stěn s vyškrabáním spar, s očištěním zdiva, v rozsahu přes 50 do 100 %</t>
  </si>
  <si>
    <t>1142314662</t>
  </si>
  <si>
    <t>https://podminky.urs.cz/item/CS_URS_2022_01/978013191</t>
  </si>
  <si>
    <t>"stáv.vnitřní omítky (prům.výška místností x obvod místností)"</t>
  </si>
  <si>
    <t>2,2*(13,92+14,84+26,8+18,96+9,1+11,96+9,6+7,76+12,74+7,15+8,92+10,45+16,65)</t>
  </si>
  <si>
    <t>-(0,7*1,97*4+0,6*1,97*2+0,8*1,97*8+0,9*1,97*4+1*1,8+0,9*2,0)</t>
  </si>
  <si>
    <t>-(0,4*(0,45+0,68+1,075*3+0,88+0,9*2+1,05))</t>
  </si>
  <si>
    <t>"boční špalety"0,65*0,6*18+1,8*0,3*2+2,0*0,6*2</t>
  </si>
  <si>
    <t>"parapetní část"0,45*(0,45+0,68+1,05+1,075*3+0,88+0,9*2)</t>
  </si>
  <si>
    <t>"odpočet odsek.ker obkladů"-39,157</t>
  </si>
  <si>
    <t>91</t>
  </si>
  <si>
    <t>978059541</t>
  </si>
  <si>
    <t>Odsekání obkladů stěn včetně otlučení podkladní omítky až na zdivo z obkládaček vnitřních, z jakýchkoliv materiálů, plochy přes 1 m2</t>
  </si>
  <si>
    <t>1347520959</t>
  </si>
  <si>
    <t>https://podminky.urs.cz/item/CS_URS_2022_01/978059541</t>
  </si>
  <si>
    <t>"viz.bourání"</t>
  </si>
  <si>
    <t>"1.pp"</t>
  </si>
  <si>
    <t>2,2*(3,975+1,95+0,78+0,74+1,63)-(0,8*1,97)</t>
  </si>
  <si>
    <t>1,6*(3,9*2+3,49*2)-1,6*(0,8+1)</t>
  </si>
  <si>
    <t>92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</si>
  <si>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</si>
  <si>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</si>
  <si>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-2124368011</t>
  </si>
  <si>
    <t>https://podminky.urs.cz/item/CS_URS_2022_01/979054451</t>
  </si>
  <si>
    <t>"stáv.zámk.dlažba a dlaždice (chodník a vjezd) pro zpětné použití (předpoklad 80%)"(P1+P2)*0,8</t>
  </si>
  <si>
    <t>93</t>
  </si>
  <si>
    <t>985-01</t>
  </si>
  <si>
    <t xml:space="preserve">Dodatečná izolace zdiva, aplikace injektážní látky tlakovým čerpadlem, 2 řady, horizontální +vertikální </t>
  </si>
  <si>
    <t>-1578921186</t>
  </si>
  <si>
    <t>"pro chemickou injektáž (odečet - půdorysná plocha s přesahy, šikmé vrty) "</t>
  </si>
  <si>
    <t>"horizontální"52,36</t>
  </si>
  <si>
    <t>"vertikální"6,51</t>
  </si>
  <si>
    <t>94</t>
  </si>
  <si>
    <t>245510-01</t>
  </si>
  <si>
    <t>Injektážní roztok do velmi vysokého stupně zavlhčení (95% nasycení zdiva vodou), viz TZ</t>
  </si>
  <si>
    <t>litr</t>
  </si>
  <si>
    <t>-244020446</t>
  </si>
  <si>
    <t>95</t>
  </si>
  <si>
    <t>985-02</t>
  </si>
  <si>
    <t>Osazení pakrů pro nízkotlakou injektáž-D+M</t>
  </si>
  <si>
    <t>ks</t>
  </si>
  <si>
    <t>1242360820</t>
  </si>
  <si>
    <t>"pro chemickou injektáž"1531</t>
  </si>
  <si>
    <t>96</t>
  </si>
  <si>
    <t>985131311</t>
  </si>
  <si>
    <t>Očištění ploch stěn, rubu kleneb a podlah ruční dočištění ocelovými kartáči</t>
  </si>
  <si>
    <t>2068025178</t>
  </si>
  <si>
    <t>https://podminky.urs.cz/item/CS_URS_2022_01/985131311</t>
  </si>
  <si>
    <t>"vnější část zdiva pod terénem"SE1</t>
  </si>
  <si>
    <t>97</t>
  </si>
  <si>
    <t>985142112</t>
  </si>
  <si>
    <t>Vysekání spojovací hmoty ze spár zdiva včetně vyčištění hloubky spáry do 40 mm délky spáry na 1 m2 upravované plochy přes 6 do 12 m</t>
  </si>
  <si>
    <t>1949946664</t>
  </si>
  <si>
    <t>https://podminky.urs.cz/item/CS_URS_2022_01/985142112</t>
  </si>
  <si>
    <t>997</t>
  </si>
  <si>
    <t>Přesun sutě</t>
  </si>
  <si>
    <t>98</t>
  </si>
  <si>
    <t>997013213</t>
  </si>
  <si>
    <t>Vnitrostaveništní doprava suti a vybouraných hmot vodorovně do 50 m svisle ručně pro budovy a haly výšky přes 9 do 12 m</t>
  </si>
  <si>
    <t>1025978138</t>
  </si>
  <si>
    <t>https://podminky.urs.cz/item/CS_URS_2022_01/997013213</t>
  </si>
  <si>
    <t>99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</si>
  <si>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</si>
  <si>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</si>
  <si>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387509981</t>
  </si>
  <si>
    <t>https://podminky.urs.cz/item/CS_URS_2022_01/997013219</t>
  </si>
  <si>
    <t>100</t>
  </si>
  <si>
    <t>997013501</t>
  </si>
  <si>
    <t>Odvoz suti a vybouraných hmot na skládku nebo meziskládku se složením, na vzdálenost do 1 km</t>
  </si>
  <si>
    <t>1983122986</t>
  </si>
  <si>
    <t>https://podminky.urs.cz/item/CS_URS_2022_01/997013501</t>
  </si>
  <si>
    <t>101</t>
  </si>
  <si>
    <t>997013509</t>
  </si>
  <si>
    <t>Odvoz suti a vybouraných hmot na skládku nebo meziskládku se složením, na vzdálenost Příplatek k ceně za každý další i započatý 1 km přes 1 km</t>
  </si>
  <si>
    <t>-126096283</t>
  </si>
  <si>
    <t>https://podminky.urs.cz/item/CS_URS_2022_01/997013509</t>
  </si>
  <si>
    <t>115,859*14 'Přepočtené koeficientem množství</t>
  </si>
  <si>
    <t>102</t>
  </si>
  <si>
    <t>997013871</t>
  </si>
  <si>
    <t>Poplatek za uložení stavebního odpadu na recyklační skládce (skládkovné) směsného stavebního a demoličního zatříděného do Katalogu odpadů pod kódem 17 09 04</t>
  </si>
  <si>
    <t>1022395123</t>
  </si>
  <si>
    <t>https://podminky.urs.cz/item/CS_URS_2022_01/997013871</t>
  </si>
  <si>
    <t>998</t>
  </si>
  <si>
    <t>Přesun hmot</t>
  </si>
  <si>
    <t>103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</si>
  <si>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</si>
  <si>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</si>
  <si>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1464262973</t>
  </si>
  <si>
    <t>https://podminky.urs.cz/item/CS_URS_2022_01/998018002</t>
  </si>
  <si>
    <t>PSV</t>
  </si>
  <si>
    <t>Práce a dodávky PSV</t>
  </si>
  <si>
    <t>711</t>
  </si>
  <si>
    <t>Izolace proti vodě, vlhkosti a plynům</t>
  </si>
  <si>
    <t>104</t>
  </si>
  <si>
    <t>7111131-01</t>
  </si>
  <si>
    <t>Stěrka hydroizolační stěn flexibilní polymerová, dvoukomponenetní, svslá, proti zemní vlhkosti, tl.4mm (SE1)-D+M(plný popis viz.TZ sanace a výkres sanace 1.pp)</t>
  </si>
  <si>
    <t>-450817536</t>
  </si>
  <si>
    <t>Poznámka k položce:_x000D_
flexibilní dvousložkovou, rychleschnoucí, reaktivní hydroizolaci,která kombinuje vlastnosti flexibilních minerálních stěrek a silnovrstvých izolacína bázi živice, trhliny překrývajících hydroizolačních materiálů</t>
  </si>
  <si>
    <t>"vnější stěny pod úrovní terénu"</t>
  </si>
  <si>
    <t>"řez A-A"2,4*7,65-(0,4*(0,45-0,68))</t>
  </si>
  <si>
    <t>"řez B-B"2,0*11,7</t>
  </si>
  <si>
    <t>"řez C-C"1,1*(4,05+0,5+6,45+0,5+4,05+4,15)</t>
  </si>
  <si>
    <t>105</t>
  </si>
  <si>
    <t>711132101</t>
  </si>
  <si>
    <t>Provedení izolace proti zemní vlhkosti pásy na sucho AIP nebo tkaniny na ploše svislé S</t>
  </si>
  <si>
    <t>566253969</t>
  </si>
  <si>
    <t>https://podminky.urs.cz/item/CS_URS_2022_01/711132101</t>
  </si>
  <si>
    <t>106</t>
  </si>
  <si>
    <t>28329042</t>
  </si>
  <si>
    <t>fólie PE separační či ochranná tl 0,2mm</t>
  </si>
  <si>
    <t>-558786280</t>
  </si>
  <si>
    <t>73,522*1,221 'Přepočtené koeficientem množství</t>
  </si>
  <si>
    <t>107</t>
  </si>
  <si>
    <t>711161212</t>
  </si>
  <si>
    <t>Izolace proti zemní vlhkosti a beztlakové vodě nopovými fóliemi na ploše svislé S vrstva ochranná, odvětrávací a drenážní výška nopku 8,0 mm, tl. fólie do 0,6 mm</t>
  </si>
  <si>
    <t>686083049</t>
  </si>
  <si>
    <t>https://podminky.urs.cz/item/CS_URS_2022_01/711161212</t>
  </si>
  <si>
    <t>"vytažení"SE1*0,2</t>
  </si>
  <si>
    <t>108</t>
  </si>
  <si>
    <t>711161384</t>
  </si>
  <si>
    <t>Izolace proti zemní vlhkosti a beztlakové vodě nopovými fóliemi ostatní ukončení izolace provětrávací lištou</t>
  </si>
  <si>
    <t>1173973583</t>
  </si>
  <si>
    <t>https://podminky.urs.cz/item/CS_URS_2022_01/711161384</t>
  </si>
  <si>
    <t>"řez A-A"7,65</t>
  </si>
  <si>
    <t>"řez B-B"11,7</t>
  </si>
  <si>
    <t>"řez C-C"(4,05+0,5+6,45+0,5+4,05+4,15)</t>
  </si>
  <si>
    <t>109</t>
  </si>
  <si>
    <t>711161391</t>
  </si>
  <si>
    <t>Izolace proti zemní vlhkosti a beztlakové vodě nopovými fóliemi ostatní připevnění fólie hřeby pevnostními</t>
  </si>
  <si>
    <t>-1486760898</t>
  </si>
  <si>
    <t>https://podminky.urs.cz/item/CS_URS_2022_01/711161391</t>
  </si>
  <si>
    <t>"cca 4ks/m2 (upřesnit dodavatelem)"SE1*4</t>
  </si>
  <si>
    <t>110</t>
  </si>
  <si>
    <t>711412053</t>
  </si>
  <si>
    <t>Provedení izolace proti povrchové a podpovrchové tlakové vodě natěradly a tmely za studena na ploše svislé S trojnásobným nátěrem krystalickou hydroizolací</t>
  </si>
  <si>
    <t>-1284972004</t>
  </si>
  <si>
    <t>https://podminky.urs.cz/item/CS_URS_2022_01/711412053</t>
  </si>
  <si>
    <t>"pod úrovní terénu (podrovnávka cem.maltou s vodotěs.krystalizační přísadou)"SE1</t>
  </si>
  <si>
    <t>111</t>
  </si>
  <si>
    <t>24551050</t>
  </si>
  <si>
    <t>stěrka hydroizolační cementová kapilárně aktivní s dodatečnou krystalizací do spodní stavby</t>
  </si>
  <si>
    <t>-18370406</t>
  </si>
  <si>
    <t>73,522*2,2 'Přepočtené koeficientem množství</t>
  </si>
  <si>
    <t>112</t>
  </si>
  <si>
    <t>998711102</t>
  </si>
  <si>
    <t>Přesun hmot pro izolace proti vodě, vlhkosti a plynům stanovený z hmotnosti přesunovaného materiálu vodorovná dopravní vzdálenost do 50 m v objektech výšky přes 6 do 12 m</t>
  </si>
  <si>
    <t>849798627</t>
  </si>
  <si>
    <t>https://podminky.urs.cz/item/CS_URS_2022_01/998711102</t>
  </si>
  <si>
    <t>113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</si>
  <si>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</si>
  <si>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</si>
  <si>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-858321018</t>
  </si>
  <si>
    <t>https://podminky.urs.cz/item/CS_URS_2022_01/998711181</t>
  </si>
  <si>
    <t>735</t>
  </si>
  <si>
    <t>Ústřední vytápění - otopná tělesa</t>
  </si>
  <si>
    <t>114</t>
  </si>
  <si>
    <t>735-01</t>
  </si>
  <si>
    <t>Šetrná DMTZ a zpětná MTZ radiátorů vč.pomocného materiálu</t>
  </si>
  <si>
    <t>-655391087</t>
  </si>
  <si>
    <t>115</t>
  </si>
  <si>
    <t>735-02</t>
  </si>
  <si>
    <t>Napuštění a vypuštění otopné soustavy (pro odpojení a dopojení radiátorů) vč.zkoušky těsnosti</t>
  </si>
  <si>
    <t>-1354118396</t>
  </si>
  <si>
    <t>116</t>
  </si>
  <si>
    <t>998735202</t>
  </si>
  <si>
    <t>Přesun hmot pro otopná tělesa stanovený procentní sazbou (%) z ceny vodorovná dopravní vzdálenost do 50 m v objektech výšky přes 6 do 12 m</t>
  </si>
  <si>
    <t>%</t>
  </si>
  <si>
    <t>162808300</t>
  </si>
  <si>
    <t>https://podminky.urs.cz/item/CS_URS_2022_01/998735202</t>
  </si>
  <si>
    <t>741</t>
  </si>
  <si>
    <t>Elektroinstalace - silnoproud</t>
  </si>
  <si>
    <t>117</t>
  </si>
  <si>
    <t>741-01</t>
  </si>
  <si>
    <t>Náklady na úpravy zemnění hromosvodu pod ÚT při zemních prací pro sanaci</t>
  </si>
  <si>
    <t>380277334</t>
  </si>
  <si>
    <t>118</t>
  </si>
  <si>
    <t>998741202</t>
  </si>
  <si>
    <t>Přesun hmot pro silnoproud stanovený procentní sazbou (%) z ceny vodorovná dopravní vzdálenost do 50 m v objektech výšky přes 6 do 12 m</t>
  </si>
  <si>
    <t>394459167</t>
  </si>
  <si>
    <t>https://podminky.urs.cz/item/CS_URS_2022_01/998741202</t>
  </si>
  <si>
    <t>761</t>
  </si>
  <si>
    <t>Konstrukce prosvětlovací</t>
  </si>
  <si>
    <t>119</t>
  </si>
  <si>
    <t>761661001</t>
  </si>
  <si>
    <t>Osazení sklepních světlíků (anglických dvorků) včetně osazení roštu, osazení odvodňovacího prvku a osazení pojistky (proti vloupání ) hloubky do 0,60 m, šířky do 1,0 m</t>
  </si>
  <si>
    <t>-1321278053</t>
  </si>
  <si>
    <t>https://podminky.urs.cz/item/CS_URS_2022_01/761661001</t>
  </si>
  <si>
    <t>120</t>
  </si>
  <si>
    <t>56245290</t>
  </si>
  <si>
    <t>světlík sklepní (anglický dvorek) pojízdný včetně odvodňovacího prvku plast vyztužený skleněnými vlákny rošt mřížkový 800x600x400mm</t>
  </si>
  <si>
    <t>-1337291566</t>
  </si>
  <si>
    <t>121</t>
  </si>
  <si>
    <t>998761102</t>
  </si>
  <si>
    <t>Přesun hmot pro konstrukce prosvětlovací stanovený z hmotnosti přesunovaného materiálu vodorovná dopravní vzdálenost do 50 m v objektech výšky přes 6 do 12 m</t>
  </si>
  <si>
    <t>591243001</t>
  </si>
  <si>
    <t>https://podminky.urs.cz/item/CS_URS_2022_01/998761102</t>
  </si>
  <si>
    <t>122</t>
  </si>
  <si>
    <t>998761181</t>
  </si>
  <si>
    <t>Přesun hmot pro konstrukce prosvětlovací stanovený z hmotnosti přesunovaného materiálu Příplatek k cenám za přesun prováděný bez použití mechanizace pro jakoukoliv výšku objektu</t>
  </si>
  <si>
    <t>-291049969</t>
  </si>
  <si>
    <t>https://podminky.urs.cz/item/CS_URS_2022_01/998761181</t>
  </si>
  <si>
    <t>763</t>
  </si>
  <si>
    <t>Konstrukce suché výstavby</t>
  </si>
  <si>
    <t>123</t>
  </si>
  <si>
    <t>763164822</t>
  </si>
  <si>
    <t>Demontáž podkroví ze sádrokartonových desek obkladu sádrokartonovými deskami na kovové konstrukci, opláštění dvojité</t>
  </si>
  <si>
    <t>-914676366</t>
  </si>
  <si>
    <t>https://podminky.urs.cz/item/CS_URS_2022_01/763164822</t>
  </si>
  <si>
    <t>"ostění stáv.střešních oken"0,5*(0,8*2+1,6*2)*3</t>
  </si>
  <si>
    <t>124</t>
  </si>
  <si>
    <t>763182314</t>
  </si>
  <si>
    <t>Výplně otvorů konstrukcí ze sádrokartonových desek ostění oken z desek hloubky přes 0,3 do 0,5 m</t>
  </si>
  <si>
    <t>-463440014</t>
  </si>
  <si>
    <t>https://podminky.urs.cz/item/CS_URS_2022_01/763182314</t>
  </si>
  <si>
    <t>Poznámka k položce:_x000D_
cena vč.ochranných úhelníků</t>
  </si>
  <si>
    <t>"ostění střešních oken (dle skutečnosti)-2x deska tl.12,5mm"((0,8*2+1,6*2)*3)*2</t>
  </si>
  <si>
    <t>125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</si>
  <si>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</si>
  <si>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</si>
  <si>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-1183005163</t>
  </si>
  <si>
    <t>https://podminky.urs.cz/item/CS_URS_2022_01/998763302</t>
  </si>
  <si>
    <t>126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</si>
  <si>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</si>
  <si>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</si>
  <si>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1320604304</t>
  </si>
  <si>
    <t>https://podminky.urs.cz/item/CS_URS_2022_01/998763381</t>
  </si>
  <si>
    <t>764</t>
  </si>
  <si>
    <t>Konstrukce klempířské</t>
  </si>
  <si>
    <t>127</t>
  </si>
  <si>
    <t>764002881</t>
  </si>
  <si>
    <t>Demontáž klempířských konstrukcí lemování střešních prostupů do suti</t>
  </si>
  <si>
    <t>-432820787</t>
  </si>
  <si>
    <t>https://podminky.urs.cz/item/CS_URS_2022_01/764002881</t>
  </si>
  <si>
    <t>"lemování stáv.střešních oken"(0,3*(0,8*2+1,6*2))*4</t>
  </si>
  <si>
    <t>766</t>
  </si>
  <si>
    <t>Konstrukce truhlářské</t>
  </si>
  <si>
    <t>128</t>
  </si>
  <si>
    <t>766411811</t>
  </si>
  <si>
    <t>Demontáž obložení stěn panely, plochy do 1,5 m2</t>
  </si>
  <si>
    <t>-268436485</t>
  </si>
  <si>
    <t>https://podminky.urs.cz/item/CS_URS_2022_01/766411811</t>
  </si>
  <si>
    <t>"stáv.obložení-viz.bourání"</t>
  </si>
  <si>
    <t>"sololit (alt.plast.lamely)"</t>
  </si>
  <si>
    <t>1,2*(1,9+2,65+0,3+0,6+1,475+2,9+4,55+0,8+9,3*2+4,1*2+1,05*3)-1,2*(0,6*2+0,8*2)</t>
  </si>
  <si>
    <t>1,8*(2,6+1,025+2,2+1,025+2,4)</t>
  </si>
  <si>
    <t>129</t>
  </si>
  <si>
    <t>766411822</t>
  </si>
  <si>
    <t>Demontáž obložení stěn podkladových roštů</t>
  </si>
  <si>
    <t>1046559971</t>
  </si>
  <si>
    <t>https://podminky.urs.cz/item/CS_URS_2022_01/766411822</t>
  </si>
  <si>
    <t>"dtto obložení stěn"67,44</t>
  </si>
  <si>
    <t>130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</si>
  <si>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</si>
  <si>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</si>
  <si>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-1244168499</t>
  </si>
  <si>
    <t>https://podminky.urs.cz/item/CS_URS_2022_01/766671026</t>
  </si>
  <si>
    <t>"podkroví (rozměr okna doměřit na stavbě)"4</t>
  </si>
  <si>
    <t>131</t>
  </si>
  <si>
    <t>61124829</t>
  </si>
  <si>
    <t>okno střešní dřevěné bílé PU povrch výklopně-kyvné, izolační trojsklo 78x160cm, Uw=1,1W/m2K Al oplechování</t>
  </si>
  <si>
    <t>177580898</t>
  </si>
  <si>
    <t>132</t>
  </si>
  <si>
    <t>61124155</t>
  </si>
  <si>
    <t>lemování střešních oken na profilované krytiny 78x160cm</t>
  </si>
  <si>
    <t>-1109576146</t>
  </si>
  <si>
    <t>133</t>
  </si>
  <si>
    <t>61124235</t>
  </si>
  <si>
    <t>manžeta z parotěsné fólie pro střešní okno 78x160cm</t>
  </si>
  <si>
    <t>-599975082</t>
  </si>
  <si>
    <t>134</t>
  </si>
  <si>
    <t>61124062</t>
  </si>
  <si>
    <t>zateplovací sada střešních oken rám 78x160cm</t>
  </si>
  <si>
    <t>sada</t>
  </si>
  <si>
    <t>1914112705</t>
  </si>
  <si>
    <t>135</t>
  </si>
  <si>
    <t>766674811</t>
  </si>
  <si>
    <t>Demontáž střešních oken na krytině hladké a drážkové, sklonu přes 30 do 45°</t>
  </si>
  <si>
    <t>-1678341048</t>
  </si>
  <si>
    <t>https://podminky.urs.cz/item/CS_URS_2022_01/766674811</t>
  </si>
  <si>
    <t>"stáv.střešní okna"4</t>
  </si>
  <si>
    <t>136</t>
  </si>
  <si>
    <t>766825821</t>
  </si>
  <si>
    <t>Demontáž nábytku vestavěného skříní dvoukřídlových</t>
  </si>
  <si>
    <t>-2082163359</t>
  </si>
  <si>
    <t>https://podminky.urs.cz/item/CS_URS_2022_01/766825821</t>
  </si>
  <si>
    <t>"ve schodišti-viz.bourání"1</t>
  </si>
  <si>
    <t>137</t>
  </si>
  <si>
    <t>998766102</t>
  </si>
  <si>
    <t>Přesun hmot pro konstrukce truhlářské stanovený z hmotnosti přesunovaného materiálu vodorovná dopravní vzdálenost do 50 m v objektech výšky přes 6 do 12 m</t>
  </si>
  <si>
    <t>41199808</t>
  </si>
  <si>
    <t>https://podminky.urs.cz/item/CS_URS_2022_01/998766102</t>
  </si>
  <si>
    <t>138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</si>
  <si>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</si>
  <si>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</si>
  <si>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-1701836667</t>
  </si>
  <si>
    <t>https://podminky.urs.cz/item/CS_URS_2022_01/998766181</t>
  </si>
  <si>
    <t>767</t>
  </si>
  <si>
    <t>Konstrukce zámečnické</t>
  </si>
  <si>
    <t>139</t>
  </si>
  <si>
    <t>767163221</t>
  </si>
  <si>
    <t>Montáž kompletního kovového zábradlí přímého z dílců na schodišti kotveného do betonu</t>
  </si>
  <si>
    <t>-2027880276</t>
  </si>
  <si>
    <t>https://podminky.urs.cz/item/CS_URS_2022_01/767163221</t>
  </si>
  <si>
    <t>140</t>
  </si>
  <si>
    <t>553422-01</t>
  </si>
  <si>
    <t>nerezové zábradlí s prutovou výplní, horní kotvení, kulatý sloupek</t>
  </si>
  <si>
    <t>-12314059</t>
  </si>
  <si>
    <t>Poznámka k položce:_x000D_
vč.zpracování dílemské dokumentace (viz.VON)</t>
  </si>
  <si>
    <t>141</t>
  </si>
  <si>
    <t>767640111</t>
  </si>
  <si>
    <t>Montáž dveří ocelových nebo hliníkových vchodových jednokřídlových bez nadsvětlíku</t>
  </si>
  <si>
    <t>-1531488504</t>
  </si>
  <si>
    <t>https://podminky.urs.cz/item/CS_URS_2022_01/767640111</t>
  </si>
  <si>
    <t>"AL vstupní dveře vč.rámu"2</t>
  </si>
  <si>
    <t>142</t>
  </si>
  <si>
    <t>55341330</t>
  </si>
  <si>
    <t>dveře jednokřídlé Al plné max rozměru otvoru 2,42m2 bezpečnostní třídy RC2</t>
  </si>
  <si>
    <t>-1725562440</t>
  </si>
  <si>
    <t>Poznámka k položce:_x000D_
Hliníkové venkovní dveře s plnou výplní s pur izolací Uw 1,01</t>
  </si>
  <si>
    <t>"AL vstupní dveře vč.rámu"2*0,8*2,1</t>
  </si>
  <si>
    <t>143</t>
  </si>
  <si>
    <t>767648351</t>
  </si>
  <si>
    <t>Montáž dveří ocelových nebo hliníkových spojení dveří a stěn průběžné</t>
  </si>
  <si>
    <t>858946296</t>
  </si>
  <si>
    <t>https://podminky.urs.cz/item/CS_URS_2022_01/767648351</t>
  </si>
  <si>
    <t>"AL vstupní dveře vč.rámu"2*(0,8+2,1*2)</t>
  </si>
  <si>
    <t>144</t>
  </si>
  <si>
    <t>767649191</t>
  </si>
  <si>
    <t>Montáž dveří ocelových nebo hliníkových doplňků dveří samozavírače hydraulického</t>
  </si>
  <si>
    <t>2058504115</t>
  </si>
  <si>
    <t>https://podminky.urs.cz/item/CS_URS_2022_01/767649191</t>
  </si>
  <si>
    <t>"AL vstupní dveře"2</t>
  </si>
  <si>
    <t>145</t>
  </si>
  <si>
    <t>54917250</t>
  </si>
  <si>
    <t>samozavírač dveří hydraulický K214 č.11 zlatá bronz</t>
  </si>
  <si>
    <t>162757636</t>
  </si>
  <si>
    <t>146</t>
  </si>
  <si>
    <t>767649194</t>
  </si>
  <si>
    <t>Montáž dveří ocelových nebo hliníkových doplňků dveří madel</t>
  </si>
  <si>
    <t>-1900438373</t>
  </si>
  <si>
    <t>https://podminky.urs.cz/item/CS_URS_2022_01/767649194</t>
  </si>
  <si>
    <t>147</t>
  </si>
  <si>
    <t>54914113</t>
  </si>
  <si>
    <t>kování bezpečnostní R1 /madlo Cr</t>
  </si>
  <si>
    <t>1251460890</t>
  </si>
  <si>
    <t>148</t>
  </si>
  <si>
    <t>998767102</t>
  </si>
  <si>
    <t>Přesun hmot pro zámečnické konstrukce stanovený z hmotnosti přesunovaného materiálu vodorovná dopravní vzdálenost do 50 m v objektech výšky přes 6 do 12 m</t>
  </si>
  <si>
    <t>-2127942419</t>
  </si>
  <si>
    <t>https://podminky.urs.cz/item/CS_URS_2022_01/998767102</t>
  </si>
  <si>
    <t>149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</si>
  <si>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</si>
  <si>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</si>
  <si>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-473687028</t>
  </si>
  <si>
    <t>https://podminky.urs.cz/item/CS_URS_2022_01/998767181</t>
  </si>
  <si>
    <t>771</t>
  </si>
  <si>
    <t>Podlahy z dlaždic</t>
  </si>
  <si>
    <t>150</t>
  </si>
  <si>
    <t>771111011</t>
  </si>
  <si>
    <t>Příprava podkladu před provedením dlažby vysátí podlah</t>
  </si>
  <si>
    <t>-1320326188</t>
  </si>
  <si>
    <t>https://podminky.urs.cz/item/CS_URS_2022_01/771111011</t>
  </si>
  <si>
    <t>"ker.soklíky"0,1*(KS+KSS)</t>
  </si>
  <si>
    <t>151</t>
  </si>
  <si>
    <t>771111012</t>
  </si>
  <si>
    <t>Příprava podkladu před provedením dlažby vysátí schodišť</t>
  </si>
  <si>
    <t>-670108649</t>
  </si>
  <si>
    <t>https://podminky.urs.cz/item/CS_URS_2022_01/771111012</t>
  </si>
  <si>
    <t>1,75*4</t>
  </si>
  <si>
    <t>152</t>
  </si>
  <si>
    <t>771121011</t>
  </si>
  <si>
    <t>Příprava podkladu před provedením dlažby nátěr penetrační na podlahu</t>
  </si>
  <si>
    <t>-399652911</t>
  </si>
  <si>
    <t>https://podminky.urs.cz/item/CS_URS_2022_01/771121011</t>
  </si>
  <si>
    <t>"stupnice"1,75*3*0,3</t>
  </si>
  <si>
    <t>"podstupnice"1,75*4*0,2</t>
  </si>
  <si>
    <t>153</t>
  </si>
  <si>
    <t>771161022</t>
  </si>
  <si>
    <t>Příprava podkladu před provedením dlažby montáž profilu ukončujícího profilu pro schodové hrany a ukončení dlažby</t>
  </si>
  <si>
    <t>-709961314</t>
  </si>
  <si>
    <t>https://podminky.urs.cz/item/CS_URS_2022_01/771161022</t>
  </si>
  <si>
    <t>1,75*3</t>
  </si>
  <si>
    <t>154</t>
  </si>
  <si>
    <t>59054144</t>
  </si>
  <si>
    <t>profil schodový protiskluzový ušlechtilá ocel V2A R10 V6 11x1000mm</t>
  </si>
  <si>
    <t>-1252247011</t>
  </si>
  <si>
    <t>5,25*1,1 'Přepočtené koeficientem množství</t>
  </si>
  <si>
    <t>155</t>
  </si>
  <si>
    <t>771274123</t>
  </si>
  <si>
    <t>Montáž obkladů schodišť z dlaždic keramických lepených flexibilním lepidlem stupnic protiskluzných nebo reliéfních, šířky přes 250 do 300 mm</t>
  </si>
  <si>
    <t>-1311863873</t>
  </si>
  <si>
    <t>https://podminky.urs.cz/item/CS_URS_2022_01/771274123</t>
  </si>
  <si>
    <t>"stupnice"1,75*3</t>
  </si>
  <si>
    <t>156</t>
  </si>
  <si>
    <t>59761617</t>
  </si>
  <si>
    <t>dlažba keramická slinutá protiskluzná do interiéru i exteriéru pro vysoké mechanické namáhání do 9ks/m2</t>
  </si>
  <si>
    <t>-387048386</t>
  </si>
  <si>
    <t>1,575*1,1 'Přepočtené koeficientem množství</t>
  </si>
  <si>
    <t>157</t>
  </si>
  <si>
    <t>771274242</t>
  </si>
  <si>
    <t>Montáž obkladů schodišť z dlaždic keramických lepených flexibilním lepidlem podstupnic protiskluzních nebo reliéfních, výšky přes 150 do 200 mm</t>
  </si>
  <si>
    <t>412685946</t>
  </si>
  <si>
    <t>https://podminky.urs.cz/item/CS_URS_2022_01/771274242</t>
  </si>
  <si>
    <t>"podstupnice"1,75*4</t>
  </si>
  <si>
    <t>158</t>
  </si>
  <si>
    <t>-1541201054</t>
  </si>
  <si>
    <t>1,4*1,1 'Přepočtené koeficientem množství</t>
  </si>
  <si>
    <t>159</t>
  </si>
  <si>
    <t>771474113</t>
  </si>
  <si>
    <t>Montáž soklů z dlaždic keramických lepených flexibilním lepidlem rovných, výšky přes 90 do 120 mm</t>
  </si>
  <si>
    <t>407154458</t>
  </si>
  <si>
    <t>https://podminky.urs.cz/item/CS_URS_2022_01/771474113</t>
  </si>
  <si>
    <t>160</t>
  </si>
  <si>
    <t>59761434</t>
  </si>
  <si>
    <t>dlažba keramická slinutá hladká do interiéru i exteriéru pro vysoké mechanické namáhání přes 9 do 12ks/m2</t>
  </si>
  <si>
    <t>478323761</t>
  </si>
  <si>
    <t>Poznámka k položce:_x000D_
upřesnit dle stáv.dlažby</t>
  </si>
  <si>
    <t>"ker.sokl v-100mm"KS*0,1</t>
  </si>
  <si>
    <t>13,864*1,1 'Přepočtené koeficientem množství</t>
  </si>
  <si>
    <t>161</t>
  </si>
  <si>
    <t>771474133</t>
  </si>
  <si>
    <t>Montáž soklů z dlaždic keramických lepených flexibilním lepidlem schodišťových stupňovitých, výšky přes 90 do 120 mm</t>
  </si>
  <si>
    <t>1979597647</t>
  </si>
  <si>
    <t>https://podminky.urs.cz/item/CS_URS_2022_01/771474133</t>
  </si>
  <si>
    <t>162</t>
  </si>
  <si>
    <t>-523859464</t>
  </si>
  <si>
    <t>"ker.sokl schod.v-100mm"KSS*0,1</t>
  </si>
  <si>
    <t>1,2*1,1 'Přepočtené koeficientem množství</t>
  </si>
  <si>
    <t>163</t>
  </si>
  <si>
    <t>771591115</t>
  </si>
  <si>
    <t>Podlahy - dokončovací práce spárování silikonem</t>
  </si>
  <si>
    <t>-773430655</t>
  </si>
  <si>
    <t>https://podminky.urs.cz/item/CS_URS_2022_01/771591115</t>
  </si>
  <si>
    <t>"dtto ker.soklíky"KS+KSS</t>
  </si>
  <si>
    <t>164</t>
  </si>
  <si>
    <t>771591121</t>
  </si>
  <si>
    <t>Podlahy - dokončovací práce separační provazec do pružných spar, průměru 4 mm</t>
  </si>
  <si>
    <t>-131569135</t>
  </si>
  <si>
    <t>https://podminky.urs.cz/item/CS_URS_2022_01/771591121</t>
  </si>
  <si>
    <t>165</t>
  </si>
  <si>
    <t>771591184</t>
  </si>
  <si>
    <t>Podlahy - dokončovací práce pracnější řezání dlaždic keramických rovné</t>
  </si>
  <si>
    <t>1316228043</t>
  </si>
  <si>
    <t>https://podminky.urs.cz/item/CS_URS_2022_01/771591184</t>
  </si>
  <si>
    <t>166</t>
  </si>
  <si>
    <t>771592011</t>
  </si>
  <si>
    <t>Čištění vnitřních ploch po položení dlažby podlah nebo schodišť chemickými prostředky</t>
  </si>
  <si>
    <t>-279528055</t>
  </si>
  <si>
    <t>https://podminky.urs.cz/item/CS_URS_2022_01/771592011</t>
  </si>
  <si>
    <t>167</t>
  </si>
  <si>
    <t>998771102</t>
  </si>
  <si>
    <t>Přesun hmot pro podlahy z dlaždic stanovený z hmotnosti přesunovaného materiálu vodorovná dopravní vzdálenost do 50 m v objektech výšky přes 6 do 12 m</t>
  </si>
  <si>
    <t>1196638776</t>
  </si>
  <si>
    <t>https://podminky.urs.cz/item/CS_URS_2022_01/998771102</t>
  </si>
  <si>
    <t>168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</si>
  <si>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</si>
  <si>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</si>
  <si>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-1085622629</t>
  </si>
  <si>
    <t>https://podminky.urs.cz/item/CS_URS_2022_01/998771181</t>
  </si>
  <si>
    <t>776</t>
  </si>
  <si>
    <t>Podlahy povlakové</t>
  </si>
  <si>
    <t>169</t>
  </si>
  <si>
    <t>776111323</t>
  </si>
  <si>
    <t>Příprava podkladu vysátí schodišť</t>
  </si>
  <si>
    <t>578945335</t>
  </si>
  <si>
    <t>https://podminky.urs.cz/item/CS_URS_2022_01/776111323</t>
  </si>
  <si>
    <t>170</t>
  </si>
  <si>
    <t>776141221</t>
  </si>
  <si>
    <t>Příprava podkladu vyrovnání samonivelační stěrkou schodišť min.pevnosti 35 MPa, tloušťky do 3 mm</t>
  </si>
  <si>
    <t>536708348</t>
  </si>
  <si>
    <t>https://podminky.urs.cz/item/CS_URS_2022_01/776141221</t>
  </si>
  <si>
    <t>171</t>
  </si>
  <si>
    <t>776143131</t>
  </si>
  <si>
    <t>Příprava podkladu tmelení schodišť podstupnic stěrka tloušťky do 3 mm</t>
  </si>
  <si>
    <t>1314050702</t>
  </si>
  <si>
    <t>https://podminky.urs.cz/item/CS_URS_2022_01/776143131</t>
  </si>
  <si>
    <t>172</t>
  </si>
  <si>
    <t>776144111</t>
  </si>
  <si>
    <t>Příprava podkladu tmelení schodišť hran</t>
  </si>
  <si>
    <t>1380944061</t>
  </si>
  <si>
    <t>https://podminky.urs.cz/item/CS_URS_2022_01/776144111</t>
  </si>
  <si>
    <t>173</t>
  </si>
  <si>
    <t>998776102</t>
  </si>
  <si>
    <t>Přesun hmot pro podlahy povlakové stanovený z hmotnosti přesunovaného materiálu vodorovná dopravní vzdálenost do 50 m v objektech výšky přes 6 do 12 m</t>
  </si>
  <si>
    <t>1048255877</t>
  </si>
  <si>
    <t>https://podminky.urs.cz/item/CS_URS_2022_01/998776102</t>
  </si>
  <si>
    <t>174</t>
  </si>
  <si>
    <t>998776181</t>
  </si>
  <si>
    <t>Přesun hmot pro podlahy povlakové stanovený z hmotnosti přesunovaného materiálu Příplatek k cenám za přesun prováděný bez použití mechanizace pro jakoukoliv výšku objektu</t>
  </si>
  <si>
    <t>-1087828846</t>
  </si>
  <si>
    <t>https://podminky.urs.cz/item/CS_URS_2022_01/998776181</t>
  </si>
  <si>
    <t>783</t>
  </si>
  <si>
    <t>Dokončovací práce - nátěry</t>
  </si>
  <si>
    <t>175</t>
  </si>
  <si>
    <t>783901453</t>
  </si>
  <si>
    <t>Příprava podkladu betonových podlah před provedením nátěru vysátím</t>
  </si>
  <si>
    <t>-640253581</t>
  </si>
  <si>
    <t>https://podminky.urs.cz/item/CS_URS_2022_01/783901453</t>
  </si>
  <si>
    <t>"dtto penetrace stěrek"2,975</t>
  </si>
  <si>
    <t>176</t>
  </si>
  <si>
    <t>783913171</t>
  </si>
  <si>
    <t>Penetrační nátěr betonových podlah hrubých syntetický</t>
  </si>
  <si>
    <t>1836707698</t>
  </si>
  <si>
    <t>https://podminky.urs.cz/item/CS_URS_2022_01/783913171</t>
  </si>
  <si>
    <t>"penetrace stěrky (schodiště)"</t>
  </si>
  <si>
    <t>784</t>
  </si>
  <si>
    <t>Dokončovací práce - malby a tapety</t>
  </si>
  <si>
    <t>177</t>
  </si>
  <si>
    <t>784111001</t>
  </si>
  <si>
    <t>Oprášení (ometení) podkladu v místnostech výšky do 3,80 m</t>
  </si>
  <si>
    <t>1541761593</t>
  </si>
  <si>
    <t>https://podminky.urs.cz/item/CS_URS_2022_01/784111001</t>
  </si>
  <si>
    <t>"dtto malby"536,53</t>
  </si>
  <si>
    <t>"dtto podkroví (výměna střešních oken)"89,6</t>
  </si>
  <si>
    <t>178</t>
  </si>
  <si>
    <t>784121001</t>
  </si>
  <si>
    <t>Oškrabání malby v místnostech výšky do 3,80 m</t>
  </si>
  <si>
    <t>-455432316</t>
  </si>
  <si>
    <t>https://podminky.urs.cz/item/CS_URS_2022_01/784121001</t>
  </si>
  <si>
    <t>"stáv.stropy 1.pp"115,06</t>
  </si>
  <si>
    <t>179</t>
  </si>
  <si>
    <t>784121011</t>
  </si>
  <si>
    <t>Rozmývání podkladu po oškrabání malby v místnostech výšky do 3,80 m</t>
  </si>
  <si>
    <t>561429147</t>
  </si>
  <si>
    <t>https://podminky.urs.cz/item/CS_URS_2022_01/784121011</t>
  </si>
  <si>
    <t>180</t>
  </si>
  <si>
    <t>784181111</t>
  </si>
  <si>
    <t>Penetrace podkladu jednonásobná základní silikátová bezbarvá v místnostech výšky do 3,80 m</t>
  </si>
  <si>
    <t>-2112214356</t>
  </si>
  <si>
    <t>https://podminky.urs.cz/item/CS_URS_2022_01/784181111</t>
  </si>
  <si>
    <t>181</t>
  </si>
  <si>
    <t>784181121</t>
  </si>
  <si>
    <t>Penetrace podkladu jednonásobná hloubková akrylátová bezbarvá v místnostech výšky do 3,80 m</t>
  </si>
  <si>
    <t>-1090185513</t>
  </si>
  <si>
    <t>https://podminky.urs.cz/item/CS_URS_2022_01/784181121</t>
  </si>
  <si>
    <t>182</t>
  </si>
  <si>
    <t>784221101</t>
  </si>
  <si>
    <t>Malby z malířských směsí otěruvzdorných za sucha dvojnásobné, bílé za sucha otěruvzdorné dobře v místnostech výšky do 3,80 m</t>
  </si>
  <si>
    <t>2114300819</t>
  </si>
  <si>
    <t>https://podminky.urs.cz/item/CS_URS_2022_01/784221101</t>
  </si>
  <si>
    <t>"pro výměnu střešních oken (podkroví)-ostění"(0,5*(0,8*2+1,6*2))*4</t>
  </si>
  <si>
    <t>"začištění"20*4</t>
  </si>
  <si>
    <t>183</t>
  </si>
  <si>
    <t>784321031</t>
  </si>
  <si>
    <t>Malby silikátové dvojnásobné, bílé v místnostech výšky do 3,80 m</t>
  </si>
  <si>
    <t>-2062327686</t>
  </si>
  <si>
    <t>https://podminky.urs.cz/item/CS_URS_2022_01/784321031</t>
  </si>
  <si>
    <t>Poznámka k položce:_x000D_
(součinitel difúze Sd&lt;0,05m)-viz.TZ sanace</t>
  </si>
  <si>
    <t>"stěny"</t>
  </si>
  <si>
    <t>"stropy"115,06</t>
  </si>
  <si>
    <t>786</t>
  </si>
  <si>
    <t>Dokončovací práce - čalounické úpravy</t>
  </si>
  <si>
    <t>184</t>
  </si>
  <si>
    <t>786623111</t>
  </si>
  <si>
    <t>Montáž zastiňujících žaluzií lamelových vnitřních manuálně ovládaných, do oken střešních</t>
  </si>
  <si>
    <t>-428273360</t>
  </si>
  <si>
    <t>https://podminky.urs.cz/item/CS_URS_2022_01/786623111</t>
  </si>
  <si>
    <t>185</t>
  </si>
  <si>
    <t>611400-01</t>
  </si>
  <si>
    <t>žaluzie vnitřní lamelová manuálně ovládaná střešních oken rozměru do 78x160cm</t>
  </si>
  <si>
    <t>673079395</t>
  </si>
  <si>
    <t>186</t>
  </si>
  <si>
    <t>998786102</t>
  </si>
  <si>
    <t>Přesun hmot pro stínění a čalounické úpravy stanovený z hmotnosti přesunovaného materiálu vodorovná dopravní vzdálenost do 50 m v objektech výšky (hloubky) přes 6 do 12 m</t>
  </si>
  <si>
    <t>-1585263641</t>
  </si>
  <si>
    <t>https://podminky.urs.cz/item/CS_URS_2022_01/998786102</t>
  </si>
  <si>
    <t>187</t>
  </si>
  <si>
    <t>998786181</t>
  </si>
  <si>
    <t>Přesun hmot pro stínění a čalounické úpravy stanovený z hmotnosti přesunovaného materiálu Příplatek k cenám za přesun prováděný bez použití mechanizace pro jakoukoliv výšku objektu</t>
  </si>
  <si>
    <t>-808362650</t>
  </si>
  <si>
    <t>https://podminky.urs.cz/item/CS_URS_2022_01/998786181</t>
  </si>
  <si>
    <t>2022/IS/04-14 - D.1.4-Technika prostředí staveb</t>
  </si>
  <si>
    <t>Soupis:</t>
  </si>
  <si>
    <t>2022/IS/04 - D.1.4.1-Zařízení zdravotechnických instalací (kanalizace)</t>
  </si>
  <si>
    <t>Před započetím prací nutno odsouhlasit přesné umístění, typ, barevné řešení všech koncových prvků elektro (slaboproud, silnoproudu), vzduchotechniky, zdravotechniky s investorem a projektantem interiérového řešení.  V níže uvedené specifikaci zařízení jsou uvedené typy výrobků a zařízení pouze jako příklad určující minimální mez standardu výrobků. Tato specifikace materiálu byla vypracována na základě znalostí a podkladů známých v době jejího zhotovení. Je specifikací předběžnou a proto není konečným podkladem pro objednávky a dodávky. Ze strany projektanta není námitek v případě záměny výrobků, které jsou uvedeny v projektu za předpokladu, že budou dodrženy veškeré standardy a technické parametry, zejména hlučnost, výkon, váha a rozměry jsou hodnoty maximální. Záměně výrobků musí předcházet vzorkování a odsouhlasení od investora. Dále při záměně výrobků je nutno dořešit či prověřit veškeré vazby na navazující profese. Dokumentace tvoří jeden celek a je nutno, zvláště při stanovení ceny, se s ní komplexně seznámit. Tato dokumentace je dokumentací pro výběr dodavatele a nenahrazuje dokumentaci prováděcí a dodavatelskou. Při zpracování nabídky je nutné vycházet ze všech částí dokumentace (zadávací dokumenty, technické zprávy, výkresové dokumentace a specifikace materiálu). Povinností dodavatele je překontrolovat specifikaci materiálu a případný chybějící materiál nebo výkony doplnit a ocenit. Součástí ceny musí být veškeré náklady, aby cena byla konečná a zahrnovala celou dodávku a montáž akce. Dodávka akce se předpokládá včetně dopravy na stavbu a místo určení, kompletní montáže, veškerého souvisejícího doplňkového, podružného a montážního materiálu tak, aby celé zařízení bylo funkční a splňovalo všechny předpisy, které se na ně vztahují. Součástí ceny (zahrnuto v jednotkových cenách - pokud není uvedeno v samostaté položce) je mimo jiné: jiné materiály, montáž atd. neuvedené samostatně, ale které je nutné zahrnout do celkového rozsahu prací podle výkresů a praxe dodavatele, stavební přípomoce, požární zatěsnění prostupů potrubí při průchodu požárními úseky, montáž, demontáž a udržování montážního lešení s pracovními podlážkami včetně těch nad 2 m výšky, přesun hmot a suti, uložení suti na skládku vč. poplatku, doprava, zpevněné montážní plochy, veškeré pomocné nosné konstrukce, štítky pro řádné a trvalé značení komponent, závěsy, nátěry, materiály a práce nezbytné z důvodu koordinace s ostatními profesemi, speciální nářadí a nástroje, speciální opatření při provádění prací,  náklady související s výstavbou v zimním období, průběžný úklid staveniště a přilehlých komunikací, likvidace odpadů, dočasná dopravní omezení apod. a jakékoliv další prvky, zařízení, práce a pomocné materiály, neuvedené v tomto soupisu výkonů, které jsou ale nezbytně nutné k dodání, instalaci, dokončení a provozování díla které je provedeno řádně a je plně funkční a je v souladu s projektovou dokumentací a se zákony a předpisy platnými v České republice. Ve všech položkách jsou započítány náklady na dopravu. Pokud není u položky soupisu prací uvedena žádná cenová soustava, položka není zatříděna v žádné cenové soustavě (ÚRS nebo RTS).</t>
  </si>
  <si>
    <t xml:space="preserve">    4 - Vodorovné konstrukce</t>
  </si>
  <si>
    <t xml:space="preserve">    8 - Trubní vedení</t>
  </si>
  <si>
    <t>M - Práce a dodávky M</t>
  </si>
  <si>
    <t xml:space="preserve">    23-M - Montáže potrubí</t>
  </si>
  <si>
    <t>HZS - Hodinové zúčtovací sazby</t>
  </si>
  <si>
    <t>119003131</t>
  </si>
  <si>
    <t>Pomocné konstrukce při zabezpečení výkopu svislé výstražná páska zřízení</t>
  </si>
  <si>
    <t>688324938</t>
  </si>
  <si>
    <t>https://podminky.urs.cz/item/CS_URS_2022_01/119003131</t>
  </si>
  <si>
    <t>"pro výkop"18*2</t>
  </si>
  <si>
    <t>119003132</t>
  </si>
  <si>
    <t>Pomocné konstrukce při zabezpečení výkopu svislé výstražná páska odstranění</t>
  </si>
  <si>
    <t>212897194</t>
  </si>
  <si>
    <t>https://podminky.urs.cz/item/CS_URS_2022_01/119003132</t>
  </si>
  <si>
    <t>119004111</t>
  </si>
  <si>
    <t>Pomocné konstrukce při zabezpečení výkopu bezpečný vstup nebo výstup žebříkem zřízení</t>
  </si>
  <si>
    <t>856206153</t>
  </si>
  <si>
    <t>https://podminky.urs.cz/item/CS_URS_2022_01/119004111</t>
  </si>
  <si>
    <t>"do výkopu"2</t>
  </si>
  <si>
    <t>119004112</t>
  </si>
  <si>
    <t>Pomocné konstrukce při zabezpečení výkopu bezpečný vstup nebo výstup žebříkem odstranění</t>
  </si>
  <si>
    <t>-2096562328</t>
  </si>
  <si>
    <t>https://podminky.urs.cz/item/CS_URS_2022_01/119004112</t>
  </si>
  <si>
    <t>132254102</t>
  </si>
  <si>
    <t>Hloubení zapažených rýh šířky do 800 mm strojně s urovnáním dna do předepsaného profilu a spádu v hornině třídy těžitelnosti I skupiny 3 přes 20 do 50 m3</t>
  </si>
  <si>
    <t>-395797266</t>
  </si>
  <si>
    <t>https://podminky.urs.cz/item/CS_URS_2022_01/132254102</t>
  </si>
  <si>
    <t>"pro kanalizaci (prům.hl.)"1,75*0,8*18</t>
  </si>
  <si>
    <t>139001101</t>
  </si>
  <si>
    <t>Příplatek k cenám hloubených vykopávek za ztížení vykopávky v blízkosti podzemního vedení nebo výbušnin pro jakoukoliv třídu horniny</t>
  </si>
  <si>
    <t>1786773591</t>
  </si>
  <si>
    <t>https://podminky.urs.cz/item/CS_URS_2022_01/139001101</t>
  </si>
  <si>
    <t>"pro kanalizaci (předpoklad stáv.podzemního vedení)"5</t>
  </si>
  <si>
    <t>151101101</t>
  </si>
  <si>
    <t>Zřízení pažení a rozepření stěn rýh pro podzemní vedení příložné pro jakoukoliv mezerovitost, hloubky do 2 m</t>
  </si>
  <si>
    <t>483675537</t>
  </si>
  <si>
    <t>https://podminky.urs.cz/item/CS_URS_2022_01/151101101</t>
  </si>
  <si>
    <t>"pro kanalizaci (prům.hl.)"1,75*2*18</t>
  </si>
  <si>
    <t>151101111</t>
  </si>
  <si>
    <t>Odstranění pažení a rozepření stěn rýh pro podzemní vedení s uložením materiálu na vzdálenost do 3 m od kraje výkopu příložné, hloubky do 2 m</t>
  </si>
  <si>
    <t>1638655143</t>
  </si>
  <si>
    <t>https://podminky.urs.cz/item/CS_URS_2022_01/151101111</t>
  </si>
  <si>
    <t>"dtto zřízení"63,0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</si>
  <si>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</si>
  <si>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</si>
  <si>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1438411296</t>
  </si>
  <si>
    <t>https://podminky.urs.cz/item/CS_URS_2022_01/161151103</t>
  </si>
  <si>
    <t>"dtto rýha"25,2</t>
  </si>
  <si>
    <t>1533011114</t>
  </si>
  <si>
    <t>"pro zpětný zásyp na meziskládku"18</t>
  </si>
  <si>
    <t>"zpět pro zásyp"18</t>
  </si>
  <si>
    <t>-34863848</t>
  </si>
  <si>
    <t>"přebytečná zemina na odvoz"</t>
  </si>
  <si>
    <t>"výkop"25,2</t>
  </si>
  <si>
    <t>"odpočet zpětného zásypu"-18</t>
  </si>
  <si>
    <t>-1326434385</t>
  </si>
  <si>
    <t>7,2*5 'Přepočtené koeficientem množství</t>
  </si>
  <si>
    <t>-590805500</t>
  </si>
  <si>
    <t>"z meziskládky pro zpětný zásyp"18</t>
  </si>
  <si>
    <t>-1887402112</t>
  </si>
  <si>
    <t>"zemina na odvoz vč.přepočtu na tuny"7,2*1,8</t>
  </si>
  <si>
    <t>-588233331</t>
  </si>
  <si>
    <t>"pro zpětný zásyp"18</t>
  </si>
  <si>
    <t>-985024348</t>
  </si>
  <si>
    <t>"odpočet"</t>
  </si>
  <si>
    <t>"lože"-1,44</t>
  </si>
  <si>
    <t>"obsyp"-5,76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</si>
  <si>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</si>
  <si>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</si>
  <si>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-1330977618</t>
  </si>
  <si>
    <t>https://podminky.urs.cz/item/CS_URS_2022_01/175151101</t>
  </si>
  <si>
    <t>"pro kanalizaci lože tl.400mm"0,4*0,8*18</t>
  </si>
  <si>
    <t>58331289</t>
  </si>
  <si>
    <t>kamenivo těžené drobné frakce 0/2</t>
  </si>
  <si>
    <t>-1901845783</t>
  </si>
  <si>
    <t>5,76*2 'Přepočtené koeficientem množství</t>
  </si>
  <si>
    <t>Vodorovné konstrukce</t>
  </si>
  <si>
    <t>451573111</t>
  </si>
  <si>
    <t>Lože pod potrubí, stoky a drobné objekty v otevřeném výkopu z písku a štěrkopísku do 63 mm</t>
  </si>
  <si>
    <t>1137376977</t>
  </si>
  <si>
    <t>https://podminky.urs.cz/item/CS_URS_2022_01/451573111</t>
  </si>
  <si>
    <t>"pro kanalizaci lože tl.100mm"0,1*0,8*18</t>
  </si>
  <si>
    <t>Trubní vedení</t>
  </si>
  <si>
    <t>871313121</t>
  </si>
  <si>
    <t>Montáž kanalizačního potrubí z plastů z tvrdého PVC těsněných gumovým kroužkem v otevřeném výkopu ve sklonu do 20 % DN 160</t>
  </si>
  <si>
    <t>-451175464</t>
  </si>
  <si>
    <t>https://podminky.urs.cz/item/CS_URS_2022_01/871313121</t>
  </si>
  <si>
    <t>"kanalizace"18</t>
  </si>
  <si>
    <t>28611230</t>
  </si>
  <si>
    <t>trubka kanalizační PVC-U DN 160x3000mm SN12</t>
  </si>
  <si>
    <t>-1622739854</t>
  </si>
  <si>
    <t>18*1,05 'Přepočtené koeficientem množství</t>
  </si>
  <si>
    <t>998276101</t>
  </si>
  <si>
    <t>Přesun hmot pro trubní vedení hloubené z trub z plastických hmot nebo sklolaminátových pro vodovody nebo kanalizace v otevřeném výkopu dopravní vzdálenost do 15 m</t>
  </si>
  <si>
    <t>-142960925</t>
  </si>
  <si>
    <t>https://podminky.urs.cz/item/CS_URS_2022_01/998276101</t>
  </si>
  <si>
    <t>Práce a dodávky M</t>
  </si>
  <si>
    <t>23-M</t>
  </si>
  <si>
    <t>Montáže potrubí</t>
  </si>
  <si>
    <t>230170004</t>
  </si>
  <si>
    <t>Příprava pro zkoušku těsnosti potrubí DN přes 125 do 200</t>
  </si>
  <si>
    <t>-907661333</t>
  </si>
  <si>
    <t>https://podminky.urs.cz/item/CS_URS_2022_01/230170004</t>
  </si>
  <si>
    <t>230170014</t>
  </si>
  <si>
    <t>Zkouška těsnosti potrubí DN přes 125 do 200</t>
  </si>
  <si>
    <t>1512271147</t>
  </si>
  <si>
    <t>https://podminky.urs.cz/item/CS_URS_2022_01/230170014</t>
  </si>
  <si>
    <t>"pro kanaliazci"18</t>
  </si>
  <si>
    <t>HZS</t>
  </si>
  <si>
    <t>Hodinové zúčtovací sazby</t>
  </si>
  <si>
    <t>HZS1292</t>
  </si>
  <si>
    <t>Hodinové zúčtovací sazby profesí HSV zemní a pomocné práce stavební dělník</t>
  </si>
  <si>
    <t>512</t>
  </si>
  <si>
    <t>1561297990</t>
  </si>
  <si>
    <t>https://podminky.urs.cz/item/CS_URS_2022_01/HZS1292</t>
  </si>
  <si>
    <t>Poznámka k položce:_x000D_
přípomoc zemní práce, napojení na stávající potrubí, napojení anglických dvorků vč. materiálu</t>
  </si>
  <si>
    <t>2022/IS/04-VON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</si>
  <si>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</si>
  <si>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</si>
  <si>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</si>
  <si>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</si>
  <si>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</si>
  <si>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</si>
  <si>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</si>
  <si>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</si>
  <si>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</si>
  <si>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</si>
  <si>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011503000</t>
  </si>
  <si>
    <t>Stavební průzkum bez rozlišení</t>
  </si>
  <si>
    <t>1024</t>
  </si>
  <si>
    <t>-1453408829</t>
  </si>
  <si>
    <t>https://podminky.urs.cz/item/CS_URS_2022_01/011503000</t>
  </si>
  <si>
    <t>012002000</t>
  </si>
  <si>
    <t>Geodetické práce</t>
  </si>
  <si>
    <t>200762658</t>
  </si>
  <si>
    <t>https://podminky.urs.cz/item/CS_URS_2022_01/012002000</t>
  </si>
  <si>
    <t>Poznámka k položce:_x000D_
Zahrnuje vytyčení hranic pozemků, výšková měření, určení průběhu nadzemního nebo podzemního stávajícího i plánovaného vedení, zaměření stávajícího objektu, měření profilů,jednání se správci apod.vč.zaměření skutečného stavu po výstavbě (protokol)</t>
  </si>
  <si>
    <t>0132440-01</t>
  </si>
  <si>
    <t>Dokumentace dílenská</t>
  </si>
  <si>
    <t>-1008846606</t>
  </si>
  <si>
    <t>Poznámka k položce:_x000D_
Zpracování dílenských dokumentací (výkresy výztuže, interiér,ocelové k-ce,zámečnické a truhlářské výrobky apod.)-dle smlouvy o dílo.</t>
  </si>
  <si>
    <t>013254000</t>
  </si>
  <si>
    <t>Dokumentace skutečného provedení stavby</t>
  </si>
  <si>
    <t>-659112155</t>
  </si>
  <si>
    <t>https://podminky.urs.cz/item/CS_URS_2022_01/013254000</t>
  </si>
  <si>
    <t>Poznámka k položce:_x000D_
Dokumentace skutečného provedení bude provedena podle následujících zásad:_x000D__x000D_
Do projektové dokumentace pro provedení stavby všech stavebních objektů a provozních souborů budou zřetelně vyznačeny všechny změny, k nimž došlo v průběhu zhotovení díla._x000D__x000D_
Ty části projektové dokumentace pro provedení stavby, u kterých nedošlo k žádným změnám, budou označeny nápisem """"beze změn""""._x000D__x000D_
Každý výkres dokumentace skutečného provedení stavby bude opatřen jménem a příjmením osoby, která změny zakreslila, jejím podpisem a razítkem zhotovitele._x000D__x000D_
U výkresů obsahujících změnu proti projektu pro provedení stavby bude přiložen i doklad, ze kterého bude vyplývat projednání změny s odpovědnou osobou objednatele a její souhlasné stanovisko._x000D__x000D_
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Word)._x000D__x000D_
_x000D__x000D_
DLE SMLOUVY O DÍLO  (vč.profesí)</t>
  </si>
  <si>
    <t>VRN3</t>
  </si>
  <si>
    <t>Zařízení staveniště</t>
  </si>
  <si>
    <t>030001000</t>
  </si>
  <si>
    <t>213134159</t>
  </si>
  <si>
    <t>https://podminky.urs.cz/item/CS_URS_2022_01/030001000</t>
  </si>
  <si>
    <t xml:space="preserve">Poznámka k položce:_x000D_
Zařízení staveniště obsahuje náklady na:_x000D__x000D_
-předání a převzetí staveniště_x000D__x000D_
-terénní úpravy zařízení staveniště (jsou to např.náklady na hlavní terénní úpravy: přípravu základové roviny pro uložení mobilních buněk, terénní úpravy pro zřízení provizorních komunikací apod.)_x000D__x000D_
-náklady na stavení buňky (náklady na zřízení, demontáž a opotřebení nebo pronájem stavebních buněk, na kanceláře, stavební sklady, mobilní WC, umývárny, sprchy, apod. Náleží sem i případy, kdy jsou pro tyto účely přizpůsobeny stávající objekty.)_x000D__x000D_
-provizorní komunikace (jedná se o náklady související se zřízením provizorních silnic,chodníků,popř.jeřábových drah,zřízení provizorních lávek,můstků,schodišť,ramp apod. a to v jakémkoliv materiálovém provedení,přes jakékoliv konstrukce či překážky sloužících k vybavení staveniště.)_x000D_
-mechanizace staveniště_x000D__x000D_
-skládky na staveništi (náklady související se zřízením skládek na staveništi a jejich zrušením)_x000D__x000D_
-náklady na provoz a údržbu vybavení staveniště (úklid staveniště po dobu realizace díla a před protokolárním předáním a převzetím díla.Provádění denního hrubého úklidu, po skončení prací každé z etap, případně části provedení čistého úklidu mokrou cestou.Provedení opatření proti vnikání prachu, nečistot a nadměrného hluku souvisejícího se stavbou do okolí.)_x000D__x000D_
-energie pro zařízení staveniště (náklady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energie.)_x000D__x000D_
-oplocení staveniště_x000D__x000D_
-opatření na ochranu pozemků sousedících se staveništěm (náklady na případná opatření na ochranu sousedních pozemků proti poškození a znečištění.)_x000D_
-dopravní značení na staveništi (jedná se o dopravní značení na staveništi a v jeho bezprostředním okolí, včetně značení staveniště pro probíhající provoz investora nebo třetích osob. Zajištění dopravního značení k dopravním omezením, jejich údržba, přemísťování po dobu realizace díla a následné odstranění po předání díla.)_x000D__x000D_
-osvětlení staveniště (náklady na osvětlení jsou řešeny podle rozsahu a charakteru staveniště -vč.rozvodných skříní.)_x000D__x000D_
-informační tabule na staveništi (zohledňuje náklady na vyrobení a osazení informačních tabulí (označení) stavby -jejich údržba, přemísťování po dobu realizace díla a následné odstranění po předání díla. Řádné vyznačení obvodu staveniště informačními a výstražnými tabulkami.)_x000D__x000D_
-alarm, strážní služba staveniště (zabezpečení staveniště -např.technické opatření,strážní služba,zabezpečení přístupů ke skladům, apod.)_x000D_
-pronájem ploch (zábor veřejných prostranství a prostranství okolo stavby před zahájením stavby a jejich uvedení do původního stavu, vč.poplatku za pronájem ploch,projednání a zajištění případného zvláštního užívání komunikací a veřejných ploch včetně úhrady)_x000D__x000D_
-rozebrání, bourání a odvoz zařízení staveniště (postihuje náklady na rozebrání, bourání a odvoz veškerého zařízení staveniště,vč.přípojek energií a jejich odvoz, úklid ploch, na kterých bylo zařízení staveniště provozováno -jsou zde zahrnuty veškeré náklady této povahy mimo úpravu terénu do původního stavu)_x000D__x000D_
-úprava terénu po zrušení zařízení staveniště (jedná se o náklady za práce, jejichž smyslem je uvedení místa zařízení staveniště do původního stavu. Uvedení všech povrchů dotčených stavbou do původního stavu-komunikace,chodníky,zeleň,…)._x000D__x000D_
Rozsah je dán požadavky investora (viz.smlouva o dílo)._x000D_
</t>
  </si>
  <si>
    <t>VRN4</t>
  </si>
  <si>
    <t>Inženýrská činnost</t>
  </si>
  <si>
    <t>0425030-02</t>
  </si>
  <si>
    <t xml:space="preserve">BOZP na staveništi vč.koordinátora </t>
  </si>
  <si>
    <t>-1545935974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</si>
  <si>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vč.příslušného značení uvnitř budov i na venkovních plochách._x000D__x000D_
Účelem BOZP je zajistit bezpečnost práce a ochranu zdraví na staveništi, eliminovat rizika ohrožení zdraví a majetku, zajistit ochranu životního prostředí a předejít vzniku mimořádných událostí. _x000D__x000D_
Předpokládá se jmenování koordinátora BOZP na staveništi, určeného zadavatelem stavby k provádění stanovených činností při realizaci stavby._x000D__x000D_
Budou stanoveny provozní předpisy, podmínky pro dopravu._x000D__x000D_
Bude stanoveno vymezení činnosti, rozsah prací a stanovení odpovědnosti v BOZP, rizika provádění stavby._x000D_
_x000D_
Zajištění a zabezpečení BOZP - dodržení podmínek plánu BOZP na staveništi, technické a ochranné konstrukce a zařízení dle požadavků koordinátora BOZP (práce ve výškách), tak aby byla zajištěna bezpečná zdraví neohrožující práce po celou dobu rekonstrukce.(ochranné konstrukce, záchytné systémy, dočasná lešení, zábradlí ochranné sítě a konstrukce, technické vybavení, technické vybavení,, ochranné vybavení, dočasné ochranné konstrukce ve výškách)._x000D_
Dodržení podmínek BOZP při práci ve výškách (dočasná lešení, zábradlí, ochranné sítě a konstrukce, technické vybavení, ochranné vybavení, dočasné ochranné konstrukce ve výškách, zajištění nebezpečných prostorů, stálý dozor při bouracích pracích, OOPP proti pádu z výšky, práce ve výtahové šachtě), atd._x000D__x000D_
plný popis viz.SoD</t>
  </si>
  <si>
    <t>044002000</t>
  </si>
  <si>
    <t>Revize</t>
  </si>
  <si>
    <t>138161586</t>
  </si>
  <si>
    <t>https://podminky.urs.cz/item/CS_URS_2022_01/044002000</t>
  </si>
  <si>
    <t>045002000</t>
  </si>
  <si>
    <t>Kompletační a koordinační činnost</t>
  </si>
  <si>
    <t>1953897229</t>
  </si>
  <si>
    <t>https://podminky.urs.cz/item/CS_URS_2022_01/045002000</t>
  </si>
  <si>
    <t>Poznámka k položce:_x000D_
Jedná se o zajišťování:_x000D__x000D_
* činností souvisejících se zakázkou-tj.účastí všech zainteresovaných osob ve všech fázích přípravy,realizace i dokončení zakázky,komplexního vyzkoušení a měření, odstranění vad díla podléhajících záruční lhůtě._x000D__x000D_
* poradenství (technická pomoc,aj.)_x000D__x000D_
* zpracování technologických postupů prováděných prací*podkladů (výkresů,rozpočtů,posudků,zkoušek,protokolů apod.)včetně zakreslování změn do výkresů, ke kterým došlo v průběhu výstavby._x000D__x000D_
* účasti zástupců zainteresovaných stran na jednáních,zkouškách,odevzdávání a přebírání konstrukcí,objektů a celků._x000D__x000D_
* kontroly činností na staveništi,výše uvedených činností i souvisejících správních činností._x000D__x000D_
*vypracování provozních řádů, návodů na provoz a údržbu,uživatelská dokumentace (návod k použití)_x000D_
*zpracování podrobné fotodokumentace v průběhu provádění stavby (zejména před zakrytím instalovaných konstrukcí a prvků instalací)_x000D_
*předložení výsledku hygienického rozboru vody dle požadavků KHS_x000D__x000D_
Předání záručních listů, popř. návodů k obsluze v českém jazyce._x000D__x000D_
Zajištění a předání atestů a dokladů o požadovaných vlastnostech výrobků k předání předmětu veřejné zakázky ( vč.případných prohlášení o shodě dle zákona č. 22/1997 Sb. O technických požadavcích na výrobky)._x000D__x000D_
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podloží,apod.)._x000D__x000D_
Oznámení zahájení stavebních prací správcům sítí před zahájením prací v souladu s projektovou dokumentací, platnými rozhodnutími a vyjádřeními._x000D__x000D_
Předložení dokladů o nezávadném zneškodňování odpadu._x000D__x000D_
_x000D__x000D_
ROZSAH JE DÁN SMLUVNÍMI PODMÍNKAMI._x000D_</t>
  </si>
  <si>
    <t>VRN7</t>
  </si>
  <si>
    <t>Provozní vlivy</t>
  </si>
  <si>
    <t>071103000</t>
  </si>
  <si>
    <t>Provoz investora</t>
  </si>
  <si>
    <t>-794034056</t>
  </si>
  <si>
    <t>https://podminky.urs.cz/item/CS_URS_2022_01/071103000</t>
  </si>
  <si>
    <t>Poznámka k položce:_x000D_
Náklady na ztížené provádění stavebních prací v důsledku nepřerušeného provozu na staveništi nebo v případech nepřerušeného provozu v objektech v nichž se stavební práce provádí. Náklady na provizorní oddělení stavebních prací od provozu objektu.	Náklady na několikanásobný úklid a stěhování zařízení v průběhu výstavby.</t>
  </si>
  <si>
    <t>VRN9</t>
  </si>
  <si>
    <t>Ostatní náklady</t>
  </si>
  <si>
    <t>0910030-01</t>
  </si>
  <si>
    <t>Nakládání s odpady</t>
  </si>
  <si>
    <t>1446986725</t>
  </si>
  <si>
    <t>Poznámka k položce:_x000D_
Likvidace, odvoz a uložení odpadů ze stavby (obaly materiálů, ztratné-prořez) na skládku v souladu s ustanoveními zákona č. 185/2001 Sb., o odpadech, protokol o uložení.</t>
  </si>
  <si>
    <t>SEZNAM FIGUR</t>
  </si>
  <si>
    <t>Výměra</t>
  </si>
  <si>
    <t xml:space="preserve"> 2022/IS/04-11</t>
  </si>
  <si>
    <t>Použití figury:</t>
  </si>
  <si>
    <t>Montáž soklů z dlaždic keramických rovných flexibilní lepidlo v přes 90 do 120 mm</t>
  </si>
  <si>
    <t>Začištění omítek kolem oken, dveří, podlah nebo obkladů</t>
  </si>
  <si>
    <t>Vysátí podkladu před pokládkou dlažby</t>
  </si>
  <si>
    <t>Nátěr penetrační na podlahu</t>
  </si>
  <si>
    <t>Podlahy spárování silikonem</t>
  </si>
  <si>
    <t>Podlahy separační provazec do pružných spar průměru 4 mm</t>
  </si>
  <si>
    <t>Pracnější řezání podlah z dlaždic keramických rovné</t>
  </si>
  <si>
    <t>Čištění vnitřních ploch podlah nebo schodišť po položení dlažby chemickými prostředky</t>
  </si>
  <si>
    <t>Montáž soklů z dlaždic keramických schodišťových stupňovitých flexibilní lepidlo v přes 90 do 120 mm</t>
  </si>
  <si>
    <t>Kladení betonové dlažby komunikací pro pěší do lože z kameniva velikosti do 0,09 m2 pl do 50 m2</t>
  </si>
  <si>
    <t>Rozebrání dlažeb z betonových nebo kamenných dlaždic komunikací pro pěší ručně</t>
  </si>
  <si>
    <t>Odstranění podkladu z kameniva drceného tl přes 100 do 200 mm ručně</t>
  </si>
  <si>
    <t>Zhutnění podloží z hornin soudržných nebo nesoudržných pod násypy</t>
  </si>
  <si>
    <t>Podklad ze štěrkodrtě ŠD plochy do 100 m2 tl 150 mm</t>
  </si>
  <si>
    <t>Očištění vybouraných zámkových dlaždic s původním spárováním z kameniva těženého</t>
  </si>
  <si>
    <t>Kladení zámkové dlažby pozemních komunikací ručně tl 80 mm skupiny A pl přes 50 do 100 m2</t>
  </si>
  <si>
    <t>Rozebrání dlažeb vozovek ze zámkové dlažby s ložem z kameniva ručně</t>
  </si>
  <si>
    <t>Odstranění podkladu z kameniva drceného tl přes 300 do 400 mm ručně</t>
  </si>
  <si>
    <t>Hloubení jam nezapažených v hornině třídy těžitelnosti I skupiny 3 objem do 20 m3 strojně</t>
  </si>
  <si>
    <t>Podklad z vibrovaného štěrku VŠ tl 300 mm</t>
  </si>
  <si>
    <t>Podklad ze štěrkodrtě ŠD plochy do 100 m2 tl 200 mm</t>
  </si>
  <si>
    <t>Izolace proti vlhkosti na svislé ploše za studena těsnicí hmotou dvousložkovou na bázi polymery modifikované živičné emulze</t>
  </si>
  <si>
    <t>Vyrovnání nerovného povrchu zdiva tl do 30 mm maltou</t>
  </si>
  <si>
    <t>Cementový postřik vnějších stěn nanášený celoplošně ručně</t>
  </si>
  <si>
    <t>Penetrační nátěr vnějších stěn nanášený ručně</t>
  </si>
  <si>
    <t>Vyrovnání podkladu vnějších stěn maltou cementovou tl do 10 mm</t>
  </si>
  <si>
    <t>Příplatek k vyrovnání vnějších stěn maltou cementovou za každých dalších 5 mm tl</t>
  </si>
  <si>
    <t>Provedení izolace proti zemní vlhkosti pásy na sucho svislé AIP nebo tkaninou</t>
  </si>
  <si>
    <t>Izolace proti zemní vlhkosti nopovou fólií svislá, nopek v 8,0 mm, tl do 0,6 mm</t>
  </si>
  <si>
    <t>Izolace proti zemní vlhkosti připevnění folie hřeby</t>
  </si>
  <si>
    <t>Provedení izolace proti vodě za studena na svislé ploše krystalickou hydroizolací</t>
  </si>
  <si>
    <t>Ruční dočištění ploch stěn, rubu kleneb a podlah ocelových kartáči</t>
  </si>
  <si>
    <t>Vysekání spojovací hmoty ze spár zdiva hl do 40 mm dl přes 6 do 12 m/m2</t>
  </si>
  <si>
    <t>Kapilárně aktivní omítka vnitřních stěn tloušťky do 15 mm včetně sklovláknitého pletiva</t>
  </si>
  <si>
    <t>Omítka sanační jádrová vnitřních stěn nanášená ručně</t>
  </si>
  <si>
    <t>Příplatek k sanační jádrové omítce vnitřních stěn za každých dalších 5 mm tloušťky přes 15 mm ručně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</si>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</sst>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434351141" TargetMode="External"/><Relationship Id="rId117" Type="http://schemas.openxmlformats.org/officeDocument/2006/relationships/hyperlink" Target="https://podminky.urs.cz/item/CS_URS_2022_01/771111011" TargetMode="External"/><Relationship Id="rId21" Type="http://schemas.openxmlformats.org/officeDocument/2006/relationships/hyperlink" Target="https://podminky.urs.cz/item/CS_URS_2022_01/182303111" TargetMode="External"/><Relationship Id="rId42" Type="http://schemas.openxmlformats.org/officeDocument/2006/relationships/hyperlink" Target="https://podminky.urs.cz/item/CS_URS_2022_01/619996117" TargetMode="External"/><Relationship Id="rId47" Type="http://schemas.openxmlformats.org/officeDocument/2006/relationships/hyperlink" Target="https://podminky.urs.cz/item/CS_URS_2022_01/622135092" TargetMode="External"/><Relationship Id="rId63" Type="http://schemas.openxmlformats.org/officeDocument/2006/relationships/hyperlink" Target="https://podminky.urs.cz/item/CS_URS_2022_01/949101111" TargetMode="External"/><Relationship Id="rId68" Type="http://schemas.openxmlformats.org/officeDocument/2006/relationships/hyperlink" Target="https://podminky.urs.cz/item/CS_URS_2022_01/965049112" TargetMode="External"/><Relationship Id="rId84" Type="http://schemas.openxmlformats.org/officeDocument/2006/relationships/hyperlink" Target="https://podminky.urs.cz/item/CS_URS_2022_01/997013871" TargetMode="External"/><Relationship Id="rId89" Type="http://schemas.openxmlformats.org/officeDocument/2006/relationships/hyperlink" Target="https://podminky.urs.cz/item/CS_URS_2022_01/711161391" TargetMode="External"/><Relationship Id="rId112" Type="http://schemas.openxmlformats.org/officeDocument/2006/relationships/hyperlink" Target="https://podminky.urs.cz/item/CS_URS_2022_01/767648351" TargetMode="External"/><Relationship Id="rId133" Type="http://schemas.openxmlformats.org/officeDocument/2006/relationships/hyperlink" Target="https://podminky.urs.cz/item/CS_URS_2022_01/776143131" TargetMode="External"/><Relationship Id="rId138" Type="http://schemas.openxmlformats.org/officeDocument/2006/relationships/hyperlink" Target="https://podminky.urs.cz/item/CS_URS_2022_01/783913171" TargetMode="External"/><Relationship Id="rId16" Type="http://schemas.openxmlformats.org/officeDocument/2006/relationships/hyperlink" Target="https://podminky.urs.cz/item/CS_URS_2022_01/171201231" TargetMode="External"/><Relationship Id="rId107" Type="http://schemas.openxmlformats.org/officeDocument/2006/relationships/hyperlink" Target="https://podminky.urs.cz/item/CS_URS_2022_01/766825821" TargetMode="External"/><Relationship Id="rId11" Type="http://schemas.openxmlformats.org/officeDocument/2006/relationships/hyperlink" Target="https://podminky.urs.cz/item/CS_URS_2022_01/162251102" TargetMode="External"/><Relationship Id="rId32" Type="http://schemas.openxmlformats.org/officeDocument/2006/relationships/hyperlink" Target="https://podminky.urs.cz/item/CS_URS_2022_01/596212211" TargetMode="External"/><Relationship Id="rId37" Type="http://schemas.openxmlformats.org/officeDocument/2006/relationships/hyperlink" Target="https://podminky.urs.cz/item/CS_URS_2022_01/612325191" TargetMode="External"/><Relationship Id="rId53" Type="http://schemas.openxmlformats.org/officeDocument/2006/relationships/hyperlink" Target="https://podminky.urs.cz/item/CS_URS_2022_01/631319197" TargetMode="External"/><Relationship Id="rId58" Type="http://schemas.openxmlformats.org/officeDocument/2006/relationships/hyperlink" Target="https://podminky.urs.cz/item/CS_URS_2022_01/935112111" TargetMode="External"/><Relationship Id="rId74" Type="http://schemas.openxmlformats.org/officeDocument/2006/relationships/hyperlink" Target="https://podminky.urs.cz/item/CS_URS_2022_01/977131113" TargetMode="External"/><Relationship Id="rId79" Type="http://schemas.openxmlformats.org/officeDocument/2006/relationships/hyperlink" Target="https://podminky.urs.cz/item/CS_URS_2022_01/985142112" TargetMode="External"/><Relationship Id="rId102" Type="http://schemas.openxmlformats.org/officeDocument/2006/relationships/hyperlink" Target="https://podminky.urs.cz/item/CS_URS_2022_01/764002881" TargetMode="External"/><Relationship Id="rId123" Type="http://schemas.openxmlformats.org/officeDocument/2006/relationships/hyperlink" Target="https://podminky.urs.cz/item/CS_URS_2022_01/771474113" TargetMode="External"/><Relationship Id="rId128" Type="http://schemas.openxmlformats.org/officeDocument/2006/relationships/hyperlink" Target="https://podminky.urs.cz/item/CS_URS_2022_01/771592011" TargetMode="External"/><Relationship Id="rId144" Type="http://schemas.openxmlformats.org/officeDocument/2006/relationships/hyperlink" Target="https://podminky.urs.cz/item/CS_URS_2022_01/784221101" TargetMode="External"/><Relationship Id="rId149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113107124" TargetMode="External"/><Relationship Id="rId90" Type="http://schemas.openxmlformats.org/officeDocument/2006/relationships/hyperlink" Target="https://podminky.urs.cz/item/CS_URS_2022_01/711412053" TargetMode="External"/><Relationship Id="rId95" Type="http://schemas.openxmlformats.org/officeDocument/2006/relationships/hyperlink" Target="https://podminky.urs.cz/item/CS_URS_2022_01/761661001" TargetMode="External"/><Relationship Id="rId22" Type="http://schemas.openxmlformats.org/officeDocument/2006/relationships/hyperlink" Target="https://podminky.urs.cz/item/CS_URS_2022_01/185803211" TargetMode="External"/><Relationship Id="rId27" Type="http://schemas.openxmlformats.org/officeDocument/2006/relationships/hyperlink" Target="https://podminky.urs.cz/item/CS_URS_2022_01/434351142" TargetMode="External"/><Relationship Id="rId43" Type="http://schemas.openxmlformats.org/officeDocument/2006/relationships/hyperlink" Target="https://podminky.urs.cz/item/CS_URS_2022_01/619996145" TargetMode="External"/><Relationship Id="rId48" Type="http://schemas.openxmlformats.org/officeDocument/2006/relationships/hyperlink" Target="https://podminky.urs.cz/item/CS_URS_2022_01/629991001" TargetMode="External"/><Relationship Id="rId64" Type="http://schemas.openxmlformats.org/officeDocument/2006/relationships/hyperlink" Target="https://podminky.urs.cz/item/CS_URS_2022_01/952901111" TargetMode="External"/><Relationship Id="rId69" Type="http://schemas.openxmlformats.org/officeDocument/2006/relationships/hyperlink" Target="https://podminky.urs.cz/item/CS_URS_2022_01/965081601" TargetMode="External"/><Relationship Id="rId113" Type="http://schemas.openxmlformats.org/officeDocument/2006/relationships/hyperlink" Target="https://podminky.urs.cz/item/CS_URS_2022_01/767649191" TargetMode="External"/><Relationship Id="rId118" Type="http://schemas.openxmlformats.org/officeDocument/2006/relationships/hyperlink" Target="https://podminky.urs.cz/item/CS_URS_2022_01/771111012" TargetMode="External"/><Relationship Id="rId134" Type="http://schemas.openxmlformats.org/officeDocument/2006/relationships/hyperlink" Target="https://podminky.urs.cz/item/CS_URS_2022_01/776144111" TargetMode="External"/><Relationship Id="rId139" Type="http://schemas.openxmlformats.org/officeDocument/2006/relationships/hyperlink" Target="https://podminky.urs.cz/item/CS_URS_2022_01/784111001" TargetMode="External"/><Relationship Id="rId80" Type="http://schemas.openxmlformats.org/officeDocument/2006/relationships/hyperlink" Target="https://podminky.urs.cz/item/CS_URS_2022_01/997013213" TargetMode="External"/><Relationship Id="rId85" Type="http://schemas.openxmlformats.org/officeDocument/2006/relationships/hyperlink" Target="https://podminky.urs.cz/item/CS_URS_2022_01/998018002" TargetMode="External"/><Relationship Id="rId3" Type="http://schemas.openxmlformats.org/officeDocument/2006/relationships/hyperlink" Target="https://podminky.urs.cz/item/CS_URS_2022_01/113107121" TargetMode="External"/><Relationship Id="rId12" Type="http://schemas.openxmlformats.org/officeDocument/2006/relationships/hyperlink" Target="https://podminky.urs.cz/item/CS_URS_2022_01/162751117" TargetMode="External"/><Relationship Id="rId17" Type="http://schemas.openxmlformats.org/officeDocument/2006/relationships/hyperlink" Target="https://podminky.urs.cz/item/CS_URS_2022_01/171251201" TargetMode="External"/><Relationship Id="rId25" Type="http://schemas.openxmlformats.org/officeDocument/2006/relationships/hyperlink" Target="https://podminky.urs.cz/item/CS_URS_2022_01/434311115" TargetMode="External"/><Relationship Id="rId33" Type="http://schemas.openxmlformats.org/officeDocument/2006/relationships/hyperlink" Target="https://podminky.urs.cz/item/CS_URS_2022_01/596811120" TargetMode="External"/><Relationship Id="rId38" Type="http://schemas.openxmlformats.org/officeDocument/2006/relationships/hyperlink" Target="https://podminky.urs.cz/item/CS_URS_2022_01/612328131" TargetMode="External"/><Relationship Id="rId46" Type="http://schemas.openxmlformats.org/officeDocument/2006/relationships/hyperlink" Target="https://podminky.urs.cz/item/CS_URS_2022_01/622135002" TargetMode="External"/><Relationship Id="rId59" Type="http://schemas.openxmlformats.org/officeDocument/2006/relationships/hyperlink" Target="https://podminky.urs.cz/item/CS_URS_2022_01/935112911" TargetMode="External"/><Relationship Id="rId67" Type="http://schemas.openxmlformats.org/officeDocument/2006/relationships/hyperlink" Target="https://podminky.urs.cz/item/CS_URS_2022_01/965043431" TargetMode="External"/><Relationship Id="rId103" Type="http://schemas.openxmlformats.org/officeDocument/2006/relationships/hyperlink" Target="https://podminky.urs.cz/item/CS_URS_2022_01/766411811" TargetMode="External"/><Relationship Id="rId108" Type="http://schemas.openxmlformats.org/officeDocument/2006/relationships/hyperlink" Target="https://podminky.urs.cz/item/CS_URS_2022_01/998766102" TargetMode="External"/><Relationship Id="rId116" Type="http://schemas.openxmlformats.org/officeDocument/2006/relationships/hyperlink" Target="https://podminky.urs.cz/item/CS_URS_2022_01/998767181" TargetMode="External"/><Relationship Id="rId124" Type="http://schemas.openxmlformats.org/officeDocument/2006/relationships/hyperlink" Target="https://podminky.urs.cz/item/CS_URS_2022_01/771474133" TargetMode="External"/><Relationship Id="rId129" Type="http://schemas.openxmlformats.org/officeDocument/2006/relationships/hyperlink" Target="https://podminky.urs.cz/item/CS_URS_2022_01/998771102" TargetMode="External"/><Relationship Id="rId137" Type="http://schemas.openxmlformats.org/officeDocument/2006/relationships/hyperlink" Target="https://podminky.urs.cz/item/CS_URS_2022_01/783901453" TargetMode="External"/><Relationship Id="rId20" Type="http://schemas.openxmlformats.org/officeDocument/2006/relationships/hyperlink" Target="https://podminky.urs.cz/item/CS_URS_2022_01/181411131" TargetMode="External"/><Relationship Id="rId41" Type="http://schemas.openxmlformats.org/officeDocument/2006/relationships/hyperlink" Target="https://podminky.urs.cz/item/CS_URS_2022_01/619995001" TargetMode="External"/><Relationship Id="rId54" Type="http://schemas.openxmlformats.org/officeDocument/2006/relationships/hyperlink" Target="https://podminky.urs.cz/item/CS_URS_2022_01/631351101" TargetMode="External"/><Relationship Id="rId62" Type="http://schemas.openxmlformats.org/officeDocument/2006/relationships/hyperlink" Target="https://podminky.urs.cz/item/CS_URS_2022_01/935932626" TargetMode="External"/><Relationship Id="rId70" Type="http://schemas.openxmlformats.org/officeDocument/2006/relationships/hyperlink" Target="https://podminky.urs.cz/item/CS_URS_2022_01/965081611" TargetMode="External"/><Relationship Id="rId75" Type="http://schemas.openxmlformats.org/officeDocument/2006/relationships/hyperlink" Target="https://podminky.urs.cz/item/CS_URS_2022_01/978013191" TargetMode="External"/><Relationship Id="rId83" Type="http://schemas.openxmlformats.org/officeDocument/2006/relationships/hyperlink" Target="https://podminky.urs.cz/item/CS_URS_2022_01/997013509" TargetMode="External"/><Relationship Id="rId88" Type="http://schemas.openxmlformats.org/officeDocument/2006/relationships/hyperlink" Target="https://podminky.urs.cz/item/CS_URS_2022_01/711161384" TargetMode="External"/><Relationship Id="rId91" Type="http://schemas.openxmlformats.org/officeDocument/2006/relationships/hyperlink" Target="https://podminky.urs.cz/item/CS_URS_2022_01/998711102" TargetMode="External"/><Relationship Id="rId96" Type="http://schemas.openxmlformats.org/officeDocument/2006/relationships/hyperlink" Target="https://podminky.urs.cz/item/CS_URS_2022_01/998761102" TargetMode="External"/><Relationship Id="rId111" Type="http://schemas.openxmlformats.org/officeDocument/2006/relationships/hyperlink" Target="https://podminky.urs.cz/item/CS_URS_2022_01/767640111" TargetMode="External"/><Relationship Id="rId132" Type="http://schemas.openxmlformats.org/officeDocument/2006/relationships/hyperlink" Target="https://podminky.urs.cz/item/CS_URS_2022_01/776141221" TargetMode="External"/><Relationship Id="rId140" Type="http://schemas.openxmlformats.org/officeDocument/2006/relationships/hyperlink" Target="https://podminky.urs.cz/item/CS_URS_2022_01/784121001" TargetMode="External"/><Relationship Id="rId145" Type="http://schemas.openxmlformats.org/officeDocument/2006/relationships/hyperlink" Target="https://podminky.urs.cz/item/CS_URS_2022_01/784321031" TargetMode="External"/><Relationship Id="rId1" Type="http://schemas.openxmlformats.org/officeDocument/2006/relationships/hyperlink" Target="https://podminky.urs.cz/item/CS_URS_2022_01/113106121" TargetMode="External"/><Relationship Id="rId6" Type="http://schemas.openxmlformats.org/officeDocument/2006/relationships/hyperlink" Target="https://podminky.urs.cz/item/CS_URS_2022_01/113201112" TargetMode="External"/><Relationship Id="rId15" Type="http://schemas.openxmlformats.org/officeDocument/2006/relationships/hyperlink" Target="https://podminky.urs.cz/item/CS_URS_2022_01/171152501" TargetMode="External"/><Relationship Id="rId23" Type="http://schemas.openxmlformats.org/officeDocument/2006/relationships/hyperlink" Target="https://podminky.urs.cz/item/CS_URS_2022_01/274313711" TargetMode="External"/><Relationship Id="rId28" Type="http://schemas.openxmlformats.org/officeDocument/2006/relationships/hyperlink" Target="https://podminky.urs.cz/item/CS_URS_2022_01/564782111" TargetMode="External"/><Relationship Id="rId36" Type="http://schemas.openxmlformats.org/officeDocument/2006/relationships/hyperlink" Target="https://podminky.urs.cz/item/CS_URS_2022_01/612325131" TargetMode="External"/><Relationship Id="rId49" Type="http://schemas.openxmlformats.org/officeDocument/2006/relationships/hyperlink" Target="https://podminky.urs.cz/item/CS_URS_2022_01/629991011" TargetMode="External"/><Relationship Id="rId57" Type="http://schemas.openxmlformats.org/officeDocument/2006/relationships/hyperlink" Target="https://podminky.urs.cz/item/CS_URS_2022_01/916231213" TargetMode="External"/><Relationship Id="rId106" Type="http://schemas.openxmlformats.org/officeDocument/2006/relationships/hyperlink" Target="https://podminky.urs.cz/item/CS_URS_2022_01/766674811" TargetMode="External"/><Relationship Id="rId114" Type="http://schemas.openxmlformats.org/officeDocument/2006/relationships/hyperlink" Target="https://podminky.urs.cz/item/CS_URS_2022_01/767649194" TargetMode="External"/><Relationship Id="rId119" Type="http://schemas.openxmlformats.org/officeDocument/2006/relationships/hyperlink" Target="https://podminky.urs.cz/item/CS_URS_2022_01/771121011" TargetMode="External"/><Relationship Id="rId127" Type="http://schemas.openxmlformats.org/officeDocument/2006/relationships/hyperlink" Target="https://podminky.urs.cz/item/CS_URS_2022_01/771591184" TargetMode="External"/><Relationship Id="rId10" Type="http://schemas.openxmlformats.org/officeDocument/2006/relationships/hyperlink" Target="https://podminky.urs.cz/item/CS_URS_2022_01/132251252" TargetMode="External"/><Relationship Id="rId31" Type="http://schemas.openxmlformats.org/officeDocument/2006/relationships/hyperlink" Target="https://podminky.urs.cz/item/CS_URS_2022_01/564861011" TargetMode="External"/><Relationship Id="rId44" Type="http://schemas.openxmlformats.org/officeDocument/2006/relationships/hyperlink" Target="https://podminky.urs.cz/item/CS_URS_2022_01/622131101" TargetMode="External"/><Relationship Id="rId52" Type="http://schemas.openxmlformats.org/officeDocument/2006/relationships/hyperlink" Target="https://podminky.urs.cz/item/CS_URS_2022_01/631319185" TargetMode="External"/><Relationship Id="rId60" Type="http://schemas.openxmlformats.org/officeDocument/2006/relationships/hyperlink" Target="https://podminky.urs.cz/item/CS_URS_2022_01/935932211" TargetMode="External"/><Relationship Id="rId65" Type="http://schemas.openxmlformats.org/officeDocument/2006/relationships/hyperlink" Target="https://podminky.urs.cz/item/CS_URS_2022_01/952906113" TargetMode="External"/><Relationship Id="rId73" Type="http://schemas.openxmlformats.org/officeDocument/2006/relationships/hyperlink" Target="https://podminky.urs.cz/item/CS_URS_2022_01/976071111" TargetMode="External"/><Relationship Id="rId78" Type="http://schemas.openxmlformats.org/officeDocument/2006/relationships/hyperlink" Target="https://podminky.urs.cz/item/CS_URS_2022_01/985131311" TargetMode="External"/><Relationship Id="rId81" Type="http://schemas.openxmlformats.org/officeDocument/2006/relationships/hyperlink" Target="https://podminky.urs.cz/item/CS_URS_2022_01/997013219" TargetMode="External"/><Relationship Id="rId86" Type="http://schemas.openxmlformats.org/officeDocument/2006/relationships/hyperlink" Target="https://podminky.urs.cz/item/CS_URS_2022_01/711132101" TargetMode="External"/><Relationship Id="rId94" Type="http://schemas.openxmlformats.org/officeDocument/2006/relationships/hyperlink" Target="https://podminky.urs.cz/item/CS_URS_2022_01/998741202" TargetMode="External"/><Relationship Id="rId99" Type="http://schemas.openxmlformats.org/officeDocument/2006/relationships/hyperlink" Target="https://podminky.urs.cz/item/CS_URS_2022_01/763182314" TargetMode="External"/><Relationship Id="rId101" Type="http://schemas.openxmlformats.org/officeDocument/2006/relationships/hyperlink" Target="https://podminky.urs.cz/item/CS_URS_2022_01/998763381" TargetMode="External"/><Relationship Id="rId122" Type="http://schemas.openxmlformats.org/officeDocument/2006/relationships/hyperlink" Target="https://podminky.urs.cz/item/CS_URS_2022_01/771274242" TargetMode="External"/><Relationship Id="rId130" Type="http://schemas.openxmlformats.org/officeDocument/2006/relationships/hyperlink" Target="https://podminky.urs.cz/item/CS_URS_2022_01/998771181" TargetMode="External"/><Relationship Id="rId135" Type="http://schemas.openxmlformats.org/officeDocument/2006/relationships/hyperlink" Target="https://podminky.urs.cz/item/CS_URS_2022_01/998776102" TargetMode="External"/><Relationship Id="rId143" Type="http://schemas.openxmlformats.org/officeDocument/2006/relationships/hyperlink" Target="https://podminky.urs.cz/item/CS_URS_2022_01/784181121" TargetMode="External"/><Relationship Id="rId148" Type="http://schemas.openxmlformats.org/officeDocument/2006/relationships/hyperlink" Target="https://podminky.urs.cz/item/CS_URS_2022_01/998786181" TargetMode="External"/><Relationship Id="rId4" Type="http://schemas.openxmlformats.org/officeDocument/2006/relationships/hyperlink" Target="https://podminky.urs.cz/item/CS_URS_2022_01/113107122" TargetMode="External"/><Relationship Id="rId9" Type="http://schemas.openxmlformats.org/officeDocument/2006/relationships/hyperlink" Target="https://podminky.urs.cz/item/CS_URS_2022_01/132212331" TargetMode="External"/><Relationship Id="rId13" Type="http://schemas.openxmlformats.org/officeDocument/2006/relationships/hyperlink" Target="https://podminky.urs.cz/item/CS_URS_2022_01/162751119" TargetMode="External"/><Relationship Id="rId18" Type="http://schemas.openxmlformats.org/officeDocument/2006/relationships/hyperlink" Target="https://podminky.urs.cz/item/CS_URS_2022_01/174151101" TargetMode="External"/><Relationship Id="rId39" Type="http://schemas.openxmlformats.org/officeDocument/2006/relationships/hyperlink" Target="https://podminky.urs.cz/item/CS_URS_2022_01/619991001" TargetMode="External"/><Relationship Id="rId109" Type="http://schemas.openxmlformats.org/officeDocument/2006/relationships/hyperlink" Target="https://podminky.urs.cz/item/CS_URS_2022_01/998766181" TargetMode="External"/><Relationship Id="rId34" Type="http://schemas.openxmlformats.org/officeDocument/2006/relationships/hyperlink" Target="https://podminky.urs.cz/item/CS_URS_2022_01/612131151" TargetMode="External"/><Relationship Id="rId50" Type="http://schemas.openxmlformats.org/officeDocument/2006/relationships/hyperlink" Target="https://podminky.urs.cz/item/CS_URS_2022_01/631311135" TargetMode="External"/><Relationship Id="rId55" Type="http://schemas.openxmlformats.org/officeDocument/2006/relationships/hyperlink" Target="https://podminky.urs.cz/item/CS_URS_2022_01/631351102" TargetMode="External"/><Relationship Id="rId76" Type="http://schemas.openxmlformats.org/officeDocument/2006/relationships/hyperlink" Target="https://podminky.urs.cz/item/CS_URS_2022_01/978059541" TargetMode="External"/><Relationship Id="rId97" Type="http://schemas.openxmlformats.org/officeDocument/2006/relationships/hyperlink" Target="https://podminky.urs.cz/item/CS_URS_2022_01/998761181" TargetMode="External"/><Relationship Id="rId104" Type="http://schemas.openxmlformats.org/officeDocument/2006/relationships/hyperlink" Target="https://podminky.urs.cz/item/CS_URS_2022_01/766411822" TargetMode="External"/><Relationship Id="rId120" Type="http://schemas.openxmlformats.org/officeDocument/2006/relationships/hyperlink" Target="https://podminky.urs.cz/item/CS_URS_2022_01/771161022" TargetMode="External"/><Relationship Id="rId125" Type="http://schemas.openxmlformats.org/officeDocument/2006/relationships/hyperlink" Target="https://podminky.urs.cz/item/CS_URS_2022_01/771591115" TargetMode="External"/><Relationship Id="rId141" Type="http://schemas.openxmlformats.org/officeDocument/2006/relationships/hyperlink" Target="https://podminky.urs.cz/item/CS_URS_2022_01/784121011" TargetMode="External"/><Relationship Id="rId146" Type="http://schemas.openxmlformats.org/officeDocument/2006/relationships/hyperlink" Target="https://podminky.urs.cz/item/CS_URS_2022_01/786623111" TargetMode="External"/><Relationship Id="rId7" Type="http://schemas.openxmlformats.org/officeDocument/2006/relationships/hyperlink" Target="https://podminky.urs.cz/item/CS_URS_2022_01/113202111" TargetMode="External"/><Relationship Id="rId71" Type="http://schemas.openxmlformats.org/officeDocument/2006/relationships/hyperlink" Target="https://podminky.urs.cz/item/CS_URS_2022_01/966008211" TargetMode="External"/><Relationship Id="rId92" Type="http://schemas.openxmlformats.org/officeDocument/2006/relationships/hyperlink" Target="https://podminky.urs.cz/item/CS_URS_2022_01/998711181" TargetMode="External"/><Relationship Id="rId2" Type="http://schemas.openxmlformats.org/officeDocument/2006/relationships/hyperlink" Target="https://podminky.urs.cz/item/CS_URS_2022_01/113106171" TargetMode="External"/><Relationship Id="rId29" Type="http://schemas.openxmlformats.org/officeDocument/2006/relationships/hyperlink" Target="https://podminky.urs.cz/item/CS_URS_2022_01/564831011" TargetMode="External"/><Relationship Id="rId24" Type="http://schemas.openxmlformats.org/officeDocument/2006/relationships/hyperlink" Target="https://podminky.urs.cz/item/CS_URS_2022_01/319201321" TargetMode="External"/><Relationship Id="rId40" Type="http://schemas.openxmlformats.org/officeDocument/2006/relationships/hyperlink" Target="https://podminky.urs.cz/item/CS_URS_2022_01/619991011" TargetMode="External"/><Relationship Id="rId45" Type="http://schemas.openxmlformats.org/officeDocument/2006/relationships/hyperlink" Target="https://podminky.urs.cz/item/CS_URS_2022_01/622131121" TargetMode="External"/><Relationship Id="rId66" Type="http://schemas.openxmlformats.org/officeDocument/2006/relationships/hyperlink" Target="https://podminky.urs.cz/item/CS_URS_2022_01/963042819" TargetMode="External"/><Relationship Id="rId87" Type="http://schemas.openxmlformats.org/officeDocument/2006/relationships/hyperlink" Target="https://podminky.urs.cz/item/CS_URS_2022_01/711161212" TargetMode="External"/><Relationship Id="rId110" Type="http://schemas.openxmlformats.org/officeDocument/2006/relationships/hyperlink" Target="https://podminky.urs.cz/item/CS_URS_2022_01/767163221" TargetMode="External"/><Relationship Id="rId115" Type="http://schemas.openxmlformats.org/officeDocument/2006/relationships/hyperlink" Target="https://podminky.urs.cz/item/CS_URS_2022_01/998767102" TargetMode="External"/><Relationship Id="rId131" Type="http://schemas.openxmlformats.org/officeDocument/2006/relationships/hyperlink" Target="https://podminky.urs.cz/item/CS_URS_2022_01/776111323" TargetMode="External"/><Relationship Id="rId136" Type="http://schemas.openxmlformats.org/officeDocument/2006/relationships/hyperlink" Target="https://podminky.urs.cz/item/CS_URS_2022_01/998776181" TargetMode="External"/><Relationship Id="rId61" Type="http://schemas.openxmlformats.org/officeDocument/2006/relationships/hyperlink" Target="https://podminky.urs.cz/item/CS_URS_2022_01/935932611" TargetMode="External"/><Relationship Id="rId82" Type="http://schemas.openxmlformats.org/officeDocument/2006/relationships/hyperlink" Target="https://podminky.urs.cz/item/CS_URS_2022_01/997013501" TargetMode="External"/><Relationship Id="rId19" Type="http://schemas.openxmlformats.org/officeDocument/2006/relationships/hyperlink" Target="https://podminky.urs.cz/item/CS_URS_2022_01/181111111" TargetMode="External"/><Relationship Id="rId14" Type="http://schemas.openxmlformats.org/officeDocument/2006/relationships/hyperlink" Target="https://podminky.urs.cz/item/CS_URS_2022_01/167151101" TargetMode="External"/><Relationship Id="rId30" Type="http://schemas.openxmlformats.org/officeDocument/2006/relationships/hyperlink" Target="https://podminky.urs.cz/item/CS_URS_2022_01/564851011" TargetMode="External"/><Relationship Id="rId35" Type="http://schemas.openxmlformats.org/officeDocument/2006/relationships/hyperlink" Target="https://podminky.urs.cz/item/CS_URS_2022_01/612324111" TargetMode="External"/><Relationship Id="rId56" Type="http://schemas.openxmlformats.org/officeDocument/2006/relationships/hyperlink" Target="https://podminky.urs.cz/item/CS_URS_2022_01/631362021" TargetMode="External"/><Relationship Id="rId77" Type="http://schemas.openxmlformats.org/officeDocument/2006/relationships/hyperlink" Target="https://podminky.urs.cz/item/CS_URS_2022_01/979054451" TargetMode="External"/><Relationship Id="rId100" Type="http://schemas.openxmlformats.org/officeDocument/2006/relationships/hyperlink" Target="https://podminky.urs.cz/item/CS_URS_2022_01/998763302" TargetMode="External"/><Relationship Id="rId105" Type="http://schemas.openxmlformats.org/officeDocument/2006/relationships/hyperlink" Target="https://podminky.urs.cz/item/CS_URS_2022_01/766671026" TargetMode="External"/><Relationship Id="rId126" Type="http://schemas.openxmlformats.org/officeDocument/2006/relationships/hyperlink" Target="https://podminky.urs.cz/item/CS_URS_2022_01/771591121" TargetMode="External"/><Relationship Id="rId147" Type="http://schemas.openxmlformats.org/officeDocument/2006/relationships/hyperlink" Target="https://podminky.urs.cz/item/CS_URS_2022_01/998786102" TargetMode="External"/><Relationship Id="rId8" Type="http://schemas.openxmlformats.org/officeDocument/2006/relationships/hyperlink" Target="https://podminky.urs.cz/item/CS_URS_2022_01/131251100" TargetMode="External"/><Relationship Id="rId51" Type="http://schemas.openxmlformats.org/officeDocument/2006/relationships/hyperlink" Target="https://podminky.urs.cz/item/CS_URS_2022_01/631319013" TargetMode="External"/><Relationship Id="rId72" Type="http://schemas.openxmlformats.org/officeDocument/2006/relationships/hyperlink" Target="https://podminky.urs.cz/item/CS_URS_2022_01/966008221" TargetMode="External"/><Relationship Id="rId93" Type="http://schemas.openxmlformats.org/officeDocument/2006/relationships/hyperlink" Target="https://podminky.urs.cz/item/CS_URS_2022_01/998735202" TargetMode="External"/><Relationship Id="rId98" Type="http://schemas.openxmlformats.org/officeDocument/2006/relationships/hyperlink" Target="https://podminky.urs.cz/item/CS_URS_2022_01/763164822" TargetMode="External"/><Relationship Id="rId121" Type="http://schemas.openxmlformats.org/officeDocument/2006/relationships/hyperlink" Target="https://podminky.urs.cz/item/CS_URS_2022_01/771274123" TargetMode="External"/><Relationship Id="rId142" Type="http://schemas.openxmlformats.org/officeDocument/2006/relationships/hyperlink" Target="https://podminky.urs.cz/item/CS_URS_2022_01/78418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51101111" TargetMode="External"/><Relationship Id="rId13" Type="http://schemas.openxmlformats.org/officeDocument/2006/relationships/hyperlink" Target="https://podminky.urs.cz/item/CS_URS_2022_01/167151101" TargetMode="External"/><Relationship Id="rId18" Type="http://schemas.openxmlformats.org/officeDocument/2006/relationships/hyperlink" Target="https://podminky.urs.cz/item/CS_URS_2022_01/451573111" TargetMode="External"/><Relationship Id="rId3" Type="http://schemas.openxmlformats.org/officeDocument/2006/relationships/hyperlink" Target="https://podminky.urs.cz/item/CS_URS_2022_01/119004111" TargetMode="External"/><Relationship Id="rId21" Type="http://schemas.openxmlformats.org/officeDocument/2006/relationships/hyperlink" Target="https://podminky.urs.cz/item/CS_URS_2022_01/230170004" TargetMode="External"/><Relationship Id="rId7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62751119" TargetMode="External"/><Relationship Id="rId17" Type="http://schemas.openxmlformats.org/officeDocument/2006/relationships/hyperlink" Target="https://podminky.urs.cz/item/CS_URS_2022_01/175151101" TargetMode="External"/><Relationship Id="rId2" Type="http://schemas.openxmlformats.org/officeDocument/2006/relationships/hyperlink" Target="https://podminky.urs.cz/item/CS_URS_2022_01/119003132" TargetMode="External"/><Relationship Id="rId16" Type="http://schemas.openxmlformats.org/officeDocument/2006/relationships/hyperlink" Target="https://podminky.urs.cz/item/CS_URS_2022_01/174151101" TargetMode="External"/><Relationship Id="rId20" Type="http://schemas.openxmlformats.org/officeDocument/2006/relationships/hyperlink" Target="https://podminky.urs.cz/item/CS_URS_2022_01/998276101" TargetMode="External"/><Relationship Id="rId1" Type="http://schemas.openxmlformats.org/officeDocument/2006/relationships/hyperlink" Target="https://podminky.urs.cz/item/CS_URS_2022_01/119003131" TargetMode="External"/><Relationship Id="rId6" Type="http://schemas.openxmlformats.org/officeDocument/2006/relationships/hyperlink" Target="https://podminky.urs.cz/item/CS_URS_2022_01/139001101" TargetMode="External"/><Relationship Id="rId11" Type="http://schemas.openxmlformats.org/officeDocument/2006/relationships/hyperlink" Target="https://podminky.urs.cz/item/CS_URS_2022_01/162751117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2_01/132254102" TargetMode="External"/><Relationship Id="rId15" Type="http://schemas.openxmlformats.org/officeDocument/2006/relationships/hyperlink" Target="https://podminky.urs.cz/item/CS_URS_2022_01/171251201" TargetMode="External"/><Relationship Id="rId23" Type="http://schemas.openxmlformats.org/officeDocument/2006/relationships/hyperlink" Target="https://podminky.urs.cz/item/CS_URS_2022_01/HZS1292" TargetMode="External"/><Relationship Id="rId10" Type="http://schemas.openxmlformats.org/officeDocument/2006/relationships/hyperlink" Target="https://podminky.urs.cz/item/CS_URS_2022_01/162251102" TargetMode="External"/><Relationship Id="rId19" Type="http://schemas.openxmlformats.org/officeDocument/2006/relationships/hyperlink" Target="https://podminky.urs.cz/item/CS_URS_2022_01/871313121" TargetMode="External"/><Relationship Id="rId4" Type="http://schemas.openxmlformats.org/officeDocument/2006/relationships/hyperlink" Target="https://podminky.urs.cz/item/CS_URS_2022_01/119004112" TargetMode="External"/><Relationship Id="rId9" Type="http://schemas.openxmlformats.org/officeDocument/2006/relationships/hyperlink" Target="https://podminky.urs.cz/item/CS_URS_2022_01/161151103" TargetMode="External"/><Relationship Id="rId14" Type="http://schemas.openxmlformats.org/officeDocument/2006/relationships/hyperlink" Target="https://podminky.urs.cz/item/CS_URS_2022_01/171201231" TargetMode="External"/><Relationship Id="rId22" Type="http://schemas.openxmlformats.org/officeDocument/2006/relationships/hyperlink" Target="https://podminky.urs.cz/item/CS_URS_2022_01/23017001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71103000" TargetMode="External"/><Relationship Id="rId2" Type="http://schemas.openxmlformats.org/officeDocument/2006/relationships/hyperlink" Target="https://podminky.urs.cz/item/CS_URS_2022_01/012002000" TargetMode="External"/><Relationship Id="rId1" Type="http://schemas.openxmlformats.org/officeDocument/2006/relationships/hyperlink" Target="https://podminky.urs.cz/item/CS_URS_2022_01/011503000" TargetMode="External"/><Relationship Id="rId6" Type="http://schemas.openxmlformats.org/officeDocument/2006/relationships/hyperlink" Target="https://podminky.urs.cz/item/CS_URS_2022_01/045002000" TargetMode="External"/><Relationship Id="rId5" Type="http://schemas.openxmlformats.org/officeDocument/2006/relationships/hyperlink" Target="https://podminky.urs.cz/item/CS_URS_2022_01/044002000" TargetMode="External"/><Relationship Id="rId4" Type="http://schemas.openxmlformats.org/officeDocument/2006/relationships/hyperlink" Target="https://podminky.urs.cz/item/CS_URS_2022_01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13" workbookViewId="0">
      <selection activeCell="D58" sqref="D58:H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72" t="s">
        <v>14</v>
      </c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25"/>
      <c r="AQ5" s="25"/>
      <c r="AR5" s="23"/>
      <c r="BE5" s="369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74" t="s">
        <v>17</v>
      </c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25"/>
      <c r="AQ6" s="25"/>
      <c r="AR6" s="23"/>
      <c r="BE6" s="370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70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70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0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70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70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0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70"/>
      <c r="BS13" s="20" t="s">
        <v>6</v>
      </c>
    </row>
    <row r="14" spans="1:74" ht="12.75">
      <c r="B14" s="24"/>
      <c r="C14" s="25"/>
      <c r="D14" s="25"/>
      <c r="E14" s="375" t="s">
        <v>31</v>
      </c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70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0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70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70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0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70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70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0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0"/>
    </row>
    <row r="23" spans="1:71" s="1" customFormat="1" ht="84.75" customHeight="1">
      <c r="B23" s="24"/>
      <c r="C23" s="25"/>
      <c r="D23" s="25"/>
      <c r="E23" s="377" t="s">
        <v>38</v>
      </c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25"/>
      <c r="AP23" s="25"/>
      <c r="AQ23" s="25"/>
      <c r="AR23" s="23"/>
      <c r="BE23" s="370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0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0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8">
        <f>ROUND(AG54,2)</f>
        <v>0</v>
      </c>
      <c r="AL26" s="379"/>
      <c r="AM26" s="379"/>
      <c r="AN26" s="379"/>
      <c r="AO26" s="379"/>
      <c r="AP26" s="39"/>
      <c r="AQ26" s="39"/>
      <c r="AR26" s="42"/>
      <c r="BE26" s="370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0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0" t="s">
        <v>40</v>
      </c>
      <c r="M28" s="380"/>
      <c r="N28" s="380"/>
      <c r="O28" s="380"/>
      <c r="P28" s="380"/>
      <c r="Q28" s="39"/>
      <c r="R28" s="39"/>
      <c r="S28" s="39"/>
      <c r="T28" s="39"/>
      <c r="U28" s="39"/>
      <c r="V28" s="39"/>
      <c r="W28" s="380" t="s">
        <v>41</v>
      </c>
      <c r="X28" s="380"/>
      <c r="Y28" s="380"/>
      <c r="Z28" s="380"/>
      <c r="AA28" s="380"/>
      <c r="AB28" s="380"/>
      <c r="AC28" s="380"/>
      <c r="AD28" s="380"/>
      <c r="AE28" s="380"/>
      <c r="AF28" s="39"/>
      <c r="AG28" s="39"/>
      <c r="AH28" s="39"/>
      <c r="AI28" s="39"/>
      <c r="AJ28" s="39"/>
      <c r="AK28" s="380" t="s">
        <v>42</v>
      </c>
      <c r="AL28" s="380"/>
      <c r="AM28" s="380"/>
      <c r="AN28" s="380"/>
      <c r="AO28" s="380"/>
      <c r="AP28" s="39"/>
      <c r="AQ28" s="39"/>
      <c r="AR28" s="42"/>
      <c r="BE28" s="370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62">
        <v>0.21</v>
      </c>
      <c r="M29" s="363"/>
      <c r="N29" s="363"/>
      <c r="O29" s="363"/>
      <c r="P29" s="363"/>
      <c r="Q29" s="44"/>
      <c r="R29" s="44"/>
      <c r="S29" s="44"/>
      <c r="T29" s="44"/>
      <c r="U29" s="44"/>
      <c r="V29" s="44"/>
      <c r="W29" s="364">
        <f>ROUND(AZ54, 2)</f>
        <v>0</v>
      </c>
      <c r="X29" s="363"/>
      <c r="Y29" s="363"/>
      <c r="Z29" s="363"/>
      <c r="AA29" s="363"/>
      <c r="AB29" s="363"/>
      <c r="AC29" s="363"/>
      <c r="AD29" s="363"/>
      <c r="AE29" s="363"/>
      <c r="AF29" s="44"/>
      <c r="AG29" s="44"/>
      <c r="AH29" s="44"/>
      <c r="AI29" s="44"/>
      <c r="AJ29" s="44"/>
      <c r="AK29" s="364">
        <f>ROUND(AV54, 2)</f>
        <v>0</v>
      </c>
      <c r="AL29" s="363"/>
      <c r="AM29" s="363"/>
      <c r="AN29" s="363"/>
      <c r="AO29" s="363"/>
      <c r="AP29" s="44"/>
      <c r="AQ29" s="44"/>
      <c r="AR29" s="45"/>
      <c r="BE29" s="371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62">
        <v>0.12</v>
      </c>
      <c r="M30" s="363"/>
      <c r="N30" s="363"/>
      <c r="O30" s="363"/>
      <c r="P30" s="363"/>
      <c r="Q30" s="44"/>
      <c r="R30" s="44"/>
      <c r="S30" s="44"/>
      <c r="T30" s="44"/>
      <c r="U30" s="44"/>
      <c r="V30" s="44"/>
      <c r="W30" s="364">
        <f>ROUND(BA54, 2)</f>
        <v>0</v>
      </c>
      <c r="X30" s="363"/>
      <c r="Y30" s="363"/>
      <c r="Z30" s="363"/>
      <c r="AA30" s="363"/>
      <c r="AB30" s="363"/>
      <c r="AC30" s="363"/>
      <c r="AD30" s="363"/>
      <c r="AE30" s="363"/>
      <c r="AF30" s="44"/>
      <c r="AG30" s="44"/>
      <c r="AH30" s="44"/>
      <c r="AI30" s="44"/>
      <c r="AJ30" s="44"/>
      <c r="AK30" s="364">
        <f>ROUND(AW54, 2)</f>
        <v>0</v>
      </c>
      <c r="AL30" s="363"/>
      <c r="AM30" s="363"/>
      <c r="AN30" s="363"/>
      <c r="AO30" s="363"/>
      <c r="AP30" s="44"/>
      <c r="AQ30" s="44"/>
      <c r="AR30" s="45"/>
      <c r="BE30" s="371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62">
        <v>0.21</v>
      </c>
      <c r="M31" s="363"/>
      <c r="N31" s="363"/>
      <c r="O31" s="363"/>
      <c r="P31" s="363"/>
      <c r="Q31" s="44"/>
      <c r="R31" s="44"/>
      <c r="S31" s="44"/>
      <c r="T31" s="44"/>
      <c r="U31" s="44"/>
      <c r="V31" s="44"/>
      <c r="W31" s="364">
        <f>ROUND(BB54, 2)</f>
        <v>0</v>
      </c>
      <c r="X31" s="363"/>
      <c r="Y31" s="363"/>
      <c r="Z31" s="363"/>
      <c r="AA31" s="363"/>
      <c r="AB31" s="363"/>
      <c r="AC31" s="363"/>
      <c r="AD31" s="363"/>
      <c r="AE31" s="363"/>
      <c r="AF31" s="44"/>
      <c r="AG31" s="44"/>
      <c r="AH31" s="44"/>
      <c r="AI31" s="44"/>
      <c r="AJ31" s="44"/>
      <c r="AK31" s="364">
        <v>0</v>
      </c>
      <c r="AL31" s="363"/>
      <c r="AM31" s="363"/>
      <c r="AN31" s="363"/>
      <c r="AO31" s="363"/>
      <c r="AP31" s="44"/>
      <c r="AQ31" s="44"/>
      <c r="AR31" s="45"/>
      <c r="BE31" s="371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62">
        <v>0.12</v>
      </c>
      <c r="M32" s="363"/>
      <c r="N32" s="363"/>
      <c r="O32" s="363"/>
      <c r="P32" s="363"/>
      <c r="Q32" s="44"/>
      <c r="R32" s="44"/>
      <c r="S32" s="44"/>
      <c r="T32" s="44"/>
      <c r="U32" s="44"/>
      <c r="V32" s="44"/>
      <c r="W32" s="364">
        <f>ROUND(BC54, 2)</f>
        <v>0</v>
      </c>
      <c r="X32" s="363"/>
      <c r="Y32" s="363"/>
      <c r="Z32" s="363"/>
      <c r="AA32" s="363"/>
      <c r="AB32" s="363"/>
      <c r="AC32" s="363"/>
      <c r="AD32" s="363"/>
      <c r="AE32" s="363"/>
      <c r="AF32" s="44"/>
      <c r="AG32" s="44"/>
      <c r="AH32" s="44"/>
      <c r="AI32" s="44"/>
      <c r="AJ32" s="44"/>
      <c r="AK32" s="364">
        <v>0</v>
      </c>
      <c r="AL32" s="363"/>
      <c r="AM32" s="363"/>
      <c r="AN32" s="363"/>
      <c r="AO32" s="363"/>
      <c r="AP32" s="44"/>
      <c r="AQ32" s="44"/>
      <c r="AR32" s="45"/>
      <c r="BE32" s="371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62">
        <v>0</v>
      </c>
      <c r="M33" s="363"/>
      <c r="N33" s="363"/>
      <c r="O33" s="363"/>
      <c r="P33" s="363"/>
      <c r="Q33" s="44"/>
      <c r="R33" s="44"/>
      <c r="S33" s="44"/>
      <c r="T33" s="44"/>
      <c r="U33" s="44"/>
      <c r="V33" s="44"/>
      <c r="W33" s="364">
        <f>ROUND(BD54, 2)</f>
        <v>0</v>
      </c>
      <c r="X33" s="363"/>
      <c r="Y33" s="363"/>
      <c r="Z33" s="363"/>
      <c r="AA33" s="363"/>
      <c r="AB33" s="363"/>
      <c r="AC33" s="363"/>
      <c r="AD33" s="363"/>
      <c r="AE33" s="363"/>
      <c r="AF33" s="44"/>
      <c r="AG33" s="44"/>
      <c r="AH33" s="44"/>
      <c r="AI33" s="44"/>
      <c r="AJ33" s="44"/>
      <c r="AK33" s="364">
        <v>0</v>
      </c>
      <c r="AL33" s="363"/>
      <c r="AM33" s="363"/>
      <c r="AN33" s="363"/>
      <c r="AO33" s="36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68" t="s">
        <v>51</v>
      </c>
      <c r="Y35" s="366"/>
      <c r="Z35" s="366"/>
      <c r="AA35" s="366"/>
      <c r="AB35" s="366"/>
      <c r="AC35" s="48"/>
      <c r="AD35" s="48"/>
      <c r="AE35" s="48"/>
      <c r="AF35" s="48"/>
      <c r="AG35" s="48"/>
      <c r="AH35" s="48"/>
      <c r="AI35" s="48"/>
      <c r="AJ35" s="48"/>
      <c r="AK35" s="365">
        <f>SUM(AK26:AK33)</f>
        <v>0</v>
      </c>
      <c r="AL35" s="366"/>
      <c r="AM35" s="366"/>
      <c r="AN35" s="366"/>
      <c r="AO35" s="36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2022/IS/04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94" t="str">
        <f>K6</f>
        <v>DĚTSKÝ DOMOV, NÁMĚŠŤ NAD OSLAVOU</v>
      </c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96" t="str">
        <f>IF(AN8= "","",AN8)</f>
        <v>24. 10. 2022</v>
      </c>
      <c r="AN47" s="396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Kraj Vysočina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97" t="str">
        <f>IF(E17="","",E17)</f>
        <v>IS ARCH s.r.o.</v>
      </c>
      <c r="AN49" s="398"/>
      <c r="AO49" s="398"/>
      <c r="AP49" s="398"/>
      <c r="AQ49" s="39"/>
      <c r="AR49" s="42"/>
      <c r="AS49" s="399" t="s">
        <v>53</v>
      </c>
      <c r="AT49" s="40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97" t="str">
        <f>IF(E20="","",E20)</f>
        <v>Ing.A.Hejmalová</v>
      </c>
      <c r="AN50" s="398"/>
      <c r="AO50" s="398"/>
      <c r="AP50" s="398"/>
      <c r="AQ50" s="39"/>
      <c r="AR50" s="42"/>
      <c r="AS50" s="401"/>
      <c r="AT50" s="40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403"/>
      <c r="AT51" s="40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90" t="s">
        <v>54</v>
      </c>
      <c r="D52" s="391"/>
      <c r="E52" s="391"/>
      <c r="F52" s="391"/>
      <c r="G52" s="391"/>
      <c r="H52" s="69"/>
      <c r="I52" s="393" t="s">
        <v>55</v>
      </c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2" t="s">
        <v>56</v>
      </c>
      <c r="AH52" s="391"/>
      <c r="AI52" s="391"/>
      <c r="AJ52" s="391"/>
      <c r="AK52" s="391"/>
      <c r="AL52" s="391"/>
      <c r="AM52" s="391"/>
      <c r="AN52" s="393" t="s">
        <v>57</v>
      </c>
      <c r="AO52" s="391"/>
      <c r="AP52" s="391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4">
        <f>ROUND(AG55+AG56+AG58,2)</f>
        <v>0</v>
      </c>
      <c r="AH54" s="384"/>
      <c r="AI54" s="384"/>
      <c r="AJ54" s="384"/>
      <c r="AK54" s="384"/>
      <c r="AL54" s="384"/>
      <c r="AM54" s="384"/>
      <c r="AN54" s="385">
        <f>SUM(AG54,AT54)</f>
        <v>0</v>
      </c>
      <c r="AO54" s="385"/>
      <c r="AP54" s="385"/>
      <c r="AQ54" s="81" t="s">
        <v>21</v>
      </c>
      <c r="AR54" s="82"/>
      <c r="AS54" s="83">
        <f>ROUND(AS55+AS56+AS58,2)</f>
        <v>0</v>
      </c>
      <c r="AT54" s="84">
        <f>ROUND(SUM(AV54:AW54),2)</f>
        <v>0</v>
      </c>
      <c r="AU54" s="85">
        <f>ROUND(AU55+AU56+AU58,5)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ROUND(AZ55+AZ56+AZ58,2)</f>
        <v>0</v>
      </c>
      <c r="BA54" s="84">
        <f>ROUND(BA55+BA56+BA58,2)</f>
        <v>0</v>
      </c>
      <c r="BB54" s="84">
        <f>ROUND(BB55+BB56+BB58,2)</f>
        <v>0</v>
      </c>
      <c r="BC54" s="84">
        <f>ROUND(BC55+BC56+BC58,2)</f>
        <v>0</v>
      </c>
      <c r="BD54" s="86">
        <f>ROUND(BD55+BD56+BD58,2)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47.25" customHeight="1">
      <c r="A55" s="89" t="s">
        <v>77</v>
      </c>
      <c r="B55" s="90"/>
      <c r="C55" s="91"/>
      <c r="D55" s="383" t="s">
        <v>78</v>
      </c>
      <c r="E55" s="383"/>
      <c r="F55" s="383"/>
      <c r="G55" s="383"/>
      <c r="H55" s="383"/>
      <c r="I55" s="92"/>
      <c r="J55" s="383" t="s">
        <v>79</v>
      </c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1">
        <f>'2022-IS-04-11 - D.1.1-Arc...'!J30</f>
        <v>0</v>
      </c>
      <c r="AH55" s="382"/>
      <c r="AI55" s="382"/>
      <c r="AJ55" s="382"/>
      <c r="AK55" s="382"/>
      <c r="AL55" s="382"/>
      <c r="AM55" s="382"/>
      <c r="AN55" s="381">
        <f>SUM(AG55,AT55)</f>
        <v>0</v>
      </c>
      <c r="AO55" s="382"/>
      <c r="AP55" s="382"/>
      <c r="AQ55" s="93" t="s">
        <v>80</v>
      </c>
      <c r="AR55" s="94"/>
      <c r="AS55" s="95">
        <v>0</v>
      </c>
      <c r="AT55" s="96">
        <f>ROUND(SUM(AV55:AW55),2)</f>
        <v>0</v>
      </c>
      <c r="AU55" s="97">
        <f>'2022-IS-04-11 - D.1.1-Arc...'!P102</f>
        <v>0</v>
      </c>
      <c r="AV55" s="96">
        <f>'2022-IS-04-11 - D.1.1-Arc...'!J33</f>
        <v>0</v>
      </c>
      <c r="AW55" s="96">
        <f>'2022-IS-04-11 - D.1.1-Arc...'!J34</f>
        <v>0</v>
      </c>
      <c r="AX55" s="96">
        <f>'2022-IS-04-11 - D.1.1-Arc...'!J35</f>
        <v>0</v>
      </c>
      <c r="AY55" s="96">
        <f>'2022-IS-04-11 - D.1.1-Arc...'!J36</f>
        <v>0</v>
      </c>
      <c r="AZ55" s="96">
        <f>'2022-IS-04-11 - D.1.1-Arc...'!F33</f>
        <v>0</v>
      </c>
      <c r="BA55" s="96">
        <f>'2022-IS-04-11 - D.1.1-Arc...'!F34</f>
        <v>0</v>
      </c>
      <c r="BB55" s="96">
        <f>'2022-IS-04-11 - D.1.1-Arc...'!F35</f>
        <v>0</v>
      </c>
      <c r="BC55" s="96">
        <f>'2022-IS-04-11 - D.1.1-Arc...'!F36</f>
        <v>0</v>
      </c>
      <c r="BD55" s="98">
        <f>'2022-IS-04-11 - D.1.1-Arc...'!F37</f>
        <v>0</v>
      </c>
      <c r="BT55" s="99" t="s">
        <v>81</v>
      </c>
      <c r="BV55" s="99" t="s">
        <v>75</v>
      </c>
      <c r="BW55" s="99" t="s">
        <v>82</v>
      </c>
      <c r="BX55" s="99" t="s">
        <v>5</v>
      </c>
      <c r="CL55" s="99" t="s">
        <v>19</v>
      </c>
      <c r="CM55" s="99" t="s">
        <v>81</v>
      </c>
    </row>
    <row r="56" spans="1:91" s="7" customFormat="1" ht="39" customHeight="1">
      <c r="B56" s="90"/>
      <c r="C56" s="91"/>
      <c r="D56" s="383" t="s">
        <v>83</v>
      </c>
      <c r="E56" s="383"/>
      <c r="F56" s="383"/>
      <c r="G56" s="383"/>
      <c r="H56" s="383"/>
      <c r="I56" s="92"/>
      <c r="J56" s="383" t="s">
        <v>84</v>
      </c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6">
        <f>ROUND(AG57,2)</f>
        <v>0</v>
      </c>
      <c r="AH56" s="382"/>
      <c r="AI56" s="382"/>
      <c r="AJ56" s="382"/>
      <c r="AK56" s="382"/>
      <c r="AL56" s="382"/>
      <c r="AM56" s="382"/>
      <c r="AN56" s="381">
        <f>SUM(AG56,AT56)</f>
        <v>0</v>
      </c>
      <c r="AO56" s="382"/>
      <c r="AP56" s="382"/>
      <c r="AQ56" s="93" t="s">
        <v>80</v>
      </c>
      <c r="AR56" s="94"/>
      <c r="AS56" s="95">
        <f>ROUND(AS57,2)</f>
        <v>0</v>
      </c>
      <c r="AT56" s="96">
        <f>ROUND(SUM(AV56:AW56),2)</f>
        <v>0</v>
      </c>
      <c r="AU56" s="97">
        <f>ROUND(AU57,5)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ROUND(AZ57,2)</f>
        <v>0</v>
      </c>
      <c r="BA56" s="96">
        <f>ROUND(BA57,2)</f>
        <v>0</v>
      </c>
      <c r="BB56" s="96">
        <f>ROUND(BB57,2)</f>
        <v>0</v>
      </c>
      <c r="BC56" s="96">
        <f>ROUND(BC57,2)</f>
        <v>0</v>
      </c>
      <c r="BD56" s="98">
        <f>ROUND(BD57,2)</f>
        <v>0</v>
      </c>
      <c r="BS56" s="99" t="s">
        <v>72</v>
      </c>
      <c r="BT56" s="99" t="s">
        <v>81</v>
      </c>
      <c r="BU56" s="99" t="s">
        <v>74</v>
      </c>
      <c r="BV56" s="99" t="s">
        <v>75</v>
      </c>
      <c r="BW56" s="99" t="s">
        <v>85</v>
      </c>
      <c r="BX56" s="99" t="s">
        <v>5</v>
      </c>
      <c r="CL56" s="99" t="s">
        <v>19</v>
      </c>
      <c r="CM56" s="99" t="s">
        <v>81</v>
      </c>
    </row>
    <row r="57" spans="1:91" s="4" customFormat="1" ht="33.75" customHeight="1">
      <c r="A57" s="89" t="s">
        <v>77</v>
      </c>
      <c r="B57" s="54"/>
      <c r="C57" s="100"/>
      <c r="D57" s="100"/>
      <c r="E57" s="387" t="s">
        <v>14</v>
      </c>
      <c r="F57" s="387"/>
      <c r="G57" s="387"/>
      <c r="H57" s="387"/>
      <c r="I57" s="387"/>
      <c r="J57" s="100"/>
      <c r="K57" s="387" t="s">
        <v>86</v>
      </c>
      <c r="L57" s="387"/>
      <c r="M57" s="387"/>
      <c r="N57" s="387"/>
      <c r="O57" s="387"/>
      <c r="P57" s="387"/>
      <c r="Q57" s="387"/>
      <c r="R57" s="387"/>
      <c r="S57" s="387"/>
      <c r="T57" s="387"/>
      <c r="U57" s="387"/>
      <c r="V57" s="387"/>
      <c r="W57" s="387"/>
      <c r="X57" s="387"/>
      <c r="Y57" s="387"/>
      <c r="Z57" s="387"/>
      <c r="AA57" s="387"/>
      <c r="AB57" s="387"/>
      <c r="AC57" s="387"/>
      <c r="AD57" s="387"/>
      <c r="AE57" s="387"/>
      <c r="AF57" s="387"/>
      <c r="AG57" s="388">
        <f>'2022-IS-04 - D.1.4.1-Zaří...'!J32</f>
        <v>0</v>
      </c>
      <c r="AH57" s="389"/>
      <c r="AI57" s="389"/>
      <c r="AJ57" s="389"/>
      <c r="AK57" s="389"/>
      <c r="AL57" s="389"/>
      <c r="AM57" s="389"/>
      <c r="AN57" s="388">
        <f>SUM(AG57,AT57)</f>
        <v>0</v>
      </c>
      <c r="AO57" s="389"/>
      <c r="AP57" s="389"/>
      <c r="AQ57" s="101" t="s">
        <v>87</v>
      </c>
      <c r="AR57" s="56"/>
      <c r="AS57" s="102">
        <v>0</v>
      </c>
      <c r="AT57" s="103">
        <f>ROUND(SUM(AV57:AW57),2)</f>
        <v>0</v>
      </c>
      <c r="AU57" s="104">
        <f>'2022-IS-04 - D.1.4.1-Zaří...'!P93</f>
        <v>0</v>
      </c>
      <c r="AV57" s="103">
        <f>'2022-IS-04 - D.1.4.1-Zaří...'!J35</f>
        <v>0</v>
      </c>
      <c r="AW57" s="103">
        <f>'2022-IS-04 - D.1.4.1-Zaří...'!J36</f>
        <v>0</v>
      </c>
      <c r="AX57" s="103">
        <f>'2022-IS-04 - D.1.4.1-Zaří...'!J37</f>
        <v>0</v>
      </c>
      <c r="AY57" s="103">
        <f>'2022-IS-04 - D.1.4.1-Zaří...'!J38</f>
        <v>0</v>
      </c>
      <c r="AZ57" s="103">
        <f>'2022-IS-04 - D.1.4.1-Zaří...'!F35</f>
        <v>0</v>
      </c>
      <c r="BA57" s="103">
        <f>'2022-IS-04 - D.1.4.1-Zaří...'!F36</f>
        <v>0</v>
      </c>
      <c r="BB57" s="103">
        <f>'2022-IS-04 - D.1.4.1-Zaří...'!F37</f>
        <v>0</v>
      </c>
      <c r="BC57" s="103">
        <f>'2022-IS-04 - D.1.4.1-Zaří...'!F38</f>
        <v>0</v>
      </c>
      <c r="BD57" s="105">
        <f>'2022-IS-04 - D.1.4.1-Zaří...'!F39</f>
        <v>0</v>
      </c>
      <c r="BT57" s="106" t="s">
        <v>88</v>
      </c>
      <c r="BV57" s="106" t="s">
        <v>75</v>
      </c>
      <c r="BW57" s="106" t="s">
        <v>89</v>
      </c>
      <c r="BX57" s="106" t="s">
        <v>85</v>
      </c>
      <c r="CL57" s="106" t="s">
        <v>19</v>
      </c>
    </row>
    <row r="58" spans="1:91" s="7" customFormat="1" ht="42" customHeight="1">
      <c r="A58" s="89" t="s">
        <v>77</v>
      </c>
      <c r="B58" s="90"/>
      <c r="C58" s="91"/>
      <c r="D58" s="383" t="s">
        <v>90</v>
      </c>
      <c r="E58" s="383"/>
      <c r="F58" s="383"/>
      <c r="G58" s="383"/>
      <c r="H58" s="383"/>
      <c r="I58" s="92"/>
      <c r="J58" s="383" t="s">
        <v>91</v>
      </c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1">
        <f>'2022-IS-04-VON - Vedlejší...'!J30</f>
        <v>0</v>
      </c>
      <c r="AH58" s="382"/>
      <c r="AI58" s="382"/>
      <c r="AJ58" s="382"/>
      <c r="AK58" s="382"/>
      <c r="AL58" s="382"/>
      <c r="AM58" s="382"/>
      <c r="AN58" s="381">
        <f>SUM(AG58,AT58)</f>
        <v>0</v>
      </c>
      <c r="AO58" s="382"/>
      <c r="AP58" s="382"/>
      <c r="AQ58" s="93" t="s">
        <v>92</v>
      </c>
      <c r="AR58" s="94"/>
      <c r="AS58" s="107">
        <v>0</v>
      </c>
      <c r="AT58" s="108">
        <f>ROUND(SUM(AV58:AW58),2)</f>
        <v>0</v>
      </c>
      <c r="AU58" s="109">
        <f>'2022-IS-04-VON - Vedlejší...'!P85</f>
        <v>0</v>
      </c>
      <c r="AV58" s="108">
        <f>'2022-IS-04-VON - Vedlejší...'!J33</f>
        <v>0</v>
      </c>
      <c r="AW58" s="108">
        <f>'2022-IS-04-VON - Vedlejší...'!J34</f>
        <v>0</v>
      </c>
      <c r="AX58" s="108">
        <f>'2022-IS-04-VON - Vedlejší...'!J35</f>
        <v>0</v>
      </c>
      <c r="AY58" s="108">
        <f>'2022-IS-04-VON - Vedlejší...'!J36</f>
        <v>0</v>
      </c>
      <c r="AZ58" s="108">
        <f>'2022-IS-04-VON - Vedlejší...'!F33</f>
        <v>0</v>
      </c>
      <c r="BA58" s="108">
        <f>'2022-IS-04-VON - Vedlejší...'!F34</f>
        <v>0</v>
      </c>
      <c r="BB58" s="108">
        <f>'2022-IS-04-VON - Vedlejší...'!F35</f>
        <v>0</v>
      </c>
      <c r="BC58" s="108">
        <f>'2022-IS-04-VON - Vedlejší...'!F36</f>
        <v>0</v>
      </c>
      <c r="BD58" s="110">
        <f>'2022-IS-04-VON - Vedlejší...'!F37</f>
        <v>0</v>
      </c>
      <c r="BT58" s="99" t="s">
        <v>81</v>
      </c>
      <c r="BV58" s="99" t="s">
        <v>75</v>
      </c>
      <c r="BW58" s="99" t="s">
        <v>93</v>
      </c>
      <c r="BX58" s="99" t="s">
        <v>5</v>
      </c>
      <c r="CL58" s="99" t="s">
        <v>19</v>
      </c>
      <c r="CM58" s="99" t="s">
        <v>81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oqNzpVos3fIxt5M2vQGCRhgTSGu6cXjQ+FKtjlaV6EcUtkTDHaC5E9nL7DG954OQjz6SDuQbRvwxxNoy1JIU5g==" saltValue="9lTTnxycBkx4ZQO84iFj2AymomFhqULJGW94xeZfptXgVxFt8xUhujcpr/dVhPHlxz83zA3QRsOxkbUVzTJTGw==" spinCount="100000" sheet="1" objects="1" scenarios="1" formatColumns="0" formatRows="0"/>
  <mergeCells count="54"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D58:H58"/>
    <mergeCell ref="J58:AF58"/>
    <mergeCell ref="AG54:AM54"/>
    <mergeCell ref="AN54:AP54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W30:AE30"/>
    <mergeCell ref="AK30:AO30"/>
    <mergeCell ref="L30:P30"/>
    <mergeCell ref="W31:AE31"/>
    <mergeCell ref="AG58:AM58"/>
    <mergeCell ref="AN58:AP58"/>
    <mergeCell ref="L45:AO45"/>
    <mergeCell ref="AM47:AN47"/>
    <mergeCell ref="AM49:AP49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5" location="'2022-IS-04-11 - D.1.1-Arc...'!C2" display="/"/>
    <hyperlink ref="A57" location="'2022-IS-04 - D.1.4.1-Zaří...'!C2" display="/"/>
    <hyperlink ref="A58" location="'2022-IS-04-VON - Vedlejší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8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0" t="s">
        <v>82</v>
      </c>
      <c r="AZ2" s="111" t="s">
        <v>94</v>
      </c>
      <c r="BA2" s="111" t="s">
        <v>95</v>
      </c>
      <c r="BB2" s="111" t="s">
        <v>96</v>
      </c>
      <c r="BC2" s="111" t="s">
        <v>97</v>
      </c>
      <c r="BD2" s="111" t="s">
        <v>88</v>
      </c>
    </row>
    <row r="3" spans="1:5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81</v>
      </c>
      <c r="AZ3" s="111" t="s">
        <v>98</v>
      </c>
      <c r="BA3" s="111" t="s">
        <v>99</v>
      </c>
      <c r="BB3" s="111" t="s">
        <v>96</v>
      </c>
      <c r="BC3" s="111" t="s">
        <v>100</v>
      </c>
      <c r="BD3" s="111" t="s">
        <v>88</v>
      </c>
    </row>
    <row r="4" spans="1:56" s="1" customFormat="1" ht="24.95" customHeight="1">
      <c r="B4" s="23"/>
      <c r="D4" s="114" t="s">
        <v>101</v>
      </c>
      <c r="L4" s="23"/>
      <c r="M4" s="115" t="s">
        <v>10</v>
      </c>
      <c r="AT4" s="20" t="s">
        <v>4</v>
      </c>
      <c r="AZ4" s="111" t="s">
        <v>102</v>
      </c>
      <c r="BA4" s="111" t="s">
        <v>103</v>
      </c>
      <c r="BB4" s="111" t="s">
        <v>96</v>
      </c>
      <c r="BC4" s="111" t="s">
        <v>104</v>
      </c>
      <c r="BD4" s="111" t="s">
        <v>88</v>
      </c>
    </row>
    <row r="5" spans="1:56" s="1" customFormat="1" ht="6.95" customHeight="1">
      <c r="B5" s="23"/>
      <c r="L5" s="23"/>
      <c r="AZ5" s="111" t="s">
        <v>105</v>
      </c>
      <c r="BA5" s="111" t="s">
        <v>106</v>
      </c>
      <c r="BB5" s="111" t="s">
        <v>96</v>
      </c>
      <c r="BC5" s="111" t="s">
        <v>107</v>
      </c>
      <c r="BD5" s="111" t="s">
        <v>88</v>
      </c>
    </row>
    <row r="6" spans="1:56" s="1" customFormat="1" ht="12" customHeight="1">
      <c r="B6" s="23"/>
      <c r="D6" s="116" t="s">
        <v>16</v>
      </c>
      <c r="L6" s="23"/>
      <c r="AZ6" s="111" t="s">
        <v>108</v>
      </c>
      <c r="BA6" s="111" t="s">
        <v>109</v>
      </c>
      <c r="BB6" s="111" t="s">
        <v>110</v>
      </c>
      <c r="BC6" s="111" t="s">
        <v>111</v>
      </c>
      <c r="BD6" s="111" t="s">
        <v>88</v>
      </c>
    </row>
    <row r="7" spans="1:56" s="1" customFormat="1" ht="16.5" customHeight="1">
      <c r="B7" s="23"/>
      <c r="E7" s="408" t="str">
        <f>'Rekapitulace stavby'!K6</f>
        <v>DĚTSKÝ DOMOV, NÁMĚŠŤ NAD OSLAVOU</v>
      </c>
      <c r="F7" s="409"/>
      <c r="G7" s="409"/>
      <c r="H7" s="409"/>
      <c r="L7" s="23"/>
      <c r="AZ7" s="111" t="s">
        <v>112</v>
      </c>
      <c r="BA7" s="111" t="s">
        <v>113</v>
      </c>
      <c r="BB7" s="111" t="s">
        <v>110</v>
      </c>
      <c r="BC7" s="111" t="s">
        <v>8</v>
      </c>
      <c r="BD7" s="111" t="s">
        <v>88</v>
      </c>
    </row>
    <row r="8" spans="1:56" s="2" customFormat="1" ht="12" customHeight="1">
      <c r="A8" s="37"/>
      <c r="B8" s="42"/>
      <c r="C8" s="37"/>
      <c r="D8" s="116" t="s">
        <v>114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56" s="2" customFormat="1" ht="16.5" customHeight="1">
      <c r="A9" s="37"/>
      <c r="B9" s="42"/>
      <c r="C9" s="37"/>
      <c r="D9" s="37"/>
      <c r="E9" s="410" t="s">
        <v>115</v>
      </c>
      <c r="F9" s="411"/>
      <c r="G9" s="411"/>
      <c r="H9" s="411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5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21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6" s="2" customFormat="1" ht="12" customHeight="1">
      <c r="A12" s="37"/>
      <c r="B12" s="42"/>
      <c r="C12" s="37"/>
      <c r="D12" s="116" t="s">
        <v>22</v>
      </c>
      <c r="E12" s="37"/>
      <c r="F12" s="106" t="s">
        <v>23</v>
      </c>
      <c r="G12" s="37"/>
      <c r="H12" s="37"/>
      <c r="I12" s="116" t="s">
        <v>24</v>
      </c>
      <c r="J12" s="118" t="str">
        <f>'Rekapitulace stavby'!AN8</f>
        <v>24. 10. 2022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56" s="2" customFormat="1" ht="12" customHeight="1">
      <c r="A14" s="37"/>
      <c r="B14" s="42"/>
      <c r="C14" s="37"/>
      <c r="D14" s="116" t="s">
        <v>26</v>
      </c>
      <c r="E14" s="37"/>
      <c r="F14" s="37"/>
      <c r="G14" s="37"/>
      <c r="H14" s="37"/>
      <c r="I14" s="116" t="s">
        <v>27</v>
      </c>
      <c r="J14" s="106" t="s">
        <v>21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5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6" t="s">
        <v>29</v>
      </c>
      <c r="J15" s="106" t="s">
        <v>21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30</v>
      </c>
      <c r="E17" s="37"/>
      <c r="F17" s="37"/>
      <c r="G17" s="37"/>
      <c r="H17" s="37"/>
      <c r="I17" s="116" t="s">
        <v>27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12" t="str">
        <f>'Rekapitulace stavby'!E14</f>
        <v>Vyplň údaj</v>
      </c>
      <c r="F18" s="413"/>
      <c r="G18" s="413"/>
      <c r="H18" s="413"/>
      <c r="I18" s="116" t="s">
        <v>29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32</v>
      </c>
      <c r="E20" s="37"/>
      <c r="F20" s="37"/>
      <c r="G20" s="37"/>
      <c r="H20" s="37"/>
      <c r="I20" s="116" t="s">
        <v>27</v>
      </c>
      <c r="J20" s="106" t="s">
        <v>21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6" t="s">
        <v>29</v>
      </c>
      <c r="J21" s="106" t="s">
        <v>21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35</v>
      </c>
      <c r="E23" s="37"/>
      <c r="F23" s="37"/>
      <c r="G23" s="37"/>
      <c r="H23" s="37"/>
      <c r="I23" s="116" t="s">
        <v>27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6" t="s">
        <v>29</v>
      </c>
      <c r="J24" s="106" t="s">
        <v>21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37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9"/>
      <c r="B27" s="120"/>
      <c r="C27" s="119"/>
      <c r="D27" s="119"/>
      <c r="E27" s="414" t="s">
        <v>116</v>
      </c>
      <c r="F27" s="414"/>
      <c r="G27" s="414"/>
      <c r="H27" s="414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39</v>
      </c>
      <c r="E30" s="37"/>
      <c r="F30" s="37"/>
      <c r="G30" s="37"/>
      <c r="H30" s="37"/>
      <c r="I30" s="37"/>
      <c r="J30" s="124">
        <f>ROUND(J102,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41</v>
      </c>
      <c r="G32" s="37"/>
      <c r="H32" s="37"/>
      <c r="I32" s="125" t="s">
        <v>40</v>
      </c>
      <c r="J32" s="125" t="s">
        <v>42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43</v>
      </c>
      <c r="E33" s="116" t="s">
        <v>44</v>
      </c>
      <c r="F33" s="127">
        <f>ROUND((SUM(BE102:BE879)),  2)</f>
        <v>0</v>
      </c>
      <c r="G33" s="37"/>
      <c r="H33" s="37"/>
      <c r="I33" s="128">
        <v>0.21</v>
      </c>
      <c r="J33" s="127">
        <f>ROUND(((SUM(BE102:BE879))*I33),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45</v>
      </c>
      <c r="F34" s="127">
        <f>ROUND((SUM(BF102:BF879)),  2)</f>
        <v>0</v>
      </c>
      <c r="G34" s="37"/>
      <c r="H34" s="37"/>
      <c r="I34" s="128">
        <v>0.12</v>
      </c>
      <c r="J34" s="127">
        <f>ROUND(((SUM(BF102:BF879))*I34),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46</v>
      </c>
      <c r="F35" s="127">
        <f>ROUND((SUM(BG102:BG879)),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47</v>
      </c>
      <c r="F36" s="127">
        <f>ROUND((SUM(BH102:BH879)),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48</v>
      </c>
      <c r="F37" s="127">
        <f>ROUND((SUM(BI102:BI879)),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49</v>
      </c>
      <c r="E39" s="131"/>
      <c r="F39" s="131"/>
      <c r="G39" s="132" t="s">
        <v>50</v>
      </c>
      <c r="H39" s="133" t="s">
        <v>51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6" t="str">
        <f>E7</f>
        <v>DĚTSKÝ DOMOV, NÁMĚŠŤ NAD OSLAVOU</v>
      </c>
      <c r="F48" s="407"/>
      <c r="G48" s="407"/>
      <c r="H48" s="407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4" t="str">
        <f>E9</f>
        <v>2022/IS/04-11 - D.1.1-Architektonické a stavebně technické řešení</v>
      </c>
      <c r="F50" s="405"/>
      <c r="G50" s="405"/>
      <c r="H50" s="40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 xml:space="preserve"> </v>
      </c>
      <c r="G52" s="39"/>
      <c r="H52" s="39"/>
      <c r="I52" s="32" t="s">
        <v>24</v>
      </c>
      <c r="J52" s="62" t="str">
        <f>IF(J12="","",J12)</f>
        <v>24. 10. 2022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26</v>
      </c>
      <c r="D54" s="39"/>
      <c r="E54" s="39"/>
      <c r="F54" s="30" t="str">
        <f>E15</f>
        <v>Kraj Vysočina</v>
      </c>
      <c r="G54" s="39"/>
      <c r="H54" s="39"/>
      <c r="I54" s="32" t="s">
        <v>32</v>
      </c>
      <c r="J54" s="35" t="str">
        <f>E21</f>
        <v>IS ARCH s.r.o.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Ing.A.Hejmalová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118</v>
      </c>
      <c r="D57" s="141"/>
      <c r="E57" s="141"/>
      <c r="F57" s="141"/>
      <c r="G57" s="141"/>
      <c r="H57" s="141"/>
      <c r="I57" s="141"/>
      <c r="J57" s="142" t="s">
        <v>119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71</v>
      </c>
      <c r="D59" s="39"/>
      <c r="E59" s="39"/>
      <c r="F59" s="39"/>
      <c r="G59" s="39"/>
      <c r="H59" s="39"/>
      <c r="I59" s="39"/>
      <c r="J59" s="80">
        <f>J102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5" customHeight="1">
      <c r="B60" s="144"/>
      <c r="C60" s="145"/>
      <c r="D60" s="146" t="s">
        <v>121</v>
      </c>
      <c r="E60" s="147"/>
      <c r="F60" s="147"/>
      <c r="G60" s="147"/>
      <c r="H60" s="147"/>
      <c r="I60" s="147"/>
      <c r="J60" s="148">
        <f>J103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122</v>
      </c>
      <c r="E61" s="152"/>
      <c r="F61" s="152"/>
      <c r="G61" s="152"/>
      <c r="H61" s="152"/>
      <c r="I61" s="152"/>
      <c r="J61" s="153">
        <f>J104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123</v>
      </c>
      <c r="E62" s="152"/>
      <c r="F62" s="152"/>
      <c r="G62" s="152"/>
      <c r="H62" s="152"/>
      <c r="I62" s="152"/>
      <c r="J62" s="153">
        <f>J229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124</v>
      </c>
      <c r="E63" s="152"/>
      <c r="F63" s="152"/>
      <c r="G63" s="152"/>
      <c r="H63" s="152"/>
      <c r="I63" s="152"/>
      <c r="J63" s="153">
        <f>J236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125</v>
      </c>
      <c r="E64" s="152"/>
      <c r="F64" s="152"/>
      <c r="G64" s="152"/>
      <c r="H64" s="152"/>
      <c r="I64" s="152"/>
      <c r="J64" s="153">
        <f>J255</f>
        <v>0</v>
      </c>
      <c r="K64" s="100"/>
      <c r="L64" s="154"/>
    </row>
    <row r="65" spans="2:12" s="10" customFormat="1" ht="19.899999999999999" customHeight="1">
      <c r="B65" s="150"/>
      <c r="C65" s="100"/>
      <c r="D65" s="151" t="s">
        <v>126</v>
      </c>
      <c r="E65" s="152"/>
      <c r="F65" s="152"/>
      <c r="G65" s="152"/>
      <c r="H65" s="152"/>
      <c r="I65" s="152"/>
      <c r="J65" s="153">
        <f>J289</f>
        <v>0</v>
      </c>
      <c r="K65" s="100"/>
      <c r="L65" s="154"/>
    </row>
    <row r="66" spans="2:12" s="10" customFormat="1" ht="19.899999999999999" customHeight="1">
      <c r="B66" s="150"/>
      <c r="C66" s="100"/>
      <c r="D66" s="151" t="s">
        <v>127</v>
      </c>
      <c r="E66" s="152"/>
      <c r="F66" s="152"/>
      <c r="G66" s="152"/>
      <c r="H66" s="152"/>
      <c r="I66" s="152"/>
      <c r="J66" s="153">
        <f>J410</f>
        <v>0</v>
      </c>
      <c r="K66" s="100"/>
      <c r="L66" s="154"/>
    </row>
    <row r="67" spans="2:12" s="10" customFormat="1" ht="19.899999999999999" customHeight="1">
      <c r="B67" s="150"/>
      <c r="C67" s="100"/>
      <c r="D67" s="151" t="s">
        <v>128</v>
      </c>
      <c r="E67" s="152"/>
      <c r="F67" s="152"/>
      <c r="G67" s="152"/>
      <c r="H67" s="152"/>
      <c r="I67" s="152"/>
      <c r="J67" s="153">
        <f>J545</f>
        <v>0</v>
      </c>
      <c r="K67" s="100"/>
      <c r="L67" s="154"/>
    </row>
    <row r="68" spans="2:12" s="10" customFormat="1" ht="19.899999999999999" customHeight="1">
      <c r="B68" s="150"/>
      <c r="C68" s="100"/>
      <c r="D68" s="151" t="s">
        <v>129</v>
      </c>
      <c r="E68" s="152"/>
      <c r="F68" s="152"/>
      <c r="G68" s="152"/>
      <c r="H68" s="152"/>
      <c r="I68" s="152"/>
      <c r="J68" s="153">
        <f>J558</f>
        <v>0</v>
      </c>
      <c r="K68" s="100"/>
      <c r="L68" s="154"/>
    </row>
    <row r="69" spans="2:12" s="9" customFormat="1" ht="24.95" customHeight="1">
      <c r="B69" s="144"/>
      <c r="C69" s="145"/>
      <c r="D69" s="146" t="s">
        <v>130</v>
      </c>
      <c r="E69" s="147"/>
      <c r="F69" s="147"/>
      <c r="G69" s="147"/>
      <c r="H69" s="147"/>
      <c r="I69" s="147"/>
      <c r="J69" s="148">
        <f>J561</f>
        <v>0</v>
      </c>
      <c r="K69" s="145"/>
      <c r="L69" s="149"/>
    </row>
    <row r="70" spans="2:12" s="10" customFormat="1" ht="19.899999999999999" customHeight="1">
      <c r="B70" s="150"/>
      <c r="C70" s="100"/>
      <c r="D70" s="151" t="s">
        <v>131</v>
      </c>
      <c r="E70" s="152"/>
      <c r="F70" s="152"/>
      <c r="G70" s="152"/>
      <c r="H70" s="152"/>
      <c r="I70" s="152"/>
      <c r="J70" s="153">
        <f>J562</f>
        <v>0</v>
      </c>
      <c r="K70" s="100"/>
      <c r="L70" s="154"/>
    </row>
    <row r="71" spans="2:12" s="10" customFormat="1" ht="19.899999999999999" customHeight="1">
      <c r="B71" s="150"/>
      <c r="C71" s="100"/>
      <c r="D71" s="151" t="s">
        <v>132</v>
      </c>
      <c r="E71" s="152"/>
      <c r="F71" s="152"/>
      <c r="G71" s="152"/>
      <c r="H71" s="152"/>
      <c r="I71" s="152"/>
      <c r="J71" s="153">
        <f>J607</f>
        <v>0</v>
      </c>
      <c r="K71" s="100"/>
      <c r="L71" s="154"/>
    </row>
    <row r="72" spans="2:12" s="10" customFormat="1" ht="19.899999999999999" customHeight="1">
      <c r="B72" s="150"/>
      <c r="C72" s="100"/>
      <c r="D72" s="151" t="s">
        <v>133</v>
      </c>
      <c r="E72" s="152"/>
      <c r="F72" s="152"/>
      <c r="G72" s="152"/>
      <c r="H72" s="152"/>
      <c r="I72" s="152"/>
      <c r="J72" s="153">
        <f>J612</f>
        <v>0</v>
      </c>
      <c r="K72" s="100"/>
      <c r="L72" s="154"/>
    </row>
    <row r="73" spans="2:12" s="10" customFormat="1" ht="19.899999999999999" customHeight="1">
      <c r="B73" s="150"/>
      <c r="C73" s="100"/>
      <c r="D73" s="151" t="s">
        <v>134</v>
      </c>
      <c r="E73" s="152"/>
      <c r="F73" s="152"/>
      <c r="G73" s="152"/>
      <c r="H73" s="152"/>
      <c r="I73" s="152"/>
      <c r="J73" s="153">
        <f>J616</f>
        <v>0</v>
      </c>
      <c r="K73" s="100"/>
      <c r="L73" s="154"/>
    </row>
    <row r="74" spans="2:12" s="10" customFormat="1" ht="19.899999999999999" customHeight="1">
      <c r="B74" s="150"/>
      <c r="C74" s="100"/>
      <c r="D74" s="151" t="s">
        <v>135</v>
      </c>
      <c r="E74" s="152"/>
      <c r="F74" s="152"/>
      <c r="G74" s="152"/>
      <c r="H74" s="152"/>
      <c r="I74" s="152"/>
      <c r="J74" s="153">
        <f>J624</f>
        <v>0</v>
      </c>
      <c r="K74" s="100"/>
      <c r="L74" s="154"/>
    </row>
    <row r="75" spans="2:12" s="10" customFormat="1" ht="19.899999999999999" customHeight="1">
      <c r="B75" s="150"/>
      <c r="C75" s="100"/>
      <c r="D75" s="151" t="s">
        <v>136</v>
      </c>
      <c r="E75" s="152"/>
      <c r="F75" s="152"/>
      <c r="G75" s="152"/>
      <c r="H75" s="152"/>
      <c r="I75" s="152"/>
      <c r="J75" s="153">
        <f>J638</f>
        <v>0</v>
      </c>
      <c r="K75" s="100"/>
      <c r="L75" s="154"/>
    </row>
    <row r="76" spans="2:12" s="10" customFormat="1" ht="19.899999999999999" customHeight="1">
      <c r="B76" s="150"/>
      <c r="C76" s="100"/>
      <c r="D76" s="151" t="s">
        <v>137</v>
      </c>
      <c r="E76" s="152"/>
      <c r="F76" s="152"/>
      <c r="G76" s="152"/>
      <c r="H76" s="152"/>
      <c r="I76" s="152"/>
      <c r="J76" s="153">
        <f>J643</f>
        <v>0</v>
      </c>
      <c r="K76" s="100"/>
      <c r="L76" s="154"/>
    </row>
    <row r="77" spans="2:12" s="10" customFormat="1" ht="19.899999999999999" customHeight="1">
      <c r="B77" s="150"/>
      <c r="C77" s="100"/>
      <c r="D77" s="151" t="s">
        <v>138</v>
      </c>
      <c r="E77" s="152"/>
      <c r="F77" s="152"/>
      <c r="G77" s="152"/>
      <c r="H77" s="152"/>
      <c r="I77" s="152"/>
      <c r="J77" s="153">
        <f>J675</f>
        <v>0</v>
      </c>
      <c r="K77" s="100"/>
      <c r="L77" s="154"/>
    </row>
    <row r="78" spans="2:12" s="10" customFormat="1" ht="19.899999999999999" customHeight="1">
      <c r="B78" s="150"/>
      <c r="C78" s="100"/>
      <c r="D78" s="151" t="s">
        <v>139</v>
      </c>
      <c r="E78" s="152"/>
      <c r="F78" s="152"/>
      <c r="G78" s="152"/>
      <c r="H78" s="152"/>
      <c r="I78" s="152"/>
      <c r="J78" s="153">
        <f>J708</f>
        <v>0</v>
      </c>
      <c r="K78" s="100"/>
      <c r="L78" s="154"/>
    </row>
    <row r="79" spans="2:12" s="10" customFormat="1" ht="19.899999999999999" customHeight="1">
      <c r="B79" s="150"/>
      <c r="C79" s="100"/>
      <c r="D79" s="151" t="s">
        <v>140</v>
      </c>
      <c r="E79" s="152"/>
      <c r="F79" s="152"/>
      <c r="G79" s="152"/>
      <c r="H79" s="152"/>
      <c r="I79" s="152"/>
      <c r="J79" s="153">
        <f>J798</f>
        <v>0</v>
      </c>
      <c r="K79" s="100"/>
      <c r="L79" s="154"/>
    </row>
    <row r="80" spans="2:12" s="10" customFormat="1" ht="19.899999999999999" customHeight="1">
      <c r="B80" s="150"/>
      <c r="C80" s="100"/>
      <c r="D80" s="151" t="s">
        <v>141</v>
      </c>
      <c r="E80" s="152"/>
      <c r="F80" s="152"/>
      <c r="G80" s="152"/>
      <c r="H80" s="152"/>
      <c r="I80" s="152"/>
      <c r="J80" s="153">
        <f>J819</f>
        <v>0</v>
      </c>
      <c r="K80" s="100"/>
      <c r="L80" s="154"/>
    </row>
    <row r="81" spans="1:31" s="10" customFormat="1" ht="19.899999999999999" customHeight="1">
      <c r="B81" s="150"/>
      <c r="C81" s="100"/>
      <c r="D81" s="151" t="s">
        <v>142</v>
      </c>
      <c r="E81" s="152"/>
      <c r="F81" s="152"/>
      <c r="G81" s="152"/>
      <c r="H81" s="152"/>
      <c r="I81" s="152"/>
      <c r="J81" s="153">
        <f>J831</f>
        <v>0</v>
      </c>
      <c r="K81" s="100"/>
      <c r="L81" s="154"/>
    </row>
    <row r="82" spans="1:31" s="10" customFormat="1" ht="19.899999999999999" customHeight="1">
      <c r="B82" s="150"/>
      <c r="C82" s="100"/>
      <c r="D82" s="151" t="s">
        <v>143</v>
      </c>
      <c r="E82" s="152"/>
      <c r="F82" s="152"/>
      <c r="G82" s="152"/>
      <c r="H82" s="152"/>
      <c r="I82" s="152"/>
      <c r="J82" s="153">
        <f>J870</f>
        <v>0</v>
      </c>
      <c r="K82" s="100"/>
      <c r="L82" s="154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144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406" t="str">
        <f>E7</f>
        <v>DĚTSKÝ DOMOV, NÁMĚŠŤ NAD OSLAVOU</v>
      </c>
      <c r="F92" s="407"/>
      <c r="G92" s="407"/>
      <c r="H92" s="407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114</v>
      </c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94" t="str">
        <f>E9</f>
        <v>2022/IS/04-11 - D.1.1-Architektonické a stavebně technické řešení</v>
      </c>
      <c r="F94" s="405"/>
      <c r="G94" s="405"/>
      <c r="H94" s="405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22</v>
      </c>
      <c r="D96" s="39"/>
      <c r="E96" s="39"/>
      <c r="F96" s="30" t="str">
        <f>F12</f>
        <v xml:space="preserve"> </v>
      </c>
      <c r="G96" s="39"/>
      <c r="H96" s="39"/>
      <c r="I96" s="32" t="s">
        <v>24</v>
      </c>
      <c r="J96" s="62" t="str">
        <f>IF(J12="","",J12)</f>
        <v>24. 10. 2022</v>
      </c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5.2" customHeight="1">
      <c r="A98" s="37"/>
      <c r="B98" s="38"/>
      <c r="C98" s="32" t="s">
        <v>26</v>
      </c>
      <c r="D98" s="39"/>
      <c r="E98" s="39"/>
      <c r="F98" s="30" t="str">
        <f>E15</f>
        <v>Kraj Vysočina</v>
      </c>
      <c r="G98" s="39"/>
      <c r="H98" s="39"/>
      <c r="I98" s="32" t="s">
        <v>32</v>
      </c>
      <c r="J98" s="35" t="str">
        <f>E21</f>
        <v>IS ARCH s.r.o.</v>
      </c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30</v>
      </c>
      <c r="D99" s="39"/>
      <c r="E99" s="39"/>
      <c r="F99" s="30" t="str">
        <f>IF(E18="","",E18)</f>
        <v>Vyplň údaj</v>
      </c>
      <c r="G99" s="39"/>
      <c r="H99" s="39"/>
      <c r="I99" s="32" t="s">
        <v>35</v>
      </c>
      <c r="J99" s="35" t="str">
        <f>E24</f>
        <v>Ing.A.Hejmalová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5"/>
      <c r="B101" s="156"/>
      <c r="C101" s="157" t="s">
        <v>145</v>
      </c>
      <c r="D101" s="158" t="s">
        <v>58</v>
      </c>
      <c r="E101" s="158" t="s">
        <v>54</v>
      </c>
      <c r="F101" s="158" t="s">
        <v>55</v>
      </c>
      <c r="G101" s="158" t="s">
        <v>146</v>
      </c>
      <c r="H101" s="158" t="s">
        <v>147</v>
      </c>
      <c r="I101" s="158" t="s">
        <v>148</v>
      </c>
      <c r="J101" s="158" t="s">
        <v>119</v>
      </c>
      <c r="K101" s="159" t="s">
        <v>149</v>
      </c>
      <c r="L101" s="160"/>
      <c r="M101" s="71" t="s">
        <v>21</v>
      </c>
      <c r="N101" s="72" t="s">
        <v>43</v>
      </c>
      <c r="O101" s="72" t="s">
        <v>150</v>
      </c>
      <c r="P101" s="72" t="s">
        <v>151</v>
      </c>
      <c r="Q101" s="72" t="s">
        <v>152</v>
      </c>
      <c r="R101" s="72" t="s">
        <v>153</v>
      </c>
      <c r="S101" s="72" t="s">
        <v>154</v>
      </c>
      <c r="T101" s="73" t="s">
        <v>155</v>
      </c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</row>
    <row r="102" spans="1:65" s="2" customFormat="1" ht="22.9" customHeight="1">
      <c r="A102" s="37"/>
      <c r="B102" s="38"/>
      <c r="C102" s="78" t="s">
        <v>156</v>
      </c>
      <c r="D102" s="39"/>
      <c r="E102" s="39"/>
      <c r="F102" s="39"/>
      <c r="G102" s="39"/>
      <c r="H102" s="39"/>
      <c r="I102" s="39"/>
      <c r="J102" s="161">
        <f>BK102</f>
        <v>0</v>
      </c>
      <c r="K102" s="39"/>
      <c r="L102" s="42"/>
      <c r="M102" s="74"/>
      <c r="N102" s="162"/>
      <c r="O102" s="75"/>
      <c r="P102" s="163">
        <f>P103+P561</f>
        <v>0</v>
      </c>
      <c r="Q102" s="75"/>
      <c r="R102" s="163">
        <f>R103+R561</f>
        <v>205.10575845</v>
      </c>
      <c r="S102" s="75"/>
      <c r="T102" s="164">
        <f>T103+T561</f>
        <v>115.85915279999999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120</v>
      </c>
      <c r="BK102" s="165">
        <f>BK103+BK561</f>
        <v>0</v>
      </c>
    </row>
    <row r="103" spans="1:65" s="12" customFormat="1" ht="25.9" customHeight="1">
      <c r="B103" s="166"/>
      <c r="C103" s="167"/>
      <c r="D103" s="168" t="s">
        <v>72</v>
      </c>
      <c r="E103" s="169" t="s">
        <v>157</v>
      </c>
      <c r="F103" s="169" t="s">
        <v>158</v>
      </c>
      <c r="G103" s="167"/>
      <c r="H103" s="167"/>
      <c r="I103" s="170"/>
      <c r="J103" s="171">
        <f>BK103</f>
        <v>0</v>
      </c>
      <c r="K103" s="167"/>
      <c r="L103" s="172"/>
      <c r="M103" s="173"/>
      <c r="N103" s="174"/>
      <c r="O103" s="174"/>
      <c r="P103" s="175">
        <f>P104+P229+P236+P255+P289+P410+P545+P558</f>
        <v>0</v>
      </c>
      <c r="Q103" s="174"/>
      <c r="R103" s="175">
        <f>R104+R229+R236+R255+R289+R410+R545+R558</f>
        <v>203.28064431999999</v>
      </c>
      <c r="S103" s="174"/>
      <c r="T103" s="176">
        <f>T104+T229+T236+T255+T289+T410+T545+T558</f>
        <v>113.08212979999999</v>
      </c>
      <c r="AR103" s="177" t="s">
        <v>81</v>
      </c>
      <c r="AT103" s="178" t="s">
        <v>72</v>
      </c>
      <c r="AU103" s="178" t="s">
        <v>73</v>
      </c>
      <c r="AY103" s="177" t="s">
        <v>159</v>
      </c>
      <c r="BK103" s="179">
        <f>BK104+BK229+BK236+BK255+BK289+BK410+BK545+BK558</f>
        <v>0</v>
      </c>
    </row>
    <row r="104" spans="1:65" s="12" customFormat="1" ht="22.9" customHeight="1">
      <c r="B104" s="166"/>
      <c r="C104" s="167"/>
      <c r="D104" s="168" t="s">
        <v>72</v>
      </c>
      <c r="E104" s="180" t="s">
        <v>81</v>
      </c>
      <c r="F104" s="180" t="s">
        <v>160</v>
      </c>
      <c r="G104" s="167"/>
      <c r="H104" s="167"/>
      <c r="I104" s="170"/>
      <c r="J104" s="181">
        <f>BK104</f>
        <v>0</v>
      </c>
      <c r="K104" s="167"/>
      <c r="L104" s="172"/>
      <c r="M104" s="173"/>
      <c r="N104" s="174"/>
      <c r="O104" s="174"/>
      <c r="P104" s="175">
        <f>SUM(P105:P228)</f>
        <v>0</v>
      </c>
      <c r="Q104" s="174"/>
      <c r="R104" s="175">
        <f>SUM(R105:R228)</f>
        <v>17.856909999999999</v>
      </c>
      <c r="S104" s="174"/>
      <c r="T104" s="176">
        <f>SUM(T105:T228)</f>
        <v>75.039999999999992</v>
      </c>
      <c r="AR104" s="177" t="s">
        <v>81</v>
      </c>
      <c r="AT104" s="178" t="s">
        <v>72</v>
      </c>
      <c r="AU104" s="178" t="s">
        <v>81</v>
      </c>
      <c r="AY104" s="177" t="s">
        <v>159</v>
      </c>
      <c r="BK104" s="179">
        <f>SUM(BK105:BK228)</f>
        <v>0</v>
      </c>
    </row>
    <row r="105" spans="1:65" s="2" customFormat="1" ht="44.25" customHeight="1">
      <c r="A105" s="37"/>
      <c r="B105" s="38"/>
      <c r="C105" s="182" t="s">
        <v>81</v>
      </c>
      <c r="D105" s="182" t="s">
        <v>161</v>
      </c>
      <c r="E105" s="183" t="s">
        <v>162</v>
      </c>
      <c r="F105" s="184" t="s">
        <v>163</v>
      </c>
      <c r="G105" s="185" t="s">
        <v>96</v>
      </c>
      <c r="H105" s="186">
        <v>30.4</v>
      </c>
      <c r="I105" s="187"/>
      <c r="J105" s="188">
        <f>ROUND(I105*H105,2)</f>
        <v>0</v>
      </c>
      <c r="K105" s="184" t="s">
        <v>164</v>
      </c>
      <c r="L105" s="42"/>
      <c r="M105" s="189" t="s">
        <v>21</v>
      </c>
      <c r="N105" s="190" t="s">
        <v>45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0.255</v>
      </c>
      <c r="T105" s="192">
        <f>S105*H105</f>
        <v>7.7519999999999998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165</v>
      </c>
      <c r="AT105" s="193" t="s">
        <v>161</v>
      </c>
      <c r="AU105" s="193" t="s">
        <v>88</v>
      </c>
      <c r="AY105" s="20" t="s">
        <v>159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88</v>
      </c>
      <c r="BK105" s="194">
        <f>ROUND(I105*H105,2)</f>
        <v>0</v>
      </c>
      <c r="BL105" s="20" t="s">
        <v>165</v>
      </c>
      <c r="BM105" s="193" t="s">
        <v>166</v>
      </c>
    </row>
    <row r="106" spans="1:65" s="13" customFormat="1">
      <c r="B106" s="195"/>
      <c r="C106" s="196"/>
      <c r="D106" s="197" t="s">
        <v>167</v>
      </c>
      <c r="E106" s="198" t="s">
        <v>21</v>
      </c>
      <c r="F106" s="199" t="s">
        <v>168</v>
      </c>
      <c r="G106" s="196"/>
      <c r="H106" s="200">
        <v>30.4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167</v>
      </c>
      <c r="AU106" s="206" t="s">
        <v>88</v>
      </c>
      <c r="AV106" s="13" t="s">
        <v>88</v>
      </c>
      <c r="AW106" s="13" t="s">
        <v>34</v>
      </c>
      <c r="AX106" s="13" t="s">
        <v>73</v>
      </c>
      <c r="AY106" s="206" t="s">
        <v>159</v>
      </c>
    </row>
    <row r="107" spans="1:65" s="14" customFormat="1">
      <c r="B107" s="207"/>
      <c r="C107" s="208"/>
      <c r="D107" s="197" t="s">
        <v>167</v>
      </c>
      <c r="E107" s="209" t="s">
        <v>21</v>
      </c>
      <c r="F107" s="210" t="s">
        <v>169</v>
      </c>
      <c r="G107" s="208"/>
      <c r="H107" s="211">
        <v>30.4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167</v>
      </c>
      <c r="AU107" s="217" t="s">
        <v>88</v>
      </c>
      <c r="AV107" s="14" t="s">
        <v>170</v>
      </c>
      <c r="AW107" s="14" t="s">
        <v>34</v>
      </c>
      <c r="AX107" s="14" t="s">
        <v>81</v>
      </c>
      <c r="AY107" s="217" t="s">
        <v>159</v>
      </c>
    </row>
    <row r="108" spans="1:65" s="2" customFormat="1" ht="37.9" customHeight="1">
      <c r="A108" s="37"/>
      <c r="B108" s="38"/>
      <c r="C108" s="182" t="s">
        <v>88</v>
      </c>
      <c r="D108" s="182" t="s">
        <v>161</v>
      </c>
      <c r="E108" s="183" t="s">
        <v>171</v>
      </c>
      <c r="F108" s="184" t="s">
        <v>172</v>
      </c>
      <c r="G108" s="185" t="s">
        <v>96</v>
      </c>
      <c r="H108" s="186">
        <v>7.6</v>
      </c>
      <c r="I108" s="187"/>
      <c r="J108" s="188">
        <f>ROUND(I108*H108,2)</f>
        <v>0</v>
      </c>
      <c r="K108" s="184" t="s">
        <v>173</v>
      </c>
      <c r="L108" s="42"/>
      <c r="M108" s="189" t="s">
        <v>21</v>
      </c>
      <c r="N108" s="190" t="s">
        <v>45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0.255</v>
      </c>
      <c r="T108" s="192">
        <f>S108*H108</f>
        <v>1.9379999999999999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165</v>
      </c>
      <c r="AT108" s="193" t="s">
        <v>161</v>
      </c>
      <c r="AU108" s="193" t="s">
        <v>88</v>
      </c>
      <c r="AY108" s="20" t="s">
        <v>159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88</v>
      </c>
      <c r="BK108" s="194">
        <f>ROUND(I108*H108,2)</f>
        <v>0</v>
      </c>
      <c r="BL108" s="20" t="s">
        <v>165</v>
      </c>
      <c r="BM108" s="193" t="s">
        <v>174</v>
      </c>
    </row>
    <row r="109" spans="1:65" s="2" customFormat="1">
      <c r="A109" s="37"/>
      <c r="B109" s="38"/>
      <c r="C109" s="39"/>
      <c r="D109" s="218" t="s">
        <v>175</v>
      </c>
      <c r="E109" s="39"/>
      <c r="F109" s="219" t="s">
        <v>176</v>
      </c>
      <c r="G109" s="39"/>
      <c r="H109" s="39"/>
      <c r="I109" s="220"/>
      <c r="J109" s="39"/>
      <c r="K109" s="39"/>
      <c r="L109" s="42"/>
      <c r="M109" s="221"/>
      <c r="N109" s="222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175</v>
      </c>
      <c r="AU109" s="20" t="s">
        <v>88</v>
      </c>
    </row>
    <row r="110" spans="1:65" s="13" customFormat="1">
      <c r="B110" s="195"/>
      <c r="C110" s="196"/>
      <c r="D110" s="197" t="s">
        <v>167</v>
      </c>
      <c r="E110" s="198" t="s">
        <v>21</v>
      </c>
      <c r="F110" s="199" t="s">
        <v>177</v>
      </c>
      <c r="G110" s="196"/>
      <c r="H110" s="200">
        <v>7.6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167</v>
      </c>
      <c r="AU110" s="206" t="s">
        <v>88</v>
      </c>
      <c r="AV110" s="13" t="s">
        <v>88</v>
      </c>
      <c r="AW110" s="13" t="s">
        <v>34</v>
      </c>
      <c r="AX110" s="13" t="s">
        <v>73</v>
      </c>
      <c r="AY110" s="206" t="s">
        <v>159</v>
      </c>
    </row>
    <row r="111" spans="1:65" s="14" customFormat="1">
      <c r="B111" s="207"/>
      <c r="C111" s="208"/>
      <c r="D111" s="197" t="s">
        <v>167</v>
      </c>
      <c r="E111" s="209" t="s">
        <v>21</v>
      </c>
      <c r="F111" s="210" t="s">
        <v>169</v>
      </c>
      <c r="G111" s="208"/>
      <c r="H111" s="211">
        <v>7.6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167</v>
      </c>
      <c r="AU111" s="217" t="s">
        <v>88</v>
      </c>
      <c r="AV111" s="14" t="s">
        <v>170</v>
      </c>
      <c r="AW111" s="14" t="s">
        <v>34</v>
      </c>
      <c r="AX111" s="14" t="s">
        <v>81</v>
      </c>
      <c r="AY111" s="217" t="s">
        <v>159</v>
      </c>
    </row>
    <row r="112" spans="1:65" s="2" customFormat="1" ht="37.9" customHeight="1">
      <c r="A112" s="37"/>
      <c r="B112" s="38"/>
      <c r="C112" s="182" t="s">
        <v>170</v>
      </c>
      <c r="D112" s="182" t="s">
        <v>161</v>
      </c>
      <c r="E112" s="183" t="s">
        <v>178</v>
      </c>
      <c r="F112" s="184" t="s">
        <v>179</v>
      </c>
      <c r="G112" s="185" t="s">
        <v>96</v>
      </c>
      <c r="H112" s="186">
        <v>58.4</v>
      </c>
      <c r="I112" s="187"/>
      <c r="J112" s="188">
        <f>ROUND(I112*H112,2)</f>
        <v>0</v>
      </c>
      <c r="K112" s="184" t="s">
        <v>164</v>
      </c>
      <c r="L112" s="42"/>
      <c r="M112" s="189" t="s">
        <v>21</v>
      </c>
      <c r="N112" s="190" t="s">
        <v>45</v>
      </c>
      <c r="O112" s="67"/>
      <c r="P112" s="191">
        <f>O112*H112</f>
        <v>0</v>
      </c>
      <c r="Q112" s="191">
        <v>0.29499999999999998</v>
      </c>
      <c r="R112" s="191">
        <f>Q112*H112</f>
        <v>17.227999999999998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165</v>
      </c>
      <c r="AT112" s="193" t="s">
        <v>161</v>
      </c>
      <c r="AU112" s="193" t="s">
        <v>88</v>
      </c>
      <c r="AY112" s="20" t="s">
        <v>159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88</v>
      </c>
      <c r="BK112" s="194">
        <f>ROUND(I112*H112,2)</f>
        <v>0</v>
      </c>
      <c r="BL112" s="20" t="s">
        <v>165</v>
      </c>
      <c r="BM112" s="193" t="s">
        <v>180</v>
      </c>
    </row>
    <row r="113" spans="1:65" s="13" customFormat="1">
      <c r="B113" s="195"/>
      <c r="C113" s="196"/>
      <c r="D113" s="197" t="s">
        <v>167</v>
      </c>
      <c r="E113" s="198" t="s">
        <v>21</v>
      </c>
      <c r="F113" s="199" t="s">
        <v>181</v>
      </c>
      <c r="G113" s="196"/>
      <c r="H113" s="200">
        <v>58.4</v>
      </c>
      <c r="I113" s="201"/>
      <c r="J113" s="196"/>
      <c r="K113" s="196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167</v>
      </c>
      <c r="AU113" s="206" t="s">
        <v>88</v>
      </c>
      <c r="AV113" s="13" t="s">
        <v>88</v>
      </c>
      <c r="AW113" s="13" t="s">
        <v>34</v>
      </c>
      <c r="AX113" s="13" t="s">
        <v>73</v>
      </c>
      <c r="AY113" s="206" t="s">
        <v>159</v>
      </c>
    </row>
    <row r="114" spans="1:65" s="14" customFormat="1">
      <c r="B114" s="207"/>
      <c r="C114" s="208"/>
      <c r="D114" s="197" t="s">
        <v>167</v>
      </c>
      <c r="E114" s="209" t="s">
        <v>21</v>
      </c>
      <c r="F114" s="210" t="s">
        <v>169</v>
      </c>
      <c r="G114" s="208"/>
      <c r="H114" s="211">
        <v>58.4</v>
      </c>
      <c r="I114" s="212"/>
      <c r="J114" s="208"/>
      <c r="K114" s="208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167</v>
      </c>
      <c r="AU114" s="217" t="s">
        <v>88</v>
      </c>
      <c r="AV114" s="14" t="s">
        <v>170</v>
      </c>
      <c r="AW114" s="14" t="s">
        <v>34</v>
      </c>
      <c r="AX114" s="14" t="s">
        <v>81</v>
      </c>
      <c r="AY114" s="217" t="s">
        <v>159</v>
      </c>
    </row>
    <row r="115" spans="1:65" s="2" customFormat="1" ht="33" customHeight="1">
      <c r="A115" s="37"/>
      <c r="B115" s="38"/>
      <c r="C115" s="182" t="s">
        <v>165</v>
      </c>
      <c r="D115" s="182" t="s">
        <v>161</v>
      </c>
      <c r="E115" s="183" t="s">
        <v>182</v>
      </c>
      <c r="F115" s="184" t="s">
        <v>183</v>
      </c>
      <c r="G115" s="185" t="s">
        <v>96</v>
      </c>
      <c r="H115" s="186">
        <v>14.6</v>
      </c>
      <c r="I115" s="187"/>
      <c r="J115" s="188">
        <f>ROUND(I115*H115,2)</f>
        <v>0</v>
      </c>
      <c r="K115" s="184" t="s">
        <v>173</v>
      </c>
      <c r="L115" s="42"/>
      <c r="M115" s="189" t="s">
        <v>21</v>
      </c>
      <c r="N115" s="190" t="s">
        <v>45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0.29499999999999998</v>
      </c>
      <c r="T115" s="192">
        <f>S115*H115</f>
        <v>4.3069999999999995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165</v>
      </c>
      <c r="AT115" s="193" t="s">
        <v>161</v>
      </c>
      <c r="AU115" s="193" t="s">
        <v>88</v>
      </c>
      <c r="AY115" s="20" t="s">
        <v>159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88</v>
      </c>
      <c r="BK115" s="194">
        <f>ROUND(I115*H115,2)</f>
        <v>0</v>
      </c>
      <c r="BL115" s="20" t="s">
        <v>165</v>
      </c>
      <c r="BM115" s="193" t="s">
        <v>184</v>
      </c>
    </row>
    <row r="116" spans="1:65" s="2" customFormat="1">
      <c r="A116" s="37"/>
      <c r="B116" s="38"/>
      <c r="C116" s="39"/>
      <c r="D116" s="218" t="s">
        <v>175</v>
      </c>
      <c r="E116" s="39"/>
      <c r="F116" s="219" t="s">
        <v>185</v>
      </c>
      <c r="G116" s="39"/>
      <c r="H116" s="39"/>
      <c r="I116" s="220"/>
      <c r="J116" s="39"/>
      <c r="K116" s="39"/>
      <c r="L116" s="42"/>
      <c r="M116" s="221"/>
      <c r="N116" s="222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175</v>
      </c>
      <c r="AU116" s="20" t="s">
        <v>88</v>
      </c>
    </row>
    <row r="117" spans="1:65" s="13" customFormat="1">
      <c r="B117" s="195"/>
      <c r="C117" s="196"/>
      <c r="D117" s="197" t="s">
        <v>167</v>
      </c>
      <c r="E117" s="198" t="s">
        <v>21</v>
      </c>
      <c r="F117" s="199" t="s">
        <v>186</v>
      </c>
      <c r="G117" s="196"/>
      <c r="H117" s="200">
        <v>14.6</v>
      </c>
      <c r="I117" s="201"/>
      <c r="J117" s="196"/>
      <c r="K117" s="196"/>
      <c r="L117" s="202"/>
      <c r="M117" s="203"/>
      <c r="N117" s="204"/>
      <c r="O117" s="204"/>
      <c r="P117" s="204"/>
      <c r="Q117" s="204"/>
      <c r="R117" s="204"/>
      <c r="S117" s="204"/>
      <c r="T117" s="205"/>
      <c r="AT117" s="206" t="s">
        <v>167</v>
      </c>
      <c r="AU117" s="206" t="s">
        <v>88</v>
      </c>
      <c r="AV117" s="13" t="s">
        <v>88</v>
      </c>
      <c r="AW117" s="13" t="s">
        <v>34</v>
      </c>
      <c r="AX117" s="13" t="s">
        <v>73</v>
      </c>
      <c r="AY117" s="206" t="s">
        <v>159</v>
      </c>
    </row>
    <row r="118" spans="1:65" s="14" customFormat="1">
      <c r="B118" s="207"/>
      <c r="C118" s="208"/>
      <c r="D118" s="197" t="s">
        <v>167</v>
      </c>
      <c r="E118" s="209" t="s">
        <v>21</v>
      </c>
      <c r="F118" s="210" t="s">
        <v>169</v>
      </c>
      <c r="G118" s="208"/>
      <c r="H118" s="211">
        <v>14.6</v>
      </c>
      <c r="I118" s="212"/>
      <c r="J118" s="208"/>
      <c r="K118" s="208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167</v>
      </c>
      <c r="AU118" s="217" t="s">
        <v>88</v>
      </c>
      <c r="AV118" s="14" t="s">
        <v>170</v>
      </c>
      <c r="AW118" s="14" t="s">
        <v>34</v>
      </c>
      <c r="AX118" s="14" t="s">
        <v>81</v>
      </c>
      <c r="AY118" s="217" t="s">
        <v>159</v>
      </c>
    </row>
    <row r="119" spans="1:65" s="2" customFormat="1" ht="24.2" customHeight="1">
      <c r="A119" s="37"/>
      <c r="B119" s="38"/>
      <c r="C119" s="182" t="s">
        <v>187</v>
      </c>
      <c r="D119" s="182" t="s">
        <v>161</v>
      </c>
      <c r="E119" s="183" t="s">
        <v>188</v>
      </c>
      <c r="F119" s="184" t="s">
        <v>189</v>
      </c>
      <c r="G119" s="185" t="s">
        <v>96</v>
      </c>
      <c r="H119" s="186">
        <v>5.75</v>
      </c>
      <c r="I119" s="187"/>
      <c r="J119" s="188">
        <f>ROUND(I119*H119,2)</f>
        <v>0</v>
      </c>
      <c r="K119" s="184" t="s">
        <v>173</v>
      </c>
      <c r="L119" s="42"/>
      <c r="M119" s="189" t="s">
        <v>21</v>
      </c>
      <c r="N119" s="190" t="s">
        <v>45</v>
      </c>
      <c r="O119" s="67"/>
      <c r="P119" s="191">
        <f>O119*H119</f>
        <v>0</v>
      </c>
      <c r="Q119" s="191">
        <v>0</v>
      </c>
      <c r="R119" s="191">
        <f>Q119*H119</f>
        <v>0</v>
      </c>
      <c r="S119" s="191">
        <v>0.17</v>
      </c>
      <c r="T119" s="192">
        <f>S119*H119</f>
        <v>0.97750000000000004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165</v>
      </c>
      <c r="AT119" s="193" t="s">
        <v>161</v>
      </c>
      <c r="AU119" s="193" t="s">
        <v>88</v>
      </c>
      <c r="AY119" s="20" t="s">
        <v>159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88</v>
      </c>
      <c r="BK119" s="194">
        <f>ROUND(I119*H119,2)</f>
        <v>0</v>
      </c>
      <c r="BL119" s="20" t="s">
        <v>165</v>
      </c>
      <c r="BM119" s="193" t="s">
        <v>190</v>
      </c>
    </row>
    <row r="120" spans="1:65" s="2" customFormat="1">
      <c r="A120" s="37"/>
      <c r="B120" s="38"/>
      <c r="C120" s="39"/>
      <c r="D120" s="218" t="s">
        <v>175</v>
      </c>
      <c r="E120" s="39"/>
      <c r="F120" s="219" t="s">
        <v>191</v>
      </c>
      <c r="G120" s="39"/>
      <c r="H120" s="39"/>
      <c r="I120" s="220"/>
      <c r="J120" s="39"/>
      <c r="K120" s="39"/>
      <c r="L120" s="42"/>
      <c r="M120" s="221"/>
      <c r="N120" s="222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175</v>
      </c>
      <c r="AU120" s="20" t="s">
        <v>88</v>
      </c>
    </row>
    <row r="121" spans="1:65" s="13" customFormat="1">
      <c r="B121" s="195"/>
      <c r="C121" s="196"/>
      <c r="D121" s="197" t="s">
        <v>167</v>
      </c>
      <c r="E121" s="198" t="s">
        <v>21</v>
      </c>
      <c r="F121" s="199" t="s">
        <v>192</v>
      </c>
      <c r="G121" s="196"/>
      <c r="H121" s="200">
        <v>5.75</v>
      </c>
      <c r="I121" s="201"/>
      <c r="J121" s="196"/>
      <c r="K121" s="196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167</v>
      </c>
      <c r="AU121" s="206" t="s">
        <v>88</v>
      </c>
      <c r="AV121" s="13" t="s">
        <v>88</v>
      </c>
      <c r="AW121" s="13" t="s">
        <v>34</v>
      </c>
      <c r="AX121" s="13" t="s">
        <v>73</v>
      </c>
      <c r="AY121" s="206" t="s">
        <v>159</v>
      </c>
    </row>
    <row r="122" spans="1:65" s="14" customFormat="1">
      <c r="B122" s="207"/>
      <c r="C122" s="208"/>
      <c r="D122" s="197" t="s">
        <v>167</v>
      </c>
      <c r="E122" s="209" t="s">
        <v>21</v>
      </c>
      <c r="F122" s="210" t="s">
        <v>169</v>
      </c>
      <c r="G122" s="208"/>
      <c r="H122" s="211">
        <v>5.75</v>
      </c>
      <c r="I122" s="212"/>
      <c r="J122" s="208"/>
      <c r="K122" s="208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167</v>
      </c>
      <c r="AU122" s="217" t="s">
        <v>88</v>
      </c>
      <c r="AV122" s="14" t="s">
        <v>170</v>
      </c>
      <c r="AW122" s="14" t="s">
        <v>34</v>
      </c>
      <c r="AX122" s="14" t="s">
        <v>81</v>
      </c>
      <c r="AY122" s="217" t="s">
        <v>159</v>
      </c>
    </row>
    <row r="123" spans="1:65" s="2" customFormat="1" ht="33" customHeight="1">
      <c r="A123" s="37"/>
      <c r="B123" s="38"/>
      <c r="C123" s="182" t="s">
        <v>193</v>
      </c>
      <c r="D123" s="182" t="s">
        <v>161</v>
      </c>
      <c r="E123" s="183" t="s">
        <v>194</v>
      </c>
      <c r="F123" s="184" t="s">
        <v>195</v>
      </c>
      <c r="G123" s="185" t="s">
        <v>96</v>
      </c>
      <c r="H123" s="186">
        <v>38</v>
      </c>
      <c r="I123" s="187"/>
      <c r="J123" s="188">
        <f>ROUND(I123*H123,2)</f>
        <v>0</v>
      </c>
      <c r="K123" s="184" t="s">
        <v>173</v>
      </c>
      <c r="L123" s="42"/>
      <c r="M123" s="189" t="s">
        <v>21</v>
      </c>
      <c r="N123" s="190" t="s">
        <v>45</v>
      </c>
      <c r="O123" s="67"/>
      <c r="P123" s="191">
        <f>O123*H123</f>
        <v>0</v>
      </c>
      <c r="Q123" s="191">
        <v>0</v>
      </c>
      <c r="R123" s="191">
        <f>Q123*H123</f>
        <v>0</v>
      </c>
      <c r="S123" s="191">
        <v>0.28999999999999998</v>
      </c>
      <c r="T123" s="192">
        <f>S123*H123</f>
        <v>11.02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3" t="s">
        <v>165</v>
      </c>
      <c r="AT123" s="193" t="s">
        <v>161</v>
      </c>
      <c r="AU123" s="193" t="s">
        <v>88</v>
      </c>
      <c r="AY123" s="20" t="s">
        <v>159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0" t="s">
        <v>88</v>
      </c>
      <c r="BK123" s="194">
        <f>ROUND(I123*H123,2)</f>
        <v>0</v>
      </c>
      <c r="BL123" s="20" t="s">
        <v>165</v>
      </c>
      <c r="BM123" s="193" t="s">
        <v>196</v>
      </c>
    </row>
    <row r="124" spans="1:65" s="2" customFormat="1">
      <c r="A124" s="37"/>
      <c r="B124" s="38"/>
      <c r="C124" s="39"/>
      <c r="D124" s="218" t="s">
        <v>175</v>
      </c>
      <c r="E124" s="39"/>
      <c r="F124" s="219" t="s">
        <v>197</v>
      </c>
      <c r="G124" s="39"/>
      <c r="H124" s="39"/>
      <c r="I124" s="220"/>
      <c r="J124" s="39"/>
      <c r="K124" s="39"/>
      <c r="L124" s="42"/>
      <c r="M124" s="221"/>
      <c r="N124" s="222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175</v>
      </c>
      <c r="AU124" s="20" t="s">
        <v>88</v>
      </c>
    </row>
    <row r="125" spans="1:65" s="13" customFormat="1">
      <c r="B125" s="195"/>
      <c r="C125" s="196"/>
      <c r="D125" s="197" t="s">
        <v>167</v>
      </c>
      <c r="E125" s="198" t="s">
        <v>21</v>
      </c>
      <c r="F125" s="199" t="s">
        <v>198</v>
      </c>
      <c r="G125" s="196"/>
      <c r="H125" s="200">
        <v>38</v>
      </c>
      <c r="I125" s="201"/>
      <c r="J125" s="196"/>
      <c r="K125" s="196"/>
      <c r="L125" s="202"/>
      <c r="M125" s="203"/>
      <c r="N125" s="204"/>
      <c r="O125" s="204"/>
      <c r="P125" s="204"/>
      <c r="Q125" s="204"/>
      <c r="R125" s="204"/>
      <c r="S125" s="204"/>
      <c r="T125" s="205"/>
      <c r="AT125" s="206" t="s">
        <v>167</v>
      </c>
      <c r="AU125" s="206" t="s">
        <v>88</v>
      </c>
      <c r="AV125" s="13" t="s">
        <v>88</v>
      </c>
      <c r="AW125" s="13" t="s">
        <v>34</v>
      </c>
      <c r="AX125" s="13" t="s">
        <v>73</v>
      </c>
      <c r="AY125" s="206" t="s">
        <v>159</v>
      </c>
    </row>
    <row r="126" spans="1:65" s="14" customFormat="1">
      <c r="B126" s="207"/>
      <c r="C126" s="208"/>
      <c r="D126" s="197" t="s">
        <v>167</v>
      </c>
      <c r="E126" s="209" t="s">
        <v>21</v>
      </c>
      <c r="F126" s="210" t="s">
        <v>169</v>
      </c>
      <c r="G126" s="208"/>
      <c r="H126" s="211">
        <v>38</v>
      </c>
      <c r="I126" s="212"/>
      <c r="J126" s="208"/>
      <c r="K126" s="208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167</v>
      </c>
      <c r="AU126" s="217" t="s">
        <v>88</v>
      </c>
      <c r="AV126" s="14" t="s">
        <v>170</v>
      </c>
      <c r="AW126" s="14" t="s">
        <v>34</v>
      </c>
      <c r="AX126" s="14" t="s">
        <v>81</v>
      </c>
      <c r="AY126" s="217" t="s">
        <v>159</v>
      </c>
    </row>
    <row r="127" spans="1:65" s="2" customFormat="1" ht="33" customHeight="1">
      <c r="A127" s="37"/>
      <c r="B127" s="38"/>
      <c r="C127" s="182" t="s">
        <v>199</v>
      </c>
      <c r="D127" s="182" t="s">
        <v>161</v>
      </c>
      <c r="E127" s="183" t="s">
        <v>200</v>
      </c>
      <c r="F127" s="184" t="s">
        <v>201</v>
      </c>
      <c r="G127" s="185" t="s">
        <v>96</v>
      </c>
      <c r="H127" s="186">
        <v>73</v>
      </c>
      <c r="I127" s="187"/>
      <c r="J127" s="188">
        <f>ROUND(I127*H127,2)</f>
        <v>0</v>
      </c>
      <c r="K127" s="184" t="s">
        <v>173</v>
      </c>
      <c r="L127" s="42"/>
      <c r="M127" s="189" t="s">
        <v>21</v>
      </c>
      <c r="N127" s="190" t="s">
        <v>45</v>
      </c>
      <c r="O127" s="67"/>
      <c r="P127" s="191">
        <f>O127*H127</f>
        <v>0</v>
      </c>
      <c r="Q127" s="191">
        <v>0</v>
      </c>
      <c r="R127" s="191">
        <f>Q127*H127</f>
        <v>0</v>
      </c>
      <c r="S127" s="191">
        <v>0.57999999999999996</v>
      </c>
      <c r="T127" s="192">
        <f>S127*H127</f>
        <v>42.339999999999996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165</v>
      </c>
      <c r="AT127" s="193" t="s">
        <v>161</v>
      </c>
      <c r="AU127" s="193" t="s">
        <v>88</v>
      </c>
      <c r="AY127" s="20" t="s">
        <v>159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88</v>
      </c>
      <c r="BK127" s="194">
        <f>ROUND(I127*H127,2)</f>
        <v>0</v>
      </c>
      <c r="BL127" s="20" t="s">
        <v>165</v>
      </c>
      <c r="BM127" s="193" t="s">
        <v>202</v>
      </c>
    </row>
    <row r="128" spans="1:65" s="2" customFormat="1">
      <c r="A128" s="37"/>
      <c r="B128" s="38"/>
      <c r="C128" s="39"/>
      <c r="D128" s="218" t="s">
        <v>175</v>
      </c>
      <c r="E128" s="39"/>
      <c r="F128" s="219" t="s">
        <v>203</v>
      </c>
      <c r="G128" s="39"/>
      <c r="H128" s="39"/>
      <c r="I128" s="220"/>
      <c r="J128" s="39"/>
      <c r="K128" s="39"/>
      <c r="L128" s="42"/>
      <c r="M128" s="221"/>
      <c r="N128" s="222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175</v>
      </c>
      <c r="AU128" s="20" t="s">
        <v>88</v>
      </c>
    </row>
    <row r="129" spans="1:65" s="13" customFormat="1">
      <c r="B129" s="195"/>
      <c r="C129" s="196"/>
      <c r="D129" s="197" t="s">
        <v>167</v>
      </c>
      <c r="E129" s="198" t="s">
        <v>21</v>
      </c>
      <c r="F129" s="199" t="s">
        <v>204</v>
      </c>
      <c r="G129" s="196"/>
      <c r="H129" s="200">
        <v>73</v>
      </c>
      <c r="I129" s="201"/>
      <c r="J129" s="196"/>
      <c r="K129" s="196"/>
      <c r="L129" s="202"/>
      <c r="M129" s="203"/>
      <c r="N129" s="204"/>
      <c r="O129" s="204"/>
      <c r="P129" s="204"/>
      <c r="Q129" s="204"/>
      <c r="R129" s="204"/>
      <c r="S129" s="204"/>
      <c r="T129" s="205"/>
      <c r="AT129" s="206" t="s">
        <v>167</v>
      </c>
      <c r="AU129" s="206" t="s">
        <v>88</v>
      </c>
      <c r="AV129" s="13" t="s">
        <v>88</v>
      </c>
      <c r="AW129" s="13" t="s">
        <v>34</v>
      </c>
      <c r="AX129" s="13" t="s">
        <v>73</v>
      </c>
      <c r="AY129" s="206" t="s">
        <v>159</v>
      </c>
    </row>
    <row r="130" spans="1:65" s="14" customFormat="1">
      <c r="B130" s="207"/>
      <c r="C130" s="208"/>
      <c r="D130" s="197" t="s">
        <v>167</v>
      </c>
      <c r="E130" s="209" t="s">
        <v>21</v>
      </c>
      <c r="F130" s="210" t="s">
        <v>169</v>
      </c>
      <c r="G130" s="208"/>
      <c r="H130" s="211">
        <v>73</v>
      </c>
      <c r="I130" s="212"/>
      <c r="J130" s="208"/>
      <c r="K130" s="208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167</v>
      </c>
      <c r="AU130" s="217" t="s">
        <v>88</v>
      </c>
      <c r="AV130" s="14" t="s">
        <v>170</v>
      </c>
      <c r="AW130" s="14" t="s">
        <v>34</v>
      </c>
      <c r="AX130" s="14" t="s">
        <v>81</v>
      </c>
      <c r="AY130" s="217" t="s">
        <v>159</v>
      </c>
    </row>
    <row r="131" spans="1:65" s="2" customFormat="1" ht="24.2" customHeight="1">
      <c r="A131" s="37"/>
      <c r="B131" s="38"/>
      <c r="C131" s="182" t="s">
        <v>205</v>
      </c>
      <c r="D131" s="182" t="s">
        <v>161</v>
      </c>
      <c r="E131" s="183" t="s">
        <v>206</v>
      </c>
      <c r="F131" s="184" t="s">
        <v>207</v>
      </c>
      <c r="G131" s="185" t="s">
        <v>110</v>
      </c>
      <c r="H131" s="186">
        <v>3.4</v>
      </c>
      <c r="I131" s="187"/>
      <c r="J131" s="188">
        <f>ROUND(I131*H131,2)</f>
        <v>0</v>
      </c>
      <c r="K131" s="184" t="s">
        <v>173</v>
      </c>
      <c r="L131" s="42"/>
      <c r="M131" s="189" t="s">
        <v>21</v>
      </c>
      <c r="N131" s="190" t="s">
        <v>45</v>
      </c>
      <c r="O131" s="67"/>
      <c r="P131" s="191">
        <f>O131*H131</f>
        <v>0</v>
      </c>
      <c r="Q131" s="191">
        <v>0</v>
      </c>
      <c r="R131" s="191">
        <f>Q131*H131</f>
        <v>0</v>
      </c>
      <c r="S131" s="191">
        <v>0.28999999999999998</v>
      </c>
      <c r="T131" s="192">
        <f>S131*H131</f>
        <v>0.98599999999999988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165</v>
      </c>
      <c r="AT131" s="193" t="s">
        <v>161</v>
      </c>
      <c r="AU131" s="193" t="s">
        <v>88</v>
      </c>
      <c r="AY131" s="20" t="s">
        <v>159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88</v>
      </c>
      <c r="BK131" s="194">
        <f>ROUND(I131*H131,2)</f>
        <v>0</v>
      </c>
      <c r="BL131" s="20" t="s">
        <v>165</v>
      </c>
      <c r="BM131" s="193" t="s">
        <v>208</v>
      </c>
    </row>
    <row r="132" spans="1:65" s="2" customFormat="1">
      <c r="A132" s="37"/>
      <c r="B132" s="38"/>
      <c r="C132" s="39"/>
      <c r="D132" s="218" t="s">
        <v>175</v>
      </c>
      <c r="E132" s="39"/>
      <c r="F132" s="219" t="s">
        <v>209</v>
      </c>
      <c r="G132" s="39"/>
      <c r="H132" s="39"/>
      <c r="I132" s="220"/>
      <c r="J132" s="39"/>
      <c r="K132" s="39"/>
      <c r="L132" s="42"/>
      <c r="M132" s="221"/>
      <c r="N132" s="222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175</v>
      </c>
      <c r="AU132" s="20" t="s">
        <v>88</v>
      </c>
    </row>
    <row r="133" spans="1:65" s="13" customFormat="1">
      <c r="B133" s="195"/>
      <c r="C133" s="196"/>
      <c r="D133" s="197" t="s">
        <v>167</v>
      </c>
      <c r="E133" s="198" t="s">
        <v>21</v>
      </c>
      <c r="F133" s="199" t="s">
        <v>210</v>
      </c>
      <c r="G133" s="196"/>
      <c r="H133" s="200">
        <v>3.4</v>
      </c>
      <c r="I133" s="201"/>
      <c r="J133" s="196"/>
      <c r="K133" s="196"/>
      <c r="L133" s="202"/>
      <c r="M133" s="203"/>
      <c r="N133" s="204"/>
      <c r="O133" s="204"/>
      <c r="P133" s="204"/>
      <c r="Q133" s="204"/>
      <c r="R133" s="204"/>
      <c r="S133" s="204"/>
      <c r="T133" s="205"/>
      <c r="AT133" s="206" t="s">
        <v>167</v>
      </c>
      <c r="AU133" s="206" t="s">
        <v>88</v>
      </c>
      <c r="AV133" s="13" t="s">
        <v>88</v>
      </c>
      <c r="AW133" s="13" t="s">
        <v>34</v>
      </c>
      <c r="AX133" s="13" t="s">
        <v>73</v>
      </c>
      <c r="AY133" s="206" t="s">
        <v>159</v>
      </c>
    </row>
    <row r="134" spans="1:65" s="14" customFormat="1">
      <c r="B134" s="207"/>
      <c r="C134" s="208"/>
      <c r="D134" s="197" t="s">
        <v>167</v>
      </c>
      <c r="E134" s="209" t="s">
        <v>21</v>
      </c>
      <c r="F134" s="210" t="s">
        <v>169</v>
      </c>
      <c r="G134" s="208"/>
      <c r="H134" s="211">
        <v>3.4</v>
      </c>
      <c r="I134" s="212"/>
      <c r="J134" s="208"/>
      <c r="K134" s="208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167</v>
      </c>
      <c r="AU134" s="217" t="s">
        <v>88</v>
      </c>
      <c r="AV134" s="14" t="s">
        <v>170</v>
      </c>
      <c r="AW134" s="14" t="s">
        <v>34</v>
      </c>
      <c r="AX134" s="14" t="s">
        <v>81</v>
      </c>
      <c r="AY134" s="217" t="s">
        <v>159</v>
      </c>
    </row>
    <row r="135" spans="1:65" s="2" customFormat="1" ht="24.2" customHeight="1">
      <c r="A135" s="37"/>
      <c r="B135" s="38"/>
      <c r="C135" s="182" t="s">
        <v>211</v>
      </c>
      <c r="D135" s="182" t="s">
        <v>161</v>
      </c>
      <c r="E135" s="183" t="s">
        <v>212</v>
      </c>
      <c r="F135" s="184" t="s">
        <v>213</v>
      </c>
      <c r="G135" s="185" t="s">
        <v>110</v>
      </c>
      <c r="H135" s="186">
        <v>27.9</v>
      </c>
      <c r="I135" s="187"/>
      <c r="J135" s="188">
        <f>ROUND(I135*H135,2)</f>
        <v>0</v>
      </c>
      <c r="K135" s="184" t="s">
        <v>173</v>
      </c>
      <c r="L135" s="42"/>
      <c r="M135" s="189" t="s">
        <v>21</v>
      </c>
      <c r="N135" s="190" t="s">
        <v>45</v>
      </c>
      <c r="O135" s="67"/>
      <c r="P135" s="191">
        <f>O135*H135</f>
        <v>0</v>
      </c>
      <c r="Q135" s="191">
        <v>0</v>
      </c>
      <c r="R135" s="191">
        <f>Q135*H135</f>
        <v>0</v>
      </c>
      <c r="S135" s="191">
        <v>0.20499999999999999</v>
      </c>
      <c r="T135" s="192">
        <f>S135*H135</f>
        <v>5.7194999999999991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165</v>
      </c>
      <c r="AT135" s="193" t="s">
        <v>161</v>
      </c>
      <c r="AU135" s="193" t="s">
        <v>88</v>
      </c>
      <c r="AY135" s="20" t="s">
        <v>159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88</v>
      </c>
      <c r="BK135" s="194">
        <f>ROUND(I135*H135,2)</f>
        <v>0</v>
      </c>
      <c r="BL135" s="20" t="s">
        <v>165</v>
      </c>
      <c r="BM135" s="193" t="s">
        <v>214</v>
      </c>
    </row>
    <row r="136" spans="1:65" s="2" customFormat="1">
      <c r="A136" s="37"/>
      <c r="B136" s="38"/>
      <c r="C136" s="39"/>
      <c r="D136" s="218" t="s">
        <v>175</v>
      </c>
      <c r="E136" s="39"/>
      <c r="F136" s="219" t="s">
        <v>215</v>
      </c>
      <c r="G136" s="39"/>
      <c r="H136" s="39"/>
      <c r="I136" s="220"/>
      <c r="J136" s="39"/>
      <c r="K136" s="39"/>
      <c r="L136" s="42"/>
      <c r="M136" s="221"/>
      <c r="N136" s="222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175</v>
      </c>
      <c r="AU136" s="20" t="s">
        <v>88</v>
      </c>
    </row>
    <row r="137" spans="1:65" s="13" customFormat="1">
      <c r="B137" s="195"/>
      <c r="C137" s="196"/>
      <c r="D137" s="197" t="s">
        <v>167</v>
      </c>
      <c r="E137" s="198" t="s">
        <v>21</v>
      </c>
      <c r="F137" s="199" t="s">
        <v>216</v>
      </c>
      <c r="G137" s="196"/>
      <c r="H137" s="200">
        <v>27.9</v>
      </c>
      <c r="I137" s="201"/>
      <c r="J137" s="196"/>
      <c r="K137" s="196"/>
      <c r="L137" s="202"/>
      <c r="M137" s="203"/>
      <c r="N137" s="204"/>
      <c r="O137" s="204"/>
      <c r="P137" s="204"/>
      <c r="Q137" s="204"/>
      <c r="R137" s="204"/>
      <c r="S137" s="204"/>
      <c r="T137" s="205"/>
      <c r="AT137" s="206" t="s">
        <v>167</v>
      </c>
      <c r="AU137" s="206" t="s">
        <v>88</v>
      </c>
      <c r="AV137" s="13" t="s">
        <v>88</v>
      </c>
      <c r="AW137" s="13" t="s">
        <v>34</v>
      </c>
      <c r="AX137" s="13" t="s">
        <v>73</v>
      </c>
      <c r="AY137" s="206" t="s">
        <v>159</v>
      </c>
    </row>
    <row r="138" spans="1:65" s="14" customFormat="1">
      <c r="B138" s="207"/>
      <c r="C138" s="208"/>
      <c r="D138" s="197" t="s">
        <v>167</v>
      </c>
      <c r="E138" s="209" t="s">
        <v>21</v>
      </c>
      <c r="F138" s="210" t="s">
        <v>169</v>
      </c>
      <c r="G138" s="208"/>
      <c r="H138" s="211">
        <v>27.9</v>
      </c>
      <c r="I138" s="212"/>
      <c r="J138" s="208"/>
      <c r="K138" s="208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167</v>
      </c>
      <c r="AU138" s="217" t="s">
        <v>88</v>
      </c>
      <c r="AV138" s="14" t="s">
        <v>170</v>
      </c>
      <c r="AW138" s="14" t="s">
        <v>34</v>
      </c>
      <c r="AX138" s="14" t="s">
        <v>81</v>
      </c>
      <c r="AY138" s="217" t="s">
        <v>159</v>
      </c>
    </row>
    <row r="139" spans="1:65" s="2" customFormat="1" ht="24.2" customHeight="1">
      <c r="A139" s="37"/>
      <c r="B139" s="38"/>
      <c r="C139" s="182" t="s">
        <v>217</v>
      </c>
      <c r="D139" s="182" t="s">
        <v>161</v>
      </c>
      <c r="E139" s="183" t="s">
        <v>218</v>
      </c>
      <c r="F139" s="184" t="s">
        <v>219</v>
      </c>
      <c r="G139" s="185" t="s">
        <v>220</v>
      </c>
      <c r="H139" s="186">
        <v>21.9</v>
      </c>
      <c r="I139" s="187"/>
      <c r="J139" s="188">
        <f>ROUND(I139*H139,2)</f>
        <v>0</v>
      </c>
      <c r="K139" s="184" t="s">
        <v>173</v>
      </c>
      <c r="L139" s="42"/>
      <c r="M139" s="189" t="s">
        <v>21</v>
      </c>
      <c r="N139" s="190" t="s">
        <v>45</v>
      </c>
      <c r="O139" s="67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165</v>
      </c>
      <c r="AT139" s="193" t="s">
        <v>161</v>
      </c>
      <c r="AU139" s="193" t="s">
        <v>88</v>
      </c>
      <c r="AY139" s="20" t="s">
        <v>159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88</v>
      </c>
      <c r="BK139" s="194">
        <f>ROUND(I139*H139,2)</f>
        <v>0</v>
      </c>
      <c r="BL139" s="20" t="s">
        <v>165</v>
      </c>
      <c r="BM139" s="193" t="s">
        <v>221</v>
      </c>
    </row>
    <row r="140" spans="1:65" s="2" customFormat="1">
      <c r="A140" s="37"/>
      <c r="B140" s="38"/>
      <c r="C140" s="39"/>
      <c r="D140" s="218" t="s">
        <v>175</v>
      </c>
      <c r="E140" s="39"/>
      <c r="F140" s="219" t="s">
        <v>222</v>
      </c>
      <c r="G140" s="39"/>
      <c r="H140" s="39"/>
      <c r="I140" s="220"/>
      <c r="J140" s="39"/>
      <c r="K140" s="39"/>
      <c r="L140" s="42"/>
      <c r="M140" s="221"/>
      <c r="N140" s="222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175</v>
      </c>
      <c r="AU140" s="20" t="s">
        <v>88</v>
      </c>
    </row>
    <row r="141" spans="1:65" s="13" customFormat="1">
      <c r="B141" s="195"/>
      <c r="C141" s="196"/>
      <c r="D141" s="197" t="s">
        <v>167</v>
      </c>
      <c r="E141" s="198" t="s">
        <v>21</v>
      </c>
      <c r="F141" s="199" t="s">
        <v>223</v>
      </c>
      <c r="G141" s="196"/>
      <c r="H141" s="200">
        <v>21.9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167</v>
      </c>
      <c r="AU141" s="206" t="s">
        <v>88</v>
      </c>
      <c r="AV141" s="13" t="s">
        <v>88</v>
      </c>
      <c r="AW141" s="13" t="s">
        <v>34</v>
      </c>
      <c r="AX141" s="13" t="s">
        <v>73</v>
      </c>
      <c r="AY141" s="206" t="s">
        <v>159</v>
      </c>
    </row>
    <row r="142" spans="1:65" s="14" customFormat="1">
      <c r="B142" s="207"/>
      <c r="C142" s="208"/>
      <c r="D142" s="197" t="s">
        <v>167</v>
      </c>
      <c r="E142" s="209" t="s">
        <v>21</v>
      </c>
      <c r="F142" s="210" t="s">
        <v>169</v>
      </c>
      <c r="G142" s="208"/>
      <c r="H142" s="211">
        <v>21.9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167</v>
      </c>
      <c r="AU142" s="217" t="s">
        <v>88</v>
      </c>
      <c r="AV142" s="14" t="s">
        <v>170</v>
      </c>
      <c r="AW142" s="14" t="s">
        <v>34</v>
      </c>
      <c r="AX142" s="14" t="s">
        <v>81</v>
      </c>
      <c r="AY142" s="217" t="s">
        <v>159</v>
      </c>
    </row>
    <row r="143" spans="1:65" s="2" customFormat="1" ht="24.2" customHeight="1">
      <c r="A143" s="37"/>
      <c r="B143" s="38"/>
      <c r="C143" s="182" t="s">
        <v>224</v>
      </c>
      <c r="D143" s="182" t="s">
        <v>161</v>
      </c>
      <c r="E143" s="183" t="s">
        <v>225</v>
      </c>
      <c r="F143" s="184" t="s">
        <v>226</v>
      </c>
      <c r="G143" s="185" t="s">
        <v>220</v>
      </c>
      <c r="H143" s="186">
        <v>26.251999999999999</v>
      </c>
      <c r="I143" s="187"/>
      <c r="J143" s="188">
        <f>ROUND(I143*H143,2)</f>
        <v>0</v>
      </c>
      <c r="K143" s="184" t="s">
        <v>173</v>
      </c>
      <c r="L143" s="42"/>
      <c r="M143" s="189" t="s">
        <v>21</v>
      </c>
      <c r="N143" s="190" t="s">
        <v>45</v>
      </c>
      <c r="O143" s="6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165</v>
      </c>
      <c r="AT143" s="193" t="s">
        <v>161</v>
      </c>
      <c r="AU143" s="193" t="s">
        <v>88</v>
      </c>
      <c r="AY143" s="20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88</v>
      </c>
      <c r="BK143" s="194">
        <f>ROUND(I143*H143,2)</f>
        <v>0</v>
      </c>
      <c r="BL143" s="20" t="s">
        <v>165</v>
      </c>
      <c r="BM143" s="193" t="s">
        <v>227</v>
      </c>
    </row>
    <row r="144" spans="1:65" s="2" customFormat="1">
      <c r="A144" s="37"/>
      <c r="B144" s="38"/>
      <c r="C144" s="39"/>
      <c r="D144" s="218" t="s">
        <v>175</v>
      </c>
      <c r="E144" s="39"/>
      <c r="F144" s="219" t="s">
        <v>228</v>
      </c>
      <c r="G144" s="39"/>
      <c r="H144" s="39"/>
      <c r="I144" s="220"/>
      <c r="J144" s="39"/>
      <c r="K144" s="39"/>
      <c r="L144" s="42"/>
      <c r="M144" s="221"/>
      <c r="N144" s="222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175</v>
      </c>
      <c r="AU144" s="20" t="s">
        <v>88</v>
      </c>
    </row>
    <row r="145" spans="1:65" s="15" customFormat="1">
      <c r="B145" s="223"/>
      <c r="C145" s="224"/>
      <c r="D145" s="197" t="s">
        <v>167</v>
      </c>
      <c r="E145" s="225" t="s">
        <v>21</v>
      </c>
      <c r="F145" s="226" t="s">
        <v>229</v>
      </c>
      <c r="G145" s="224"/>
      <c r="H145" s="225" t="s">
        <v>21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167</v>
      </c>
      <c r="AU145" s="232" t="s">
        <v>88</v>
      </c>
      <c r="AV145" s="15" t="s">
        <v>81</v>
      </c>
      <c r="AW145" s="15" t="s">
        <v>34</v>
      </c>
      <c r="AX145" s="15" t="s">
        <v>73</v>
      </c>
      <c r="AY145" s="232" t="s">
        <v>159</v>
      </c>
    </row>
    <row r="146" spans="1:65" s="15" customFormat="1">
      <c r="B146" s="223"/>
      <c r="C146" s="224"/>
      <c r="D146" s="197" t="s">
        <v>167</v>
      </c>
      <c r="E146" s="225" t="s">
        <v>21</v>
      </c>
      <c r="F146" s="226" t="s">
        <v>230</v>
      </c>
      <c r="G146" s="224"/>
      <c r="H146" s="225" t="s">
        <v>21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167</v>
      </c>
      <c r="AU146" s="232" t="s">
        <v>88</v>
      </c>
      <c r="AV146" s="15" t="s">
        <v>81</v>
      </c>
      <c r="AW146" s="15" t="s">
        <v>34</v>
      </c>
      <c r="AX146" s="15" t="s">
        <v>73</v>
      </c>
      <c r="AY146" s="232" t="s">
        <v>159</v>
      </c>
    </row>
    <row r="147" spans="1:65" s="13" customFormat="1">
      <c r="B147" s="195"/>
      <c r="C147" s="196"/>
      <c r="D147" s="197" t="s">
        <v>167</v>
      </c>
      <c r="E147" s="198" t="s">
        <v>21</v>
      </c>
      <c r="F147" s="199" t="s">
        <v>231</v>
      </c>
      <c r="G147" s="196"/>
      <c r="H147" s="200">
        <v>13.093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167</v>
      </c>
      <c r="AU147" s="206" t="s">
        <v>88</v>
      </c>
      <c r="AV147" s="13" t="s">
        <v>88</v>
      </c>
      <c r="AW147" s="13" t="s">
        <v>34</v>
      </c>
      <c r="AX147" s="13" t="s">
        <v>73</v>
      </c>
      <c r="AY147" s="206" t="s">
        <v>159</v>
      </c>
    </row>
    <row r="148" spans="1:65" s="13" customFormat="1">
      <c r="B148" s="195"/>
      <c r="C148" s="196"/>
      <c r="D148" s="197" t="s">
        <v>167</v>
      </c>
      <c r="E148" s="198" t="s">
        <v>21</v>
      </c>
      <c r="F148" s="199" t="s">
        <v>232</v>
      </c>
      <c r="G148" s="196"/>
      <c r="H148" s="200">
        <v>21.622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167</v>
      </c>
      <c r="AU148" s="206" t="s">
        <v>88</v>
      </c>
      <c r="AV148" s="13" t="s">
        <v>88</v>
      </c>
      <c r="AW148" s="13" t="s">
        <v>34</v>
      </c>
      <c r="AX148" s="13" t="s">
        <v>73</v>
      </c>
      <c r="AY148" s="206" t="s">
        <v>159</v>
      </c>
    </row>
    <row r="149" spans="1:65" s="13" customFormat="1">
      <c r="B149" s="195"/>
      <c r="C149" s="196"/>
      <c r="D149" s="197" t="s">
        <v>167</v>
      </c>
      <c r="E149" s="198" t="s">
        <v>21</v>
      </c>
      <c r="F149" s="199" t="s">
        <v>233</v>
      </c>
      <c r="G149" s="196"/>
      <c r="H149" s="200">
        <v>17.789000000000001</v>
      </c>
      <c r="I149" s="201"/>
      <c r="J149" s="196"/>
      <c r="K149" s="196"/>
      <c r="L149" s="202"/>
      <c r="M149" s="203"/>
      <c r="N149" s="204"/>
      <c r="O149" s="204"/>
      <c r="P149" s="204"/>
      <c r="Q149" s="204"/>
      <c r="R149" s="204"/>
      <c r="S149" s="204"/>
      <c r="T149" s="205"/>
      <c r="AT149" s="206" t="s">
        <v>167</v>
      </c>
      <c r="AU149" s="206" t="s">
        <v>88</v>
      </c>
      <c r="AV149" s="13" t="s">
        <v>88</v>
      </c>
      <c r="AW149" s="13" t="s">
        <v>34</v>
      </c>
      <c r="AX149" s="13" t="s">
        <v>73</v>
      </c>
      <c r="AY149" s="206" t="s">
        <v>159</v>
      </c>
    </row>
    <row r="150" spans="1:65" s="14" customFormat="1">
      <c r="B150" s="207"/>
      <c r="C150" s="208"/>
      <c r="D150" s="197" t="s">
        <v>167</v>
      </c>
      <c r="E150" s="209" t="s">
        <v>21</v>
      </c>
      <c r="F150" s="210" t="s">
        <v>169</v>
      </c>
      <c r="G150" s="208"/>
      <c r="H150" s="211">
        <v>52.503999999999998</v>
      </c>
      <c r="I150" s="212"/>
      <c r="J150" s="208"/>
      <c r="K150" s="208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167</v>
      </c>
      <c r="AU150" s="217" t="s">
        <v>88</v>
      </c>
      <c r="AV150" s="14" t="s">
        <v>170</v>
      </c>
      <c r="AW150" s="14" t="s">
        <v>34</v>
      </c>
      <c r="AX150" s="14" t="s">
        <v>73</v>
      </c>
      <c r="AY150" s="217" t="s">
        <v>159</v>
      </c>
    </row>
    <row r="151" spans="1:65" s="13" customFormat="1">
      <c r="B151" s="195"/>
      <c r="C151" s="196"/>
      <c r="D151" s="197" t="s">
        <v>167</v>
      </c>
      <c r="E151" s="198" t="s">
        <v>21</v>
      </c>
      <c r="F151" s="199" t="s">
        <v>234</v>
      </c>
      <c r="G151" s="196"/>
      <c r="H151" s="200">
        <v>-26.251999999999999</v>
      </c>
      <c r="I151" s="201"/>
      <c r="J151" s="196"/>
      <c r="K151" s="196"/>
      <c r="L151" s="202"/>
      <c r="M151" s="203"/>
      <c r="N151" s="204"/>
      <c r="O151" s="204"/>
      <c r="P151" s="204"/>
      <c r="Q151" s="204"/>
      <c r="R151" s="204"/>
      <c r="S151" s="204"/>
      <c r="T151" s="205"/>
      <c r="AT151" s="206" t="s">
        <v>167</v>
      </c>
      <c r="AU151" s="206" t="s">
        <v>88</v>
      </c>
      <c r="AV151" s="13" t="s">
        <v>88</v>
      </c>
      <c r="AW151" s="13" t="s">
        <v>34</v>
      </c>
      <c r="AX151" s="13" t="s">
        <v>73</v>
      </c>
      <c r="AY151" s="206" t="s">
        <v>159</v>
      </c>
    </row>
    <row r="152" spans="1:65" s="16" customFormat="1">
      <c r="B152" s="233"/>
      <c r="C152" s="234"/>
      <c r="D152" s="197" t="s">
        <v>167</v>
      </c>
      <c r="E152" s="235" t="s">
        <v>21</v>
      </c>
      <c r="F152" s="236" t="s">
        <v>235</v>
      </c>
      <c r="G152" s="234"/>
      <c r="H152" s="237">
        <v>26.251999999999999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AT152" s="243" t="s">
        <v>167</v>
      </c>
      <c r="AU152" s="243" t="s">
        <v>88</v>
      </c>
      <c r="AV152" s="16" t="s">
        <v>165</v>
      </c>
      <c r="AW152" s="16" t="s">
        <v>34</v>
      </c>
      <c r="AX152" s="16" t="s">
        <v>81</v>
      </c>
      <c r="AY152" s="243" t="s">
        <v>159</v>
      </c>
    </row>
    <row r="153" spans="1:65" s="2" customFormat="1" ht="24.2" customHeight="1">
      <c r="A153" s="37"/>
      <c r="B153" s="38"/>
      <c r="C153" s="182" t="s">
        <v>8</v>
      </c>
      <c r="D153" s="182" t="s">
        <v>161</v>
      </c>
      <c r="E153" s="183" t="s">
        <v>236</v>
      </c>
      <c r="F153" s="184" t="s">
        <v>237</v>
      </c>
      <c r="G153" s="185" t="s">
        <v>220</v>
      </c>
      <c r="H153" s="186">
        <v>26.251999999999999</v>
      </c>
      <c r="I153" s="187"/>
      <c r="J153" s="188">
        <f>ROUND(I153*H153,2)</f>
        <v>0</v>
      </c>
      <c r="K153" s="184" t="s">
        <v>173</v>
      </c>
      <c r="L153" s="42"/>
      <c r="M153" s="189" t="s">
        <v>21</v>
      </c>
      <c r="N153" s="190" t="s">
        <v>45</v>
      </c>
      <c r="O153" s="67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3" t="s">
        <v>165</v>
      </c>
      <c r="AT153" s="193" t="s">
        <v>161</v>
      </c>
      <c r="AU153" s="193" t="s">
        <v>88</v>
      </c>
      <c r="AY153" s="20" t="s">
        <v>159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20" t="s">
        <v>88</v>
      </c>
      <c r="BK153" s="194">
        <f>ROUND(I153*H153,2)</f>
        <v>0</v>
      </c>
      <c r="BL153" s="20" t="s">
        <v>165</v>
      </c>
      <c r="BM153" s="193" t="s">
        <v>238</v>
      </c>
    </row>
    <row r="154" spans="1:65" s="2" customFormat="1">
      <c r="A154" s="37"/>
      <c r="B154" s="38"/>
      <c r="C154" s="39"/>
      <c r="D154" s="218" t="s">
        <v>175</v>
      </c>
      <c r="E154" s="39"/>
      <c r="F154" s="219" t="s">
        <v>239</v>
      </c>
      <c r="G154" s="39"/>
      <c r="H154" s="39"/>
      <c r="I154" s="220"/>
      <c r="J154" s="39"/>
      <c r="K154" s="39"/>
      <c r="L154" s="42"/>
      <c r="M154" s="221"/>
      <c r="N154" s="222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175</v>
      </c>
      <c r="AU154" s="20" t="s">
        <v>88</v>
      </c>
    </row>
    <row r="155" spans="1:65" s="15" customFormat="1">
      <c r="B155" s="223"/>
      <c r="C155" s="224"/>
      <c r="D155" s="197" t="s">
        <v>167</v>
      </c>
      <c r="E155" s="225" t="s">
        <v>21</v>
      </c>
      <c r="F155" s="226" t="s">
        <v>229</v>
      </c>
      <c r="G155" s="224"/>
      <c r="H155" s="225" t="s">
        <v>21</v>
      </c>
      <c r="I155" s="227"/>
      <c r="J155" s="224"/>
      <c r="K155" s="224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167</v>
      </c>
      <c r="AU155" s="232" t="s">
        <v>88</v>
      </c>
      <c r="AV155" s="15" t="s">
        <v>81</v>
      </c>
      <c r="AW155" s="15" t="s">
        <v>34</v>
      </c>
      <c r="AX155" s="15" t="s">
        <v>73</v>
      </c>
      <c r="AY155" s="232" t="s">
        <v>159</v>
      </c>
    </row>
    <row r="156" spans="1:65" s="15" customFormat="1">
      <c r="B156" s="223"/>
      <c r="C156" s="224"/>
      <c r="D156" s="197" t="s">
        <v>167</v>
      </c>
      <c r="E156" s="225" t="s">
        <v>21</v>
      </c>
      <c r="F156" s="226" t="s">
        <v>230</v>
      </c>
      <c r="G156" s="224"/>
      <c r="H156" s="225" t="s">
        <v>21</v>
      </c>
      <c r="I156" s="227"/>
      <c r="J156" s="224"/>
      <c r="K156" s="224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167</v>
      </c>
      <c r="AU156" s="232" t="s">
        <v>88</v>
      </c>
      <c r="AV156" s="15" t="s">
        <v>81</v>
      </c>
      <c r="AW156" s="15" t="s">
        <v>34</v>
      </c>
      <c r="AX156" s="15" t="s">
        <v>73</v>
      </c>
      <c r="AY156" s="232" t="s">
        <v>159</v>
      </c>
    </row>
    <row r="157" spans="1:65" s="13" customFormat="1">
      <c r="B157" s="195"/>
      <c r="C157" s="196"/>
      <c r="D157" s="197" t="s">
        <v>167</v>
      </c>
      <c r="E157" s="198" t="s">
        <v>21</v>
      </c>
      <c r="F157" s="199" t="s">
        <v>231</v>
      </c>
      <c r="G157" s="196"/>
      <c r="H157" s="200">
        <v>13.093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167</v>
      </c>
      <c r="AU157" s="206" t="s">
        <v>88</v>
      </c>
      <c r="AV157" s="13" t="s">
        <v>88</v>
      </c>
      <c r="AW157" s="13" t="s">
        <v>34</v>
      </c>
      <c r="AX157" s="13" t="s">
        <v>73</v>
      </c>
      <c r="AY157" s="206" t="s">
        <v>159</v>
      </c>
    </row>
    <row r="158" spans="1:65" s="13" customFormat="1">
      <c r="B158" s="195"/>
      <c r="C158" s="196"/>
      <c r="D158" s="197" t="s">
        <v>167</v>
      </c>
      <c r="E158" s="198" t="s">
        <v>21</v>
      </c>
      <c r="F158" s="199" t="s">
        <v>232</v>
      </c>
      <c r="G158" s="196"/>
      <c r="H158" s="200">
        <v>21.622</v>
      </c>
      <c r="I158" s="201"/>
      <c r="J158" s="196"/>
      <c r="K158" s="196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167</v>
      </c>
      <c r="AU158" s="206" t="s">
        <v>88</v>
      </c>
      <c r="AV158" s="13" t="s">
        <v>88</v>
      </c>
      <c r="AW158" s="13" t="s">
        <v>34</v>
      </c>
      <c r="AX158" s="13" t="s">
        <v>73</v>
      </c>
      <c r="AY158" s="206" t="s">
        <v>159</v>
      </c>
    </row>
    <row r="159" spans="1:65" s="13" customFormat="1">
      <c r="B159" s="195"/>
      <c r="C159" s="196"/>
      <c r="D159" s="197" t="s">
        <v>167</v>
      </c>
      <c r="E159" s="198" t="s">
        <v>21</v>
      </c>
      <c r="F159" s="199" t="s">
        <v>233</v>
      </c>
      <c r="G159" s="196"/>
      <c r="H159" s="200">
        <v>17.789000000000001</v>
      </c>
      <c r="I159" s="201"/>
      <c r="J159" s="196"/>
      <c r="K159" s="196"/>
      <c r="L159" s="202"/>
      <c r="M159" s="203"/>
      <c r="N159" s="204"/>
      <c r="O159" s="204"/>
      <c r="P159" s="204"/>
      <c r="Q159" s="204"/>
      <c r="R159" s="204"/>
      <c r="S159" s="204"/>
      <c r="T159" s="205"/>
      <c r="AT159" s="206" t="s">
        <v>167</v>
      </c>
      <c r="AU159" s="206" t="s">
        <v>88</v>
      </c>
      <c r="AV159" s="13" t="s">
        <v>88</v>
      </c>
      <c r="AW159" s="13" t="s">
        <v>34</v>
      </c>
      <c r="AX159" s="13" t="s">
        <v>73</v>
      </c>
      <c r="AY159" s="206" t="s">
        <v>159</v>
      </c>
    </row>
    <row r="160" spans="1:65" s="14" customFormat="1">
      <c r="B160" s="207"/>
      <c r="C160" s="208"/>
      <c r="D160" s="197" t="s">
        <v>167</v>
      </c>
      <c r="E160" s="209" t="s">
        <v>21</v>
      </c>
      <c r="F160" s="210" t="s">
        <v>169</v>
      </c>
      <c r="G160" s="208"/>
      <c r="H160" s="211">
        <v>52.503999999999998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167</v>
      </c>
      <c r="AU160" s="217" t="s">
        <v>88</v>
      </c>
      <c r="AV160" s="14" t="s">
        <v>170</v>
      </c>
      <c r="AW160" s="14" t="s">
        <v>34</v>
      </c>
      <c r="AX160" s="14" t="s">
        <v>73</v>
      </c>
      <c r="AY160" s="217" t="s">
        <v>159</v>
      </c>
    </row>
    <row r="161" spans="1:65" s="13" customFormat="1">
      <c r="B161" s="195"/>
      <c r="C161" s="196"/>
      <c r="D161" s="197" t="s">
        <v>167</v>
      </c>
      <c r="E161" s="198" t="s">
        <v>21</v>
      </c>
      <c r="F161" s="199" t="s">
        <v>240</v>
      </c>
      <c r="G161" s="196"/>
      <c r="H161" s="200">
        <v>-26.251999999999999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167</v>
      </c>
      <c r="AU161" s="206" t="s">
        <v>88</v>
      </c>
      <c r="AV161" s="13" t="s">
        <v>88</v>
      </c>
      <c r="AW161" s="13" t="s">
        <v>34</v>
      </c>
      <c r="AX161" s="13" t="s">
        <v>73</v>
      </c>
      <c r="AY161" s="206" t="s">
        <v>159</v>
      </c>
    </row>
    <row r="162" spans="1:65" s="16" customFormat="1">
      <c r="B162" s="233"/>
      <c r="C162" s="234"/>
      <c r="D162" s="197" t="s">
        <v>167</v>
      </c>
      <c r="E162" s="235" t="s">
        <v>21</v>
      </c>
      <c r="F162" s="236" t="s">
        <v>235</v>
      </c>
      <c r="G162" s="234"/>
      <c r="H162" s="237">
        <v>26.251999999999999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167</v>
      </c>
      <c r="AU162" s="243" t="s">
        <v>88</v>
      </c>
      <c r="AV162" s="16" t="s">
        <v>165</v>
      </c>
      <c r="AW162" s="16" t="s">
        <v>34</v>
      </c>
      <c r="AX162" s="16" t="s">
        <v>81</v>
      </c>
      <c r="AY162" s="243" t="s">
        <v>159</v>
      </c>
    </row>
    <row r="163" spans="1:65" s="2" customFormat="1" ht="37.9" customHeight="1">
      <c r="A163" s="37"/>
      <c r="B163" s="38"/>
      <c r="C163" s="182" t="s">
        <v>241</v>
      </c>
      <c r="D163" s="182" t="s">
        <v>161</v>
      </c>
      <c r="E163" s="183" t="s">
        <v>242</v>
      </c>
      <c r="F163" s="184" t="s">
        <v>243</v>
      </c>
      <c r="G163" s="185" t="s">
        <v>220</v>
      </c>
      <c r="H163" s="186">
        <v>111.188</v>
      </c>
      <c r="I163" s="187"/>
      <c r="J163" s="188">
        <f>ROUND(I163*H163,2)</f>
        <v>0</v>
      </c>
      <c r="K163" s="184" t="s">
        <v>173</v>
      </c>
      <c r="L163" s="42"/>
      <c r="M163" s="189" t="s">
        <v>21</v>
      </c>
      <c r="N163" s="190" t="s">
        <v>45</v>
      </c>
      <c r="O163" s="6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165</v>
      </c>
      <c r="AT163" s="193" t="s">
        <v>161</v>
      </c>
      <c r="AU163" s="193" t="s">
        <v>88</v>
      </c>
      <c r="AY163" s="20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0" t="s">
        <v>88</v>
      </c>
      <c r="BK163" s="194">
        <f>ROUND(I163*H163,2)</f>
        <v>0</v>
      </c>
      <c r="BL163" s="20" t="s">
        <v>165</v>
      </c>
      <c r="BM163" s="193" t="s">
        <v>244</v>
      </c>
    </row>
    <row r="164" spans="1:65" s="2" customFormat="1">
      <c r="A164" s="37"/>
      <c r="B164" s="38"/>
      <c r="C164" s="39"/>
      <c r="D164" s="218" t="s">
        <v>175</v>
      </c>
      <c r="E164" s="39"/>
      <c r="F164" s="219" t="s">
        <v>245</v>
      </c>
      <c r="G164" s="39"/>
      <c r="H164" s="39"/>
      <c r="I164" s="220"/>
      <c r="J164" s="39"/>
      <c r="K164" s="39"/>
      <c r="L164" s="42"/>
      <c r="M164" s="221"/>
      <c r="N164" s="222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175</v>
      </c>
      <c r="AU164" s="20" t="s">
        <v>88</v>
      </c>
    </row>
    <row r="165" spans="1:65" s="15" customFormat="1">
      <c r="B165" s="223"/>
      <c r="C165" s="224"/>
      <c r="D165" s="197" t="s">
        <v>167</v>
      </c>
      <c r="E165" s="225" t="s">
        <v>21</v>
      </c>
      <c r="F165" s="226" t="s">
        <v>246</v>
      </c>
      <c r="G165" s="224"/>
      <c r="H165" s="225" t="s">
        <v>21</v>
      </c>
      <c r="I165" s="227"/>
      <c r="J165" s="224"/>
      <c r="K165" s="224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167</v>
      </c>
      <c r="AU165" s="232" t="s">
        <v>88</v>
      </c>
      <c r="AV165" s="15" t="s">
        <v>81</v>
      </c>
      <c r="AW165" s="15" t="s">
        <v>34</v>
      </c>
      <c r="AX165" s="15" t="s">
        <v>73</v>
      </c>
      <c r="AY165" s="232" t="s">
        <v>159</v>
      </c>
    </row>
    <row r="166" spans="1:65" s="13" customFormat="1">
      <c r="B166" s="195"/>
      <c r="C166" s="196"/>
      <c r="D166" s="197" t="s">
        <v>167</v>
      </c>
      <c r="E166" s="198" t="s">
        <v>21</v>
      </c>
      <c r="F166" s="199" t="s">
        <v>247</v>
      </c>
      <c r="G166" s="196"/>
      <c r="H166" s="200">
        <v>55.594000000000001</v>
      </c>
      <c r="I166" s="201"/>
      <c r="J166" s="196"/>
      <c r="K166" s="196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167</v>
      </c>
      <c r="AU166" s="206" t="s">
        <v>88</v>
      </c>
      <c r="AV166" s="13" t="s">
        <v>88</v>
      </c>
      <c r="AW166" s="13" t="s">
        <v>34</v>
      </c>
      <c r="AX166" s="13" t="s">
        <v>73</v>
      </c>
      <c r="AY166" s="206" t="s">
        <v>159</v>
      </c>
    </row>
    <row r="167" spans="1:65" s="13" customFormat="1">
      <c r="B167" s="195"/>
      <c r="C167" s="196"/>
      <c r="D167" s="197" t="s">
        <v>167</v>
      </c>
      <c r="E167" s="198" t="s">
        <v>21</v>
      </c>
      <c r="F167" s="199" t="s">
        <v>248</v>
      </c>
      <c r="G167" s="196"/>
      <c r="H167" s="200">
        <v>55.594000000000001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167</v>
      </c>
      <c r="AU167" s="206" t="s">
        <v>88</v>
      </c>
      <c r="AV167" s="13" t="s">
        <v>88</v>
      </c>
      <c r="AW167" s="13" t="s">
        <v>34</v>
      </c>
      <c r="AX167" s="13" t="s">
        <v>73</v>
      </c>
      <c r="AY167" s="206" t="s">
        <v>159</v>
      </c>
    </row>
    <row r="168" spans="1:65" s="14" customFormat="1">
      <c r="B168" s="207"/>
      <c r="C168" s="208"/>
      <c r="D168" s="197" t="s">
        <v>167</v>
      </c>
      <c r="E168" s="209" t="s">
        <v>21</v>
      </c>
      <c r="F168" s="210" t="s">
        <v>169</v>
      </c>
      <c r="G168" s="208"/>
      <c r="H168" s="211">
        <v>111.188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167</v>
      </c>
      <c r="AU168" s="217" t="s">
        <v>88</v>
      </c>
      <c r="AV168" s="14" t="s">
        <v>170</v>
      </c>
      <c r="AW168" s="14" t="s">
        <v>34</v>
      </c>
      <c r="AX168" s="14" t="s">
        <v>81</v>
      </c>
      <c r="AY168" s="217" t="s">
        <v>159</v>
      </c>
    </row>
    <row r="169" spans="1:65" s="2" customFormat="1" ht="37.9" customHeight="1">
      <c r="A169" s="37"/>
      <c r="B169" s="38"/>
      <c r="C169" s="182" t="s">
        <v>249</v>
      </c>
      <c r="D169" s="182" t="s">
        <v>161</v>
      </c>
      <c r="E169" s="183" t="s">
        <v>250</v>
      </c>
      <c r="F169" s="184" t="s">
        <v>251</v>
      </c>
      <c r="G169" s="185" t="s">
        <v>220</v>
      </c>
      <c r="H169" s="186">
        <v>18.809999999999999</v>
      </c>
      <c r="I169" s="187"/>
      <c r="J169" s="188">
        <f>ROUND(I169*H169,2)</f>
        <v>0</v>
      </c>
      <c r="K169" s="184" t="s">
        <v>173</v>
      </c>
      <c r="L169" s="42"/>
      <c r="M169" s="189" t="s">
        <v>21</v>
      </c>
      <c r="N169" s="190" t="s">
        <v>45</v>
      </c>
      <c r="O169" s="67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165</v>
      </c>
      <c r="AT169" s="193" t="s">
        <v>161</v>
      </c>
      <c r="AU169" s="193" t="s">
        <v>88</v>
      </c>
      <c r="AY169" s="20" t="s">
        <v>159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88</v>
      </c>
      <c r="BK169" s="194">
        <f>ROUND(I169*H169,2)</f>
        <v>0</v>
      </c>
      <c r="BL169" s="20" t="s">
        <v>165</v>
      </c>
      <c r="BM169" s="193" t="s">
        <v>252</v>
      </c>
    </row>
    <row r="170" spans="1:65" s="2" customFormat="1">
      <c r="A170" s="37"/>
      <c r="B170" s="38"/>
      <c r="C170" s="39"/>
      <c r="D170" s="218" t="s">
        <v>175</v>
      </c>
      <c r="E170" s="39"/>
      <c r="F170" s="219" t="s">
        <v>253</v>
      </c>
      <c r="G170" s="39"/>
      <c r="H170" s="39"/>
      <c r="I170" s="220"/>
      <c r="J170" s="39"/>
      <c r="K170" s="39"/>
      <c r="L170" s="42"/>
      <c r="M170" s="221"/>
      <c r="N170" s="222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175</v>
      </c>
      <c r="AU170" s="20" t="s">
        <v>88</v>
      </c>
    </row>
    <row r="171" spans="1:65" s="15" customFormat="1">
      <c r="B171" s="223"/>
      <c r="C171" s="224"/>
      <c r="D171" s="197" t="s">
        <v>167</v>
      </c>
      <c r="E171" s="225" t="s">
        <v>21</v>
      </c>
      <c r="F171" s="226" t="s">
        <v>254</v>
      </c>
      <c r="G171" s="224"/>
      <c r="H171" s="225" t="s">
        <v>21</v>
      </c>
      <c r="I171" s="227"/>
      <c r="J171" s="224"/>
      <c r="K171" s="224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167</v>
      </c>
      <c r="AU171" s="232" t="s">
        <v>88</v>
      </c>
      <c r="AV171" s="15" t="s">
        <v>81</v>
      </c>
      <c r="AW171" s="15" t="s">
        <v>34</v>
      </c>
      <c r="AX171" s="15" t="s">
        <v>73</v>
      </c>
      <c r="AY171" s="232" t="s">
        <v>159</v>
      </c>
    </row>
    <row r="172" spans="1:65" s="13" customFormat="1">
      <c r="B172" s="195"/>
      <c r="C172" s="196"/>
      <c r="D172" s="197" t="s">
        <v>167</v>
      </c>
      <c r="E172" s="198" t="s">
        <v>21</v>
      </c>
      <c r="F172" s="199" t="s">
        <v>255</v>
      </c>
      <c r="G172" s="196"/>
      <c r="H172" s="200">
        <v>74.403999999999996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167</v>
      </c>
      <c r="AU172" s="206" t="s">
        <v>88</v>
      </c>
      <c r="AV172" s="13" t="s">
        <v>88</v>
      </c>
      <c r="AW172" s="13" t="s">
        <v>34</v>
      </c>
      <c r="AX172" s="13" t="s">
        <v>73</v>
      </c>
      <c r="AY172" s="206" t="s">
        <v>159</v>
      </c>
    </row>
    <row r="173" spans="1:65" s="13" customFormat="1">
      <c r="B173" s="195"/>
      <c r="C173" s="196"/>
      <c r="D173" s="197" t="s">
        <v>167</v>
      </c>
      <c r="E173" s="198" t="s">
        <v>21</v>
      </c>
      <c r="F173" s="199" t="s">
        <v>256</v>
      </c>
      <c r="G173" s="196"/>
      <c r="H173" s="200">
        <v>-55.594000000000001</v>
      </c>
      <c r="I173" s="201"/>
      <c r="J173" s="196"/>
      <c r="K173" s="196"/>
      <c r="L173" s="202"/>
      <c r="M173" s="203"/>
      <c r="N173" s="204"/>
      <c r="O173" s="204"/>
      <c r="P173" s="204"/>
      <c r="Q173" s="204"/>
      <c r="R173" s="204"/>
      <c r="S173" s="204"/>
      <c r="T173" s="205"/>
      <c r="AT173" s="206" t="s">
        <v>167</v>
      </c>
      <c r="AU173" s="206" t="s">
        <v>88</v>
      </c>
      <c r="AV173" s="13" t="s">
        <v>88</v>
      </c>
      <c r="AW173" s="13" t="s">
        <v>34</v>
      </c>
      <c r="AX173" s="13" t="s">
        <v>73</v>
      </c>
      <c r="AY173" s="206" t="s">
        <v>159</v>
      </c>
    </row>
    <row r="174" spans="1:65" s="14" customFormat="1">
      <c r="B174" s="207"/>
      <c r="C174" s="208"/>
      <c r="D174" s="197" t="s">
        <v>167</v>
      </c>
      <c r="E174" s="209" t="s">
        <v>21</v>
      </c>
      <c r="F174" s="210" t="s">
        <v>169</v>
      </c>
      <c r="G174" s="208"/>
      <c r="H174" s="211">
        <v>18.809999999999999</v>
      </c>
      <c r="I174" s="212"/>
      <c r="J174" s="208"/>
      <c r="K174" s="208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167</v>
      </c>
      <c r="AU174" s="217" t="s">
        <v>88</v>
      </c>
      <c r="AV174" s="14" t="s">
        <v>170</v>
      </c>
      <c r="AW174" s="14" t="s">
        <v>34</v>
      </c>
      <c r="AX174" s="14" t="s">
        <v>81</v>
      </c>
      <c r="AY174" s="217" t="s">
        <v>159</v>
      </c>
    </row>
    <row r="175" spans="1:65" s="2" customFormat="1" ht="37.9" customHeight="1">
      <c r="A175" s="37"/>
      <c r="B175" s="38"/>
      <c r="C175" s="182" t="s">
        <v>257</v>
      </c>
      <c r="D175" s="182" t="s">
        <v>161</v>
      </c>
      <c r="E175" s="183" t="s">
        <v>258</v>
      </c>
      <c r="F175" s="184" t="s">
        <v>259</v>
      </c>
      <c r="G175" s="185" t="s">
        <v>220</v>
      </c>
      <c r="H175" s="186">
        <v>94.05</v>
      </c>
      <c r="I175" s="187"/>
      <c r="J175" s="188">
        <f>ROUND(I175*H175,2)</f>
        <v>0</v>
      </c>
      <c r="K175" s="184" t="s">
        <v>173</v>
      </c>
      <c r="L175" s="42"/>
      <c r="M175" s="189" t="s">
        <v>21</v>
      </c>
      <c r="N175" s="190" t="s">
        <v>45</v>
      </c>
      <c r="O175" s="67"/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3" t="s">
        <v>165</v>
      </c>
      <c r="AT175" s="193" t="s">
        <v>161</v>
      </c>
      <c r="AU175" s="193" t="s">
        <v>88</v>
      </c>
      <c r="AY175" s="20" t="s">
        <v>159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20" t="s">
        <v>88</v>
      </c>
      <c r="BK175" s="194">
        <f>ROUND(I175*H175,2)</f>
        <v>0</v>
      </c>
      <c r="BL175" s="20" t="s">
        <v>165</v>
      </c>
      <c r="BM175" s="193" t="s">
        <v>260</v>
      </c>
    </row>
    <row r="176" spans="1:65" s="2" customFormat="1">
      <c r="A176" s="37"/>
      <c r="B176" s="38"/>
      <c r="C176" s="39"/>
      <c r="D176" s="218" t="s">
        <v>175</v>
      </c>
      <c r="E176" s="39"/>
      <c r="F176" s="219" t="s">
        <v>261</v>
      </c>
      <c r="G176" s="39"/>
      <c r="H176" s="39"/>
      <c r="I176" s="220"/>
      <c r="J176" s="39"/>
      <c r="K176" s="39"/>
      <c r="L176" s="42"/>
      <c r="M176" s="221"/>
      <c r="N176" s="222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175</v>
      </c>
      <c r="AU176" s="20" t="s">
        <v>88</v>
      </c>
    </row>
    <row r="177" spans="1:65" s="2" customFormat="1" ht="19.5">
      <c r="A177" s="37"/>
      <c r="B177" s="38"/>
      <c r="C177" s="39"/>
      <c r="D177" s="197" t="s">
        <v>262</v>
      </c>
      <c r="E177" s="39"/>
      <c r="F177" s="244" t="s">
        <v>263</v>
      </c>
      <c r="G177" s="39"/>
      <c r="H177" s="39"/>
      <c r="I177" s="220"/>
      <c r="J177" s="39"/>
      <c r="K177" s="39"/>
      <c r="L177" s="42"/>
      <c r="M177" s="221"/>
      <c r="N177" s="222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262</v>
      </c>
      <c r="AU177" s="20" t="s">
        <v>88</v>
      </c>
    </row>
    <row r="178" spans="1:65" s="15" customFormat="1">
      <c r="B178" s="223"/>
      <c r="C178" s="224"/>
      <c r="D178" s="197" t="s">
        <v>167</v>
      </c>
      <c r="E178" s="225" t="s">
        <v>21</v>
      </c>
      <c r="F178" s="226" t="s">
        <v>254</v>
      </c>
      <c r="G178" s="224"/>
      <c r="H178" s="225" t="s">
        <v>21</v>
      </c>
      <c r="I178" s="227"/>
      <c r="J178" s="224"/>
      <c r="K178" s="224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167</v>
      </c>
      <c r="AU178" s="232" t="s">
        <v>88</v>
      </c>
      <c r="AV178" s="15" t="s">
        <v>81</v>
      </c>
      <c r="AW178" s="15" t="s">
        <v>34</v>
      </c>
      <c r="AX178" s="15" t="s">
        <v>73</v>
      </c>
      <c r="AY178" s="232" t="s">
        <v>159</v>
      </c>
    </row>
    <row r="179" spans="1:65" s="13" customFormat="1">
      <c r="B179" s="195"/>
      <c r="C179" s="196"/>
      <c r="D179" s="197" t="s">
        <v>167</v>
      </c>
      <c r="E179" s="198" t="s">
        <v>21</v>
      </c>
      <c r="F179" s="199" t="s">
        <v>255</v>
      </c>
      <c r="G179" s="196"/>
      <c r="H179" s="200">
        <v>74.403999999999996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167</v>
      </c>
      <c r="AU179" s="206" t="s">
        <v>88</v>
      </c>
      <c r="AV179" s="13" t="s">
        <v>88</v>
      </c>
      <c r="AW179" s="13" t="s">
        <v>34</v>
      </c>
      <c r="AX179" s="13" t="s">
        <v>73</v>
      </c>
      <c r="AY179" s="206" t="s">
        <v>159</v>
      </c>
    </row>
    <row r="180" spans="1:65" s="13" customFormat="1">
      <c r="B180" s="195"/>
      <c r="C180" s="196"/>
      <c r="D180" s="197" t="s">
        <v>167</v>
      </c>
      <c r="E180" s="198" t="s">
        <v>21</v>
      </c>
      <c r="F180" s="199" t="s">
        <v>256</v>
      </c>
      <c r="G180" s="196"/>
      <c r="H180" s="200">
        <v>-55.594000000000001</v>
      </c>
      <c r="I180" s="201"/>
      <c r="J180" s="196"/>
      <c r="K180" s="196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167</v>
      </c>
      <c r="AU180" s="206" t="s">
        <v>88</v>
      </c>
      <c r="AV180" s="13" t="s">
        <v>88</v>
      </c>
      <c r="AW180" s="13" t="s">
        <v>34</v>
      </c>
      <c r="AX180" s="13" t="s">
        <v>73</v>
      </c>
      <c r="AY180" s="206" t="s">
        <v>159</v>
      </c>
    </row>
    <row r="181" spans="1:65" s="14" customFormat="1">
      <c r="B181" s="207"/>
      <c r="C181" s="208"/>
      <c r="D181" s="197" t="s">
        <v>167</v>
      </c>
      <c r="E181" s="209" t="s">
        <v>21</v>
      </c>
      <c r="F181" s="210" t="s">
        <v>169</v>
      </c>
      <c r="G181" s="208"/>
      <c r="H181" s="211">
        <v>18.809999999999999</v>
      </c>
      <c r="I181" s="212"/>
      <c r="J181" s="208"/>
      <c r="K181" s="208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167</v>
      </c>
      <c r="AU181" s="217" t="s">
        <v>88</v>
      </c>
      <c r="AV181" s="14" t="s">
        <v>170</v>
      </c>
      <c r="AW181" s="14" t="s">
        <v>34</v>
      </c>
      <c r="AX181" s="14" t="s">
        <v>81</v>
      </c>
      <c r="AY181" s="217" t="s">
        <v>159</v>
      </c>
    </row>
    <row r="182" spans="1:65" s="13" customFormat="1">
      <c r="B182" s="195"/>
      <c r="C182" s="196"/>
      <c r="D182" s="197" t="s">
        <v>167</v>
      </c>
      <c r="E182" s="196"/>
      <c r="F182" s="199" t="s">
        <v>264</v>
      </c>
      <c r="G182" s="196"/>
      <c r="H182" s="200">
        <v>94.05</v>
      </c>
      <c r="I182" s="201"/>
      <c r="J182" s="196"/>
      <c r="K182" s="196"/>
      <c r="L182" s="202"/>
      <c r="M182" s="203"/>
      <c r="N182" s="204"/>
      <c r="O182" s="204"/>
      <c r="P182" s="204"/>
      <c r="Q182" s="204"/>
      <c r="R182" s="204"/>
      <c r="S182" s="204"/>
      <c r="T182" s="205"/>
      <c r="AT182" s="206" t="s">
        <v>167</v>
      </c>
      <c r="AU182" s="206" t="s">
        <v>88</v>
      </c>
      <c r="AV182" s="13" t="s">
        <v>88</v>
      </c>
      <c r="AW182" s="13" t="s">
        <v>4</v>
      </c>
      <c r="AX182" s="13" t="s">
        <v>81</v>
      </c>
      <c r="AY182" s="206" t="s">
        <v>159</v>
      </c>
    </row>
    <row r="183" spans="1:65" s="2" customFormat="1" ht="24.2" customHeight="1">
      <c r="A183" s="37"/>
      <c r="B183" s="38"/>
      <c r="C183" s="182" t="s">
        <v>265</v>
      </c>
      <c r="D183" s="182" t="s">
        <v>161</v>
      </c>
      <c r="E183" s="183" t="s">
        <v>266</v>
      </c>
      <c r="F183" s="184" t="s">
        <v>267</v>
      </c>
      <c r="G183" s="185" t="s">
        <v>220</v>
      </c>
      <c r="H183" s="186">
        <v>55.594000000000001</v>
      </c>
      <c r="I183" s="187"/>
      <c r="J183" s="188">
        <f>ROUND(I183*H183,2)</f>
        <v>0</v>
      </c>
      <c r="K183" s="184" t="s">
        <v>173</v>
      </c>
      <c r="L183" s="42"/>
      <c r="M183" s="189" t="s">
        <v>21</v>
      </c>
      <c r="N183" s="190" t="s">
        <v>45</v>
      </c>
      <c r="O183" s="67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3" t="s">
        <v>165</v>
      </c>
      <c r="AT183" s="193" t="s">
        <v>161</v>
      </c>
      <c r="AU183" s="193" t="s">
        <v>88</v>
      </c>
      <c r="AY183" s="20" t="s">
        <v>159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0" t="s">
        <v>88</v>
      </c>
      <c r="BK183" s="194">
        <f>ROUND(I183*H183,2)</f>
        <v>0</v>
      </c>
      <c r="BL183" s="20" t="s">
        <v>165</v>
      </c>
      <c r="BM183" s="193" t="s">
        <v>268</v>
      </c>
    </row>
    <row r="184" spans="1:65" s="2" customFormat="1">
      <c r="A184" s="37"/>
      <c r="B184" s="38"/>
      <c r="C184" s="39"/>
      <c r="D184" s="218" t="s">
        <v>175</v>
      </c>
      <c r="E184" s="39"/>
      <c r="F184" s="219" t="s">
        <v>269</v>
      </c>
      <c r="G184" s="39"/>
      <c r="H184" s="39"/>
      <c r="I184" s="220"/>
      <c r="J184" s="39"/>
      <c r="K184" s="39"/>
      <c r="L184" s="42"/>
      <c r="M184" s="221"/>
      <c r="N184" s="222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175</v>
      </c>
      <c r="AU184" s="20" t="s">
        <v>88</v>
      </c>
    </row>
    <row r="185" spans="1:65" s="13" customFormat="1">
      <c r="B185" s="195"/>
      <c r="C185" s="196"/>
      <c r="D185" s="197" t="s">
        <v>167</v>
      </c>
      <c r="E185" s="198" t="s">
        <v>21</v>
      </c>
      <c r="F185" s="199" t="s">
        <v>270</v>
      </c>
      <c r="G185" s="196"/>
      <c r="H185" s="200">
        <v>55.594000000000001</v>
      </c>
      <c r="I185" s="201"/>
      <c r="J185" s="196"/>
      <c r="K185" s="196"/>
      <c r="L185" s="202"/>
      <c r="M185" s="203"/>
      <c r="N185" s="204"/>
      <c r="O185" s="204"/>
      <c r="P185" s="204"/>
      <c r="Q185" s="204"/>
      <c r="R185" s="204"/>
      <c r="S185" s="204"/>
      <c r="T185" s="205"/>
      <c r="AT185" s="206" t="s">
        <v>167</v>
      </c>
      <c r="AU185" s="206" t="s">
        <v>88</v>
      </c>
      <c r="AV185" s="13" t="s">
        <v>88</v>
      </c>
      <c r="AW185" s="13" t="s">
        <v>34</v>
      </c>
      <c r="AX185" s="13" t="s">
        <v>73</v>
      </c>
      <c r="AY185" s="206" t="s">
        <v>159</v>
      </c>
    </row>
    <row r="186" spans="1:65" s="14" customFormat="1">
      <c r="B186" s="207"/>
      <c r="C186" s="208"/>
      <c r="D186" s="197" t="s">
        <v>167</v>
      </c>
      <c r="E186" s="209" t="s">
        <v>21</v>
      </c>
      <c r="F186" s="210" t="s">
        <v>169</v>
      </c>
      <c r="G186" s="208"/>
      <c r="H186" s="211">
        <v>55.594000000000001</v>
      </c>
      <c r="I186" s="212"/>
      <c r="J186" s="208"/>
      <c r="K186" s="208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167</v>
      </c>
      <c r="AU186" s="217" t="s">
        <v>88</v>
      </c>
      <c r="AV186" s="14" t="s">
        <v>170</v>
      </c>
      <c r="AW186" s="14" t="s">
        <v>34</v>
      </c>
      <c r="AX186" s="14" t="s">
        <v>81</v>
      </c>
      <c r="AY186" s="217" t="s">
        <v>159</v>
      </c>
    </row>
    <row r="187" spans="1:65" s="2" customFormat="1" ht="24.2" customHeight="1">
      <c r="A187" s="37"/>
      <c r="B187" s="38"/>
      <c r="C187" s="182" t="s">
        <v>271</v>
      </c>
      <c r="D187" s="182" t="s">
        <v>161</v>
      </c>
      <c r="E187" s="183" t="s">
        <v>272</v>
      </c>
      <c r="F187" s="184" t="s">
        <v>273</v>
      </c>
      <c r="G187" s="185" t="s">
        <v>96</v>
      </c>
      <c r="H187" s="186">
        <v>116.75</v>
      </c>
      <c r="I187" s="187"/>
      <c r="J187" s="188">
        <f>ROUND(I187*H187,2)</f>
        <v>0</v>
      </c>
      <c r="K187" s="184" t="s">
        <v>173</v>
      </c>
      <c r="L187" s="42"/>
      <c r="M187" s="189" t="s">
        <v>21</v>
      </c>
      <c r="N187" s="190" t="s">
        <v>45</v>
      </c>
      <c r="O187" s="67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3" t="s">
        <v>165</v>
      </c>
      <c r="AT187" s="193" t="s">
        <v>161</v>
      </c>
      <c r="AU187" s="193" t="s">
        <v>88</v>
      </c>
      <c r="AY187" s="20" t="s">
        <v>159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0" t="s">
        <v>88</v>
      </c>
      <c r="BK187" s="194">
        <f>ROUND(I187*H187,2)</f>
        <v>0</v>
      </c>
      <c r="BL187" s="20" t="s">
        <v>165</v>
      </c>
      <c r="BM187" s="193" t="s">
        <v>274</v>
      </c>
    </row>
    <row r="188" spans="1:65" s="2" customFormat="1">
      <c r="A188" s="37"/>
      <c r="B188" s="38"/>
      <c r="C188" s="39"/>
      <c r="D188" s="218" t="s">
        <v>175</v>
      </c>
      <c r="E188" s="39"/>
      <c r="F188" s="219" t="s">
        <v>275</v>
      </c>
      <c r="G188" s="39"/>
      <c r="H188" s="39"/>
      <c r="I188" s="220"/>
      <c r="J188" s="39"/>
      <c r="K188" s="39"/>
      <c r="L188" s="42"/>
      <c r="M188" s="221"/>
      <c r="N188" s="222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175</v>
      </c>
      <c r="AU188" s="20" t="s">
        <v>88</v>
      </c>
    </row>
    <row r="189" spans="1:65" s="15" customFormat="1">
      <c r="B189" s="223"/>
      <c r="C189" s="224"/>
      <c r="D189" s="197" t="s">
        <v>167</v>
      </c>
      <c r="E189" s="225" t="s">
        <v>21</v>
      </c>
      <c r="F189" s="226" t="s">
        <v>276</v>
      </c>
      <c r="G189" s="224"/>
      <c r="H189" s="225" t="s">
        <v>21</v>
      </c>
      <c r="I189" s="227"/>
      <c r="J189" s="224"/>
      <c r="K189" s="224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167</v>
      </c>
      <c r="AU189" s="232" t="s">
        <v>88</v>
      </c>
      <c r="AV189" s="15" t="s">
        <v>81</v>
      </c>
      <c r="AW189" s="15" t="s">
        <v>34</v>
      </c>
      <c r="AX189" s="15" t="s">
        <v>73</v>
      </c>
      <c r="AY189" s="232" t="s">
        <v>159</v>
      </c>
    </row>
    <row r="190" spans="1:65" s="13" customFormat="1">
      <c r="B190" s="195"/>
      <c r="C190" s="196"/>
      <c r="D190" s="197" t="s">
        <v>167</v>
      </c>
      <c r="E190" s="198" t="s">
        <v>21</v>
      </c>
      <c r="F190" s="199" t="s">
        <v>277</v>
      </c>
      <c r="G190" s="196"/>
      <c r="H190" s="200">
        <v>38</v>
      </c>
      <c r="I190" s="201"/>
      <c r="J190" s="196"/>
      <c r="K190" s="196"/>
      <c r="L190" s="202"/>
      <c r="M190" s="203"/>
      <c r="N190" s="204"/>
      <c r="O190" s="204"/>
      <c r="P190" s="204"/>
      <c r="Q190" s="204"/>
      <c r="R190" s="204"/>
      <c r="S190" s="204"/>
      <c r="T190" s="205"/>
      <c r="AT190" s="206" t="s">
        <v>167</v>
      </c>
      <c r="AU190" s="206" t="s">
        <v>88</v>
      </c>
      <c r="AV190" s="13" t="s">
        <v>88</v>
      </c>
      <c r="AW190" s="13" t="s">
        <v>34</v>
      </c>
      <c r="AX190" s="13" t="s">
        <v>73</v>
      </c>
      <c r="AY190" s="206" t="s">
        <v>159</v>
      </c>
    </row>
    <row r="191" spans="1:65" s="13" customFormat="1">
      <c r="B191" s="195"/>
      <c r="C191" s="196"/>
      <c r="D191" s="197" t="s">
        <v>167</v>
      </c>
      <c r="E191" s="198" t="s">
        <v>21</v>
      </c>
      <c r="F191" s="199" t="s">
        <v>278</v>
      </c>
      <c r="G191" s="196"/>
      <c r="H191" s="200">
        <v>73</v>
      </c>
      <c r="I191" s="201"/>
      <c r="J191" s="196"/>
      <c r="K191" s="196"/>
      <c r="L191" s="202"/>
      <c r="M191" s="203"/>
      <c r="N191" s="204"/>
      <c r="O191" s="204"/>
      <c r="P191" s="204"/>
      <c r="Q191" s="204"/>
      <c r="R191" s="204"/>
      <c r="S191" s="204"/>
      <c r="T191" s="205"/>
      <c r="AT191" s="206" t="s">
        <v>167</v>
      </c>
      <c r="AU191" s="206" t="s">
        <v>88</v>
      </c>
      <c r="AV191" s="13" t="s">
        <v>88</v>
      </c>
      <c r="AW191" s="13" t="s">
        <v>34</v>
      </c>
      <c r="AX191" s="13" t="s">
        <v>73</v>
      </c>
      <c r="AY191" s="206" t="s">
        <v>159</v>
      </c>
    </row>
    <row r="192" spans="1:65" s="13" customFormat="1">
      <c r="B192" s="195"/>
      <c r="C192" s="196"/>
      <c r="D192" s="197" t="s">
        <v>167</v>
      </c>
      <c r="E192" s="198" t="s">
        <v>21</v>
      </c>
      <c r="F192" s="199" t="s">
        <v>279</v>
      </c>
      <c r="G192" s="196"/>
      <c r="H192" s="200">
        <v>5.75</v>
      </c>
      <c r="I192" s="201"/>
      <c r="J192" s="196"/>
      <c r="K192" s="196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167</v>
      </c>
      <c r="AU192" s="206" t="s">
        <v>88</v>
      </c>
      <c r="AV192" s="13" t="s">
        <v>88</v>
      </c>
      <c r="AW192" s="13" t="s">
        <v>34</v>
      </c>
      <c r="AX192" s="13" t="s">
        <v>73</v>
      </c>
      <c r="AY192" s="206" t="s">
        <v>159</v>
      </c>
    </row>
    <row r="193" spans="1:65" s="14" customFormat="1">
      <c r="B193" s="207"/>
      <c r="C193" s="208"/>
      <c r="D193" s="197" t="s">
        <v>167</v>
      </c>
      <c r="E193" s="209" t="s">
        <v>21</v>
      </c>
      <c r="F193" s="210" t="s">
        <v>169</v>
      </c>
      <c r="G193" s="208"/>
      <c r="H193" s="211">
        <v>116.75</v>
      </c>
      <c r="I193" s="212"/>
      <c r="J193" s="208"/>
      <c r="K193" s="208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167</v>
      </c>
      <c r="AU193" s="217" t="s">
        <v>88</v>
      </c>
      <c r="AV193" s="14" t="s">
        <v>170</v>
      </c>
      <c r="AW193" s="14" t="s">
        <v>34</v>
      </c>
      <c r="AX193" s="14" t="s">
        <v>81</v>
      </c>
      <c r="AY193" s="217" t="s">
        <v>159</v>
      </c>
    </row>
    <row r="194" spans="1:65" s="2" customFormat="1" ht="24.2" customHeight="1">
      <c r="A194" s="37"/>
      <c r="B194" s="38"/>
      <c r="C194" s="182" t="s">
        <v>280</v>
      </c>
      <c r="D194" s="182" t="s">
        <v>161</v>
      </c>
      <c r="E194" s="183" t="s">
        <v>281</v>
      </c>
      <c r="F194" s="184" t="s">
        <v>282</v>
      </c>
      <c r="G194" s="185" t="s">
        <v>283</v>
      </c>
      <c r="H194" s="186">
        <v>33.857999999999997</v>
      </c>
      <c r="I194" s="187"/>
      <c r="J194" s="188">
        <f>ROUND(I194*H194,2)</f>
        <v>0</v>
      </c>
      <c r="K194" s="184" t="s">
        <v>173</v>
      </c>
      <c r="L194" s="42"/>
      <c r="M194" s="189" t="s">
        <v>21</v>
      </c>
      <c r="N194" s="190" t="s">
        <v>45</v>
      </c>
      <c r="O194" s="67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3" t="s">
        <v>165</v>
      </c>
      <c r="AT194" s="193" t="s">
        <v>161</v>
      </c>
      <c r="AU194" s="193" t="s">
        <v>88</v>
      </c>
      <c r="AY194" s="20" t="s">
        <v>159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20" t="s">
        <v>88</v>
      </c>
      <c r="BK194" s="194">
        <f>ROUND(I194*H194,2)</f>
        <v>0</v>
      </c>
      <c r="BL194" s="20" t="s">
        <v>165</v>
      </c>
      <c r="BM194" s="193" t="s">
        <v>284</v>
      </c>
    </row>
    <row r="195" spans="1:65" s="2" customFormat="1">
      <c r="A195" s="37"/>
      <c r="B195" s="38"/>
      <c r="C195" s="39"/>
      <c r="D195" s="218" t="s">
        <v>175</v>
      </c>
      <c r="E195" s="39"/>
      <c r="F195" s="219" t="s">
        <v>285</v>
      </c>
      <c r="G195" s="39"/>
      <c r="H195" s="39"/>
      <c r="I195" s="220"/>
      <c r="J195" s="39"/>
      <c r="K195" s="39"/>
      <c r="L195" s="42"/>
      <c r="M195" s="221"/>
      <c r="N195" s="222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175</v>
      </c>
      <c r="AU195" s="20" t="s">
        <v>88</v>
      </c>
    </row>
    <row r="196" spans="1:65" s="13" customFormat="1">
      <c r="B196" s="195"/>
      <c r="C196" s="196"/>
      <c r="D196" s="197" t="s">
        <v>167</v>
      </c>
      <c r="E196" s="198" t="s">
        <v>21</v>
      </c>
      <c r="F196" s="199" t="s">
        <v>286</v>
      </c>
      <c r="G196" s="196"/>
      <c r="H196" s="200">
        <v>33.857999999999997</v>
      </c>
      <c r="I196" s="201"/>
      <c r="J196" s="196"/>
      <c r="K196" s="196"/>
      <c r="L196" s="202"/>
      <c r="M196" s="203"/>
      <c r="N196" s="204"/>
      <c r="O196" s="204"/>
      <c r="P196" s="204"/>
      <c r="Q196" s="204"/>
      <c r="R196" s="204"/>
      <c r="S196" s="204"/>
      <c r="T196" s="205"/>
      <c r="AT196" s="206" t="s">
        <v>167</v>
      </c>
      <c r="AU196" s="206" t="s">
        <v>88</v>
      </c>
      <c r="AV196" s="13" t="s">
        <v>88</v>
      </c>
      <c r="AW196" s="13" t="s">
        <v>34</v>
      </c>
      <c r="AX196" s="13" t="s">
        <v>73</v>
      </c>
      <c r="AY196" s="206" t="s">
        <v>159</v>
      </c>
    </row>
    <row r="197" spans="1:65" s="14" customFormat="1">
      <c r="B197" s="207"/>
      <c r="C197" s="208"/>
      <c r="D197" s="197" t="s">
        <v>167</v>
      </c>
      <c r="E197" s="209" t="s">
        <v>21</v>
      </c>
      <c r="F197" s="210" t="s">
        <v>169</v>
      </c>
      <c r="G197" s="208"/>
      <c r="H197" s="211">
        <v>33.857999999999997</v>
      </c>
      <c r="I197" s="212"/>
      <c r="J197" s="208"/>
      <c r="K197" s="208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167</v>
      </c>
      <c r="AU197" s="217" t="s">
        <v>88</v>
      </c>
      <c r="AV197" s="14" t="s">
        <v>170</v>
      </c>
      <c r="AW197" s="14" t="s">
        <v>34</v>
      </c>
      <c r="AX197" s="14" t="s">
        <v>81</v>
      </c>
      <c r="AY197" s="217" t="s">
        <v>159</v>
      </c>
    </row>
    <row r="198" spans="1:65" s="2" customFormat="1" ht="24.2" customHeight="1">
      <c r="A198" s="37"/>
      <c r="B198" s="38"/>
      <c r="C198" s="182" t="s">
        <v>287</v>
      </c>
      <c r="D198" s="182" t="s">
        <v>161</v>
      </c>
      <c r="E198" s="183" t="s">
        <v>288</v>
      </c>
      <c r="F198" s="184" t="s">
        <v>289</v>
      </c>
      <c r="G198" s="185" t="s">
        <v>220</v>
      </c>
      <c r="H198" s="186">
        <v>55.293999999999997</v>
      </c>
      <c r="I198" s="187"/>
      <c r="J198" s="188">
        <f>ROUND(I198*H198,2)</f>
        <v>0</v>
      </c>
      <c r="K198" s="184" t="s">
        <v>173</v>
      </c>
      <c r="L198" s="42"/>
      <c r="M198" s="189" t="s">
        <v>21</v>
      </c>
      <c r="N198" s="190" t="s">
        <v>45</v>
      </c>
      <c r="O198" s="67"/>
      <c r="P198" s="191">
        <f>O198*H198</f>
        <v>0</v>
      </c>
      <c r="Q198" s="191">
        <v>0</v>
      </c>
      <c r="R198" s="191">
        <f>Q198*H198</f>
        <v>0</v>
      </c>
      <c r="S198" s="191">
        <v>0</v>
      </c>
      <c r="T198" s="192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3" t="s">
        <v>165</v>
      </c>
      <c r="AT198" s="193" t="s">
        <v>161</v>
      </c>
      <c r="AU198" s="193" t="s">
        <v>88</v>
      </c>
      <c r="AY198" s="20" t="s">
        <v>159</v>
      </c>
      <c r="BE198" s="194">
        <f>IF(N198="základní",J198,0)</f>
        <v>0</v>
      </c>
      <c r="BF198" s="194">
        <f>IF(N198="snížená",J198,0)</f>
        <v>0</v>
      </c>
      <c r="BG198" s="194">
        <f>IF(N198="zákl. přenesená",J198,0)</f>
        <v>0</v>
      </c>
      <c r="BH198" s="194">
        <f>IF(N198="sníž. přenesená",J198,0)</f>
        <v>0</v>
      </c>
      <c r="BI198" s="194">
        <f>IF(N198="nulová",J198,0)</f>
        <v>0</v>
      </c>
      <c r="BJ198" s="20" t="s">
        <v>88</v>
      </c>
      <c r="BK198" s="194">
        <f>ROUND(I198*H198,2)</f>
        <v>0</v>
      </c>
      <c r="BL198" s="20" t="s">
        <v>165</v>
      </c>
      <c r="BM198" s="193" t="s">
        <v>290</v>
      </c>
    </row>
    <row r="199" spans="1:65" s="2" customFormat="1">
      <c r="A199" s="37"/>
      <c r="B199" s="38"/>
      <c r="C199" s="39"/>
      <c r="D199" s="218" t="s">
        <v>175</v>
      </c>
      <c r="E199" s="39"/>
      <c r="F199" s="219" t="s">
        <v>291</v>
      </c>
      <c r="G199" s="39"/>
      <c r="H199" s="39"/>
      <c r="I199" s="220"/>
      <c r="J199" s="39"/>
      <c r="K199" s="39"/>
      <c r="L199" s="42"/>
      <c r="M199" s="221"/>
      <c r="N199" s="222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175</v>
      </c>
      <c r="AU199" s="20" t="s">
        <v>88</v>
      </c>
    </row>
    <row r="200" spans="1:65" s="13" customFormat="1">
      <c r="B200" s="195"/>
      <c r="C200" s="196"/>
      <c r="D200" s="197" t="s">
        <v>167</v>
      </c>
      <c r="E200" s="198" t="s">
        <v>21</v>
      </c>
      <c r="F200" s="199" t="s">
        <v>292</v>
      </c>
      <c r="G200" s="196"/>
      <c r="H200" s="200">
        <v>55.293999999999997</v>
      </c>
      <c r="I200" s="201"/>
      <c r="J200" s="196"/>
      <c r="K200" s="196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167</v>
      </c>
      <c r="AU200" s="206" t="s">
        <v>88</v>
      </c>
      <c r="AV200" s="13" t="s">
        <v>88</v>
      </c>
      <c r="AW200" s="13" t="s">
        <v>34</v>
      </c>
      <c r="AX200" s="13" t="s">
        <v>73</v>
      </c>
      <c r="AY200" s="206" t="s">
        <v>159</v>
      </c>
    </row>
    <row r="201" spans="1:65" s="14" customFormat="1">
      <c r="B201" s="207"/>
      <c r="C201" s="208"/>
      <c r="D201" s="197" t="s">
        <v>167</v>
      </c>
      <c r="E201" s="209" t="s">
        <v>21</v>
      </c>
      <c r="F201" s="210" t="s">
        <v>169</v>
      </c>
      <c r="G201" s="208"/>
      <c r="H201" s="211">
        <v>55.293999999999997</v>
      </c>
      <c r="I201" s="212"/>
      <c r="J201" s="208"/>
      <c r="K201" s="208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167</v>
      </c>
      <c r="AU201" s="217" t="s">
        <v>88</v>
      </c>
      <c r="AV201" s="14" t="s">
        <v>170</v>
      </c>
      <c r="AW201" s="14" t="s">
        <v>34</v>
      </c>
      <c r="AX201" s="14" t="s">
        <v>81</v>
      </c>
      <c r="AY201" s="217" t="s">
        <v>159</v>
      </c>
    </row>
    <row r="202" spans="1:65" s="2" customFormat="1" ht="24.2" customHeight="1">
      <c r="A202" s="37"/>
      <c r="B202" s="38"/>
      <c r="C202" s="182" t="s">
        <v>293</v>
      </c>
      <c r="D202" s="182" t="s">
        <v>161</v>
      </c>
      <c r="E202" s="183" t="s">
        <v>294</v>
      </c>
      <c r="F202" s="184" t="s">
        <v>295</v>
      </c>
      <c r="G202" s="185" t="s">
        <v>220</v>
      </c>
      <c r="H202" s="186">
        <v>55.293999999999997</v>
      </c>
      <c r="I202" s="187"/>
      <c r="J202" s="188">
        <f>ROUND(I202*H202,2)</f>
        <v>0</v>
      </c>
      <c r="K202" s="184" t="s">
        <v>173</v>
      </c>
      <c r="L202" s="42"/>
      <c r="M202" s="189" t="s">
        <v>21</v>
      </c>
      <c r="N202" s="190" t="s">
        <v>45</v>
      </c>
      <c r="O202" s="67"/>
      <c r="P202" s="191">
        <f>O202*H202</f>
        <v>0</v>
      </c>
      <c r="Q202" s="191">
        <v>0</v>
      </c>
      <c r="R202" s="191">
        <f>Q202*H202</f>
        <v>0</v>
      </c>
      <c r="S202" s="191">
        <v>0</v>
      </c>
      <c r="T202" s="192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3" t="s">
        <v>165</v>
      </c>
      <c r="AT202" s="193" t="s">
        <v>161</v>
      </c>
      <c r="AU202" s="193" t="s">
        <v>88</v>
      </c>
      <c r="AY202" s="20" t="s">
        <v>159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0" t="s">
        <v>88</v>
      </c>
      <c r="BK202" s="194">
        <f>ROUND(I202*H202,2)</f>
        <v>0</v>
      </c>
      <c r="BL202" s="20" t="s">
        <v>165</v>
      </c>
      <c r="BM202" s="193" t="s">
        <v>296</v>
      </c>
    </row>
    <row r="203" spans="1:65" s="2" customFormat="1">
      <c r="A203" s="37"/>
      <c r="B203" s="38"/>
      <c r="C203" s="39"/>
      <c r="D203" s="218" t="s">
        <v>175</v>
      </c>
      <c r="E203" s="39"/>
      <c r="F203" s="219" t="s">
        <v>297</v>
      </c>
      <c r="G203" s="39"/>
      <c r="H203" s="39"/>
      <c r="I203" s="220"/>
      <c r="J203" s="39"/>
      <c r="K203" s="39"/>
      <c r="L203" s="42"/>
      <c r="M203" s="221"/>
      <c r="N203" s="222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175</v>
      </c>
      <c r="AU203" s="20" t="s">
        <v>88</v>
      </c>
    </row>
    <row r="204" spans="1:65" s="13" customFormat="1">
      <c r="B204" s="195"/>
      <c r="C204" s="196"/>
      <c r="D204" s="197" t="s">
        <v>167</v>
      </c>
      <c r="E204" s="198" t="s">
        <v>21</v>
      </c>
      <c r="F204" s="199" t="s">
        <v>298</v>
      </c>
      <c r="G204" s="196"/>
      <c r="H204" s="200">
        <v>52.503999999999998</v>
      </c>
      <c r="I204" s="201"/>
      <c r="J204" s="196"/>
      <c r="K204" s="196"/>
      <c r="L204" s="202"/>
      <c r="M204" s="203"/>
      <c r="N204" s="204"/>
      <c r="O204" s="204"/>
      <c r="P204" s="204"/>
      <c r="Q204" s="204"/>
      <c r="R204" s="204"/>
      <c r="S204" s="204"/>
      <c r="T204" s="205"/>
      <c r="AT204" s="206" t="s">
        <v>167</v>
      </c>
      <c r="AU204" s="206" t="s">
        <v>88</v>
      </c>
      <c r="AV204" s="13" t="s">
        <v>88</v>
      </c>
      <c r="AW204" s="13" t="s">
        <v>34</v>
      </c>
      <c r="AX204" s="13" t="s">
        <v>73</v>
      </c>
      <c r="AY204" s="206" t="s">
        <v>159</v>
      </c>
    </row>
    <row r="205" spans="1:65" s="13" customFormat="1">
      <c r="B205" s="195"/>
      <c r="C205" s="196"/>
      <c r="D205" s="197" t="s">
        <v>167</v>
      </c>
      <c r="E205" s="198" t="s">
        <v>21</v>
      </c>
      <c r="F205" s="199" t="s">
        <v>299</v>
      </c>
      <c r="G205" s="196"/>
      <c r="H205" s="200">
        <v>2.79</v>
      </c>
      <c r="I205" s="201"/>
      <c r="J205" s="196"/>
      <c r="K205" s="196"/>
      <c r="L205" s="202"/>
      <c r="M205" s="203"/>
      <c r="N205" s="204"/>
      <c r="O205" s="204"/>
      <c r="P205" s="204"/>
      <c r="Q205" s="204"/>
      <c r="R205" s="204"/>
      <c r="S205" s="204"/>
      <c r="T205" s="205"/>
      <c r="AT205" s="206" t="s">
        <v>167</v>
      </c>
      <c r="AU205" s="206" t="s">
        <v>88</v>
      </c>
      <c r="AV205" s="13" t="s">
        <v>88</v>
      </c>
      <c r="AW205" s="13" t="s">
        <v>34</v>
      </c>
      <c r="AX205" s="13" t="s">
        <v>73</v>
      </c>
      <c r="AY205" s="206" t="s">
        <v>159</v>
      </c>
    </row>
    <row r="206" spans="1:65" s="14" customFormat="1">
      <c r="B206" s="207"/>
      <c r="C206" s="208"/>
      <c r="D206" s="197" t="s">
        <v>167</v>
      </c>
      <c r="E206" s="209" t="s">
        <v>21</v>
      </c>
      <c r="F206" s="210" t="s">
        <v>169</v>
      </c>
      <c r="G206" s="208"/>
      <c r="H206" s="211">
        <v>55.293999999999997</v>
      </c>
      <c r="I206" s="212"/>
      <c r="J206" s="208"/>
      <c r="K206" s="208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167</v>
      </c>
      <c r="AU206" s="217" t="s">
        <v>88</v>
      </c>
      <c r="AV206" s="14" t="s">
        <v>170</v>
      </c>
      <c r="AW206" s="14" t="s">
        <v>34</v>
      </c>
      <c r="AX206" s="14" t="s">
        <v>81</v>
      </c>
      <c r="AY206" s="217" t="s">
        <v>159</v>
      </c>
    </row>
    <row r="207" spans="1:65" s="2" customFormat="1" ht="33" customHeight="1">
      <c r="A207" s="37"/>
      <c r="B207" s="38"/>
      <c r="C207" s="182" t="s">
        <v>7</v>
      </c>
      <c r="D207" s="182" t="s">
        <v>161</v>
      </c>
      <c r="E207" s="183" t="s">
        <v>300</v>
      </c>
      <c r="F207" s="184" t="s">
        <v>301</v>
      </c>
      <c r="G207" s="185" t="s">
        <v>96</v>
      </c>
      <c r="H207" s="186">
        <v>19</v>
      </c>
      <c r="I207" s="187"/>
      <c r="J207" s="188">
        <f>ROUND(I207*H207,2)</f>
        <v>0</v>
      </c>
      <c r="K207" s="184" t="s">
        <v>173</v>
      </c>
      <c r="L207" s="42"/>
      <c r="M207" s="189" t="s">
        <v>21</v>
      </c>
      <c r="N207" s="190" t="s">
        <v>45</v>
      </c>
      <c r="O207" s="67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93" t="s">
        <v>165</v>
      </c>
      <c r="AT207" s="193" t="s">
        <v>161</v>
      </c>
      <c r="AU207" s="193" t="s">
        <v>88</v>
      </c>
      <c r="AY207" s="20" t="s">
        <v>159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0" t="s">
        <v>88</v>
      </c>
      <c r="BK207" s="194">
        <f>ROUND(I207*H207,2)</f>
        <v>0</v>
      </c>
      <c r="BL207" s="20" t="s">
        <v>165</v>
      </c>
      <c r="BM207" s="193" t="s">
        <v>302</v>
      </c>
    </row>
    <row r="208" spans="1:65" s="2" customFormat="1">
      <c r="A208" s="37"/>
      <c r="B208" s="38"/>
      <c r="C208" s="39"/>
      <c r="D208" s="218" t="s">
        <v>175</v>
      </c>
      <c r="E208" s="39"/>
      <c r="F208" s="219" t="s">
        <v>303</v>
      </c>
      <c r="G208" s="39"/>
      <c r="H208" s="39"/>
      <c r="I208" s="220"/>
      <c r="J208" s="39"/>
      <c r="K208" s="39"/>
      <c r="L208" s="42"/>
      <c r="M208" s="221"/>
      <c r="N208" s="222"/>
      <c r="O208" s="67"/>
      <c r="P208" s="67"/>
      <c r="Q208" s="67"/>
      <c r="R208" s="67"/>
      <c r="S208" s="67"/>
      <c r="T208" s="68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20" t="s">
        <v>175</v>
      </c>
      <c r="AU208" s="20" t="s">
        <v>88</v>
      </c>
    </row>
    <row r="209" spans="1:65" s="13" customFormat="1">
      <c r="B209" s="195"/>
      <c r="C209" s="196"/>
      <c r="D209" s="197" t="s">
        <v>167</v>
      </c>
      <c r="E209" s="198" t="s">
        <v>21</v>
      </c>
      <c r="F209" s="199" t="s">
        <v>304</v>
      </c>
      <c r="G209" s="196"/>
      <c r="H209" s="200">
        <v>19</v>
      </c>
      <c r="I209" s="201"/>
      <c r="J209" s="196"/>
      <c r="K209" s="196"/>
      <c r="L209" s="202"/>
      <c r="M209" s="203"/>
      <c r="N209" s="204"/>
      <c r="O209" s="204"/>
      <c r="P209" s="204"/>
      <c r="Q209" s="204"/>
      <c r="R209" s="204"/>
      <c r="S209" s="204"/>
      <c r="T209" s="205"/>
      <c r="AT209" s="206" t="s">
        <v>167</v>
      </c>
      <c r="AU209" s="206" t="s">
        <v>88</v>
      </c>
      <c r="AV209" s="13" t="s">
        <v>88</v>
      </c>
      <c r="AW209" s="13" t="s">
        <v>34</v>
      </c>
      <c r="AX209" s="13" t="s">
        <v>73</v>
      </c>
      <c r="AY209" s="206" t="s">
        <v>159</v>
      </c>
    </row>
    <row r="210" spans="1:65" s="14" customFormat="1">
      <c r="B210" s="207"/>
      <c r="C210" s="208"/>
      <c r="D210" s="197" t="s">
        <v>167</v>
      </c>
      <c r="E210" s="209" t="s">
        <v>21</v>
      </c>
      <c r="F210" s="210" t="s">
        <v>169</v>
      </c>
      <c r="G210" s="208"/>
      <c r="H210" s="211">
        <v>19</v>
      </c>
      <c r="I210" s="212"/>
      <c r="J210" s="208"/>
      <c r="K210" s="208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167</v>
      </c>
      <c r="AU210" s="217" t="s">
        <v>88</v>
      </c>
      <c r="AV210" s="14" t="s">
        <v>170</v>
      </c>
      <c r="AW210" s="14" t="s">
        <v>34</v>
      </c>
      <c r="AX210" s="14" t="s">
        <v>81</v>
      </c>
      <c r="AY210" s="217" t="s">
        <v>159</v>
      </c>
    </row>
    <row r="211" spans="1:65" s="2" customFormat="1" ht="24.2" customHeight="1">
      <c r="A211" s="37"/>
      <c r="B211" s="38"/>
      <c r="C211" s="182" t="s">
        <v>305</v>
      </c>
      <c r="D211" s="182" t="s">
        <v>161</v>
      </c>
      <c r="E211" s="183" t="s">
        <v>306</v>
      </c>
      <c r="F211" s="184" t="s">
        <v>307</v>
      </c>
      <c r="G211" s="185" t="s">
        <v>96</v>
      </c>
      <c r="H211" s="186">
        <v>19</v>
      </c>
      <c r="I211" s="187"/>
      <c r="J211" s="188">
        <f>ROUND(I211*H211,2)</f>
        <v>0</v>
      </c>
      <c r="K211" s="184" t="s">
        <v>173</v>
      </c>
      <c r="L211" s="42"/>
      <c r="M211" s="189" t="s">
        <v>21</v>
      </c>
      <c r="N211" s="190" t="s">
        <v>45</v>
      </c>
      <c r="O211" s="67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165</v>
      </c>
      <c r="AT211" s="193" t="s">
        <v>161</v>
      </c>
      <c r="AU211" s="193" t="s">
        <v>88</v>
      </c>
      <c r="AY211" s="20" t="s">
        <v>159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0" t="s">
        <v>88</v>
      </c>
      <c r="BK211" s="194">
        <f>ROUND(I211*H211,2)</f>
        <v>0</v>
      </c>
      <c r="BL211" s="20" t="s">
        <v>165</v>
      </c>
      <c r="BM211" s="193" t="s">
        <v>308</v>
      </c>
    </row>
    <row r="212" spans="1:65" s="2" customFormat="1">
      <c r="A212" s="37"/>
      <c r="B212" s="38"/>
      <c r="C212" s="39"/>
      <c r="D212" s="218" t="s">
        <v>175</v>
      </c>
      <c r="E212" s="39"/>
      <c r="F212" s="219" t="s">
        <v>309</v>
      </c>
      <c r="G212" s="39"/>
      <c r="H212" s="39"/>
      <c r="I212" s="220"/>
      <c r="J212" s="39"/>
      <c r="K212" s="39"/>
      <c r="L212" s="42"/>
      <c r="M212" s="221"/>
      <c r="N212" s="222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175</v>
      </c>
      <c r="AU212" s="20" t="s">
        <v>88</v>
      </c>
    </row>
    <row r="213" spans="1:65" s="13" customFormat="1">
      <c r="B213" s="195"/>
      <c r="C213" s="196"/>
      <c r="D213" s="197" t="s">
        <v>167</v>
      </c>
      <c r="E213" s="198" t="s">
        <v>21</v>
      </c>
      <c r="F213" s="199" t="s">
        <v>304</v>
      </c>
      <c r="G213" s="196"/>
      <c r="H213" s="200">
        <v>19</v>
      </c>
      <c r="I213" s="201"/>
      <c r="J213" s="196"/>
      <c r="K213" s="196"/>
      <c r="L213" s="202"/>
      <c r="M213" s="203"/>
      <c r="N213" s="204"/>
      <c r="O213" s="204"/>
      <c r="P213" s="204"/>
      <c r="Q213" s="204"/>
      <c r="R213" s="204"/>
      <c r="S213" s="204"/>
      <c r="T213" s="205"/>
      <c r="AT213" s="206" t="s">
        <v>167</v>
      </c>
      <c r="AU213" s="206" t="s">
        <v>88</v>
      </c>
      <c r="AV213" s="13" t="s">
        <v>88</v>
      </c>
      <c r="AW213" s="13" t="s">
        <v>34</v>
      </c>
      <c r="AX213" s="13" t="s">
        <v>73</v>
      </c>
      <c r="AY213" s="206" t="s">
        <v>159</v>
      </c>
    </row>
    <row r="214" spans="1:65" s="14" customFormat="1">
      <c r="B214" s="207"/>
      <c r="C214" s="208"/>
      <c r="D214" s="197" t="s">
        <v>167</v>
      </c>
      <c r="E214" s="209" t="s">
        <v>21</v>
      </c>
      <c r="F214" s="210" t="s">
        <v>169</v>
      </c>
      <c r="G214" s="208"/>
      <c r="H214" s="211">
        <v>19</v>
      </c>
      <c r="I214" s="212"/>
      <c r="J214" s="208"/>
      <c r="K214" s="208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167</v>
      </c>
      <c r="AU214" s="217" t="s">
        <v>88</v>
      </c>
      <c r="AV214" s="14" t="s">
        <v>170</v>
      </c>
      <c r="AW214" s="14" t="s">
        <v>34</v>
      </c>
      <c r="AX214" s="14" t="s">
        <v>81</v>
      </c>
      <c r="AY214" s="217" t="s">
        <v>159</v>
      </c>
    </row>
    <row r="215" spans="1:65" s="2" customFormat="1" ht="16.5" customHeight="1">
      <c r="A215" s="37"/>
      <c r="B215" s="38"/>
      <c r="C215" s="245" t="s">
        <v>310</v>
      </c>
      <c r="D215" s="245" t="s">
        <v>311</v>
      </c>
      <c r="E215" s="246" t="s">
        <v>312</v>
      </c>
      <c r="F215" s="247" t="s">
        <v>313</v>
      </c>
      <c r="G215" s="248" t="s">
        <v>314</v>
      </c>
      <c r="H215" s="249">
        <v>0.38</v>
      </c>
      <c r="I215" s="250"/>
      <c r="J215" s="251">
        <f>ROUND(I215*H215,2)</f>
        <v>0</v>
      </c>
      <c r="K215" s="247" t="s">
        <v>173</v>
      </c>
      <c r="L215" s="252"/>
      <c r="M215" s="253" t="s">
        <v>21</v>
      </c>
      <c r="N215" s="254" t="s">
        <v>45</v>
      </c>
      <c r="O215" s="67"/>
      <c r="P215" s="191">
        <f>O215*H215</f>
        <v>0</v>
      </c>
      <c r="Q215" s="191">
        <v>1E-3</v>
      </c>
      <c r="R215" s="191">
        <f>Q215*H215</f>
        <v>3.8000000000000002E-4</v>
      </c>
      <c r="S215" s="191">
        <v>0</v>
      </c>
      <c r="T215" s="192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3" t="s">
        <v>205</v>
      </c>
      <c r="AT215" s="193" t="s">
        <v>311</v>
      </c>
      <c r="AU215" s="193" t="s">
        <v>88</v>
      </c>
      <c r="AY215" s="20" t="s">
        <v>159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0" t="s">
        <v>88</v>
      </c>
      <c r="BK215" s="194">
        <f>ROUND(I215*H215,2)</f>
        <v>0</v>
      </c>
      <c r="BL215" s="20" t="s">
        <v>165</v>
      </c>
      <c r="BM215" s="193" t="s">
        <v>315</v>
      </c>
    </row>
    <row r="216" spans="1:65" s="13" customFormat="1">
      <c r="B216" s="195"/>
      <c r="C216" s="196"/>
      <c r="D216" s="197" t="s">
        <v>167</v>
      </c>
      <c r="E216" s="196"/>
      <c r="F216" s="199" t="s">
        <v>316</v>
      </c>
      <c r="G216" s="196"/>
      <c r="H216" s="200">
        <v>0.38</v>
      </c>
      <c r="I216" s="201"/>
      <c r="J216" s="196"/>
      <c r="K216" s="196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167</v>
      </c>
      <c r="AU216" s="206" t="s">
        <v>88</v>
      </c>
      <c r="AV216" s="13" t="s">
        <v>88</v>
      </c>
      <c r="AW216" s="13" t="s">
        <v>4</v>
      </c>
      <c r="AX216" s="13" t="s">
        <v>81</v>
      </c>
      <c r="AY216" s="206" t="s">
        <v>159</v>
      </c>
    </row>
    <row r="217" spans="1:65" s="2" customFormat="1" ht="21.75" customHeight="1">
      <c r="A217" s="37"/>
      <c r="B217" s="38"/>
      <c r="C217" s="182" t="s">
        <v>317</v>
      </c>
      <c r="D217" s="182" t="s">
        <v>161</v>
      </c>
      <c r="E217" s="183" t="s">
        <v>318</v>
      </c>
      <c r="F217" s="184" t="s">
        <v>319</v>
      </c>
      <c r="G217" s="185" t="s">
        <v>96</v>
      </c>
      <c r="H217" s="186">
        <v>57</v>
      </c>
      <c r="I217" s="187"/>
      <c r="J217" s="188">
        <f>ROUND(I217*H217,2)</f>
        <v>0</v>
      </c>
      <c r="K217" s="184" t="s">
        <v>173</v>
      </c>
      <c r="L217" s="42"/>
      <c r="M217" s="189" t="s">
        <v>21</v>
      </c>
      <c r="N217" s="190" t="s">
        <v>45</v>
      </c>
      <c r="O217" s="67"/>
      <c r="P217" s="191">
        <f>O217*H217</f>
        <v>0</v>
      </c>
      <c r="Q217" s="191">
        <v>0</v>
      </c>
      <c r="R217" s="191">
        <f>Q217*H217</f>
        <v>0</v>
      </c>
      <c r="S217" s="191">
        <v>0</v>
      </c>
      <c r="T217" s="192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3" t="s">
        <v>165</v>
      </c>
      <c r="AT217" s="193" t="s">
        <v>161</v>
      </c>
      <c r="AU217" s="193" t="s">
        <v>88</v>
      </c>
      <c r="AY217" s="20" t="s">
        <v>159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0" t="s">
        <v>88</v>
      </c>
      <c r="BK217" s="194">
        <f>ROUND(I217*H217,2)</f>
        <v>0</v>
      </c>
      <c r="BL217" s="20" t="s">
        <v>165</v>
      </c>
      <c r="BM217" s="193" t="s">
        <v>320</v>
      </c>
    </row>
    <row r="218" spans="1:65" s="2" customFormat="1">
      <c r="A218" s="37"/>
      <c r="B218" s="38"/>
      <c r="C218" s="39"/>
      <c r="D218" s="218" t="s">
        <v>175</v>
      </c>
      <c r="E218" s="39"/>
      <c r="F218" s="219" t="s">
        <v>321</v>
      </c>
      <c r="G218" s="39"/>
      <c r="H218" s="39"/>
      <c r="I218" s="220"/>
      <c r="J218" s="39"/>
      <c r="K218" s="39"/>
      <c r="L218" s="42"/>
      <c r="M218" s="221"/>
      <c r="N218" s="222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175</v>
      </c>
      <c r="AU218" s="20" t="s">
        <v>88</v>
      </c>
    </row>
    <row r="219" spans="1:65" s="13" customFormat="1">
      <c r="B219" s="195"/>
      <c r="C219" s="196"/>
      <c r="D219" s="197" t="s">
        <v>167</v>
      </c>
      <c r="E219" s="198" t="s">
        <v>21</v>
      </c>
      <c r="F219" s="199" t="s">
        <v>322</v>
      </c>
      <c r="G219" s="196"/>
      <c r="H219" s="200">
        <v>57</v>
      </c>
      <c r="I219" s="201"/>
      <c r="J219" s="196"/>
      <c r="K219" s="196"/>
      <c r="L219" s="202"/>
      <c r="M219" s="203"/>
      <c r="N219" s="204"/>
      <c r="O219" s="204"/>
      <c r="P219" s="204"/>
      <c r="Q219" s="204"/>
      <c r="R219" s="204"/>
      <c r="S219" s="204"/>
      <c r="T219" s="205"/>
      <c r="AT219" s="206" t="s">
        <v>167</v>
      </c>
      <c r="AU219" s="206" t="s">
        <v>88</v>
      </c>
      <c r="AV219" s="13" t="s">
        <v>88</v>
      </c>
      <c r="AW219" s="13" t="s">
        <v>34</v>
      </c>
      <c r="AX219" s="13" t="s">
        <v>73</v>
      </c>
      <c r="AY219" s="206" t="s">
        <v>159</v>
      </c>
    </row>
    <row r="220" spans="1:65" s="14" customFormat="1">
      <c r="B220" s="207"/>
      <c r="C220" s="208"/>
      <c r="D220" s="197" t="s">
        <v>167</v>
      </c>
      <c r="E220" s="209" t="s">
        <v>21</v>
      </c>
      <c r="F220" s="210" t="s">
        <v>169</v>
      </c>
      <c r="G220" s="208"/>
      <c r="H220" s="211">
        <v>57</v>
      </c>
      <c r="I220" s="212"/>
      <c r="J220" s="208"/>
      <c r="K220" s="208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167</v>
      </c>
      <c r="AU220" s="217" t="s">
        <v>88</v>
      </c>
      <c r="AV220" s="14" t="s">
        <v>170</v>
      </c>
      <c r="AW220" s="14" t="s">
        <v>34</v>
      </c>
      <c r="AX220" s="14" t="s">
        <v>81</v>
      </c>
      <c r="AY220" s="217" t="s">
        <v>159</v>
      </c>
    </row>
    <row r="221" spans="1:65" s="2" customFormat="1" ht="16.5" customHeight="1">
      <c r="A221" s="37"/>
      <c r="B221" s="38"/>
      <c r="C221" s="245" t="s">
        <v>323</v>
      </c>
      <c r="D221" s="245" t="s">
        <v>311</v>
      </c>
      <c r="E221" s="246" t="s">
        <v>324</v>
      </c>
      <c r="F221" s="247" t="s">
        <v>325</v>
      </c>
      <c r="G221" s="248" t="s">
        <v>220</v>
      </c>
      <c r="H221" s="249">
        <v>2.9929999999999999</v>
      </c>
      <c r="I221" s="250"/>
      <c r="J221" s="251">
        <f>ROUND(I221*H221,2)</f>
        <v>0</v>
      </c>
      <c r="K221" s="247" t="s">
        <v>173</v>
      </c>
      <c r="L221" s="252"/>
      <c r="M221" s="253" t="s">
        <v>21</v>
      </c>
      <c r="N221" s="254" t="s">
        <v>45</v>
      </c>
      <c r="O221" s="67"/>
      <c r="P221" s="191">
        <f>O221*H221</f>
        <v>0</v>
      </c>
      <c r="Q221" s="191">
        <v>0.21</v>
      </c>
      <c r="R221" s="191">
        <f>Q221*H221</f>
        <v>0.62852999999999992</v>
      </c>
      <c r="S221" s="191">
        <v>0</v>
      </c>
      <c r="T221" s="192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3" t="s">
        <v>205</v>
      </c>
      <c r="AT221" s="193" t="s">
        <v>311</v>
      </c>
      <c r="AU221" s="193" t="s">
        <v>88</v>
      </c>
      <c r="AY221" s="20" t="s">
        <v>159</v>
      </c>
      <c r="BE221" s="194">
        <f>IF(N221="základní",J221,0)</f>
        <v>0</v>
      </c>
      <c r="BF221" s="194">
        <f>IF(N221="snížená",J221,0)</f>
        <v>0</v>
      </c>
      <c r="BG221" s="194">
        <f>IF(N221="zákl. přenesená",J221,0)</f>
        <v>0</v>
      </c>
      <c r="BH221" s="194">
        <f>IF(N221="sníž. přenesená",J221,0)</f>
        <v>0</v>
      </c>
      <c r="BI221" s="194">
        <f>IF(N221="nulová",J221,0)</f>
        <v>0</v>
      </c>
      <c r="BJ221" s="20" t="s">
        <v>88</v>
      </c>
      <c r="BK221" s="194">
        <f>ROUND(I221*H221,2)</f>
        <v>0</v>
      </c>
      <c r="BL221" s="20" t="s">
        <v>165</v>
      </c>
      <c r="BM221" s="193" t="s">
        <v>326</v>
      </c>
    </row>
    <row r="222" spans="1:65" s="13" customFormat="1">
      <c r="B222" s="195"/>
      <c r="C222" s="196"/>
      <c r="D222" s="197" t="s">
        <v>167</v>
      </c>
      <c r="E222" s="198" t="s">
        <v>21</v>
      </c>
      <c r="F222" s="199" t="s">
        <v>327</v>
      </c>
      <c r="G222" s="196"/>
      <c r="H222" s="200">
        <v>2.85</v>
      </c>
      <c r="I222" s="201"/>
      <c r="J222" s="196"/>
      <c r="K222" s="196"/>
      <c r="L222" s="202"/>
      <c r="M222" s="203"/>
      <c r="N222" s="204"/>
      <c r="O222" s="204"/>
      <c r="P222" s="204"/>
      <c r="Q222" s="204"/>
      <c r="R222" s="204"/>
      <c r="S222" s="204"/>
      <c r="T222" s="205"/>
      <c r="AT222" s="206" t="s">
        <v>167</v>
      </c>
      <c r="AU222" s="206" t="s">
        <v>88</v>
      </c>
      <c r="AV222" s="13" t="s">
        <v>88</v>
      </c>
      <c r="AW222" s="13" t="s">
        <v>34</v>
      </c>
      <c r="AX222" s="13" t="s">
        <v>73</v>
      </c>
      <c r="AY222" s="206" t="s">
        <v>159</v>
      </c>
    </row>
    <row r="223" spans="1:65" s="14" customFormat="1">
      <c r="B223" s="207"/>
      <c r="C223" s="208"/>
      <c r="D223" s="197" t="s">
        <v>167</v>
      </c>
      <c r="E223" s="209" t="s">
        <v>21</v>
      </c>
      <c r="F223" s="210" t="s">
        <v>169</v>
      </c>
      <c r="G223" s="208"/>
      <c r="H223" s="211">
        <v>2.85</v>
      </c>
      <c r="I223" s="212"/>
      <c r="J223" s="208"/>
      <c r="K223" s="208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167</v>
      </c>
      <c r="AU223" s="217" t="s">
        <v>88</v>
      </c>
      <c r="AV223" s="14" t="s">
        <v>170</v>
      </c>
      <c r="AW223" s="14" t="s">
        <v>34</v>
      </c>
      <c r="AX223" s="14" t="s">
        <v>81</v>
      </c>
      <c r="AY223" s="217" t="s">
        <v>159</v>
      </c>
    </row>
    <row r="224" spans="1:65" s="13" customFormat="1">
      <c r="B224" s="195"/>
      <c r="C224" s="196"/>
      <c r="D224" s="197" t="s">
        <v>167</v>
      </c>
      <c r="E224" s="196"/>
      <c r="F224" s="199" t="s">
        <v>328</v>
      </c>
      <c r="G224" s="196"/>
      <c r="H224" s="200">
        <v>2.9929999999999999</v>
      </c>
      <c r="I224" s="201"/>
      <c r="J224" s="196"/>
      <c r="K224" s="196"/>
      <c r="L224" s="202"/>
      <c r="M224" s="203"/>
      <c r="N224" s="204"/>
      <c r="O224" s="204"/>
      <c r="P224" s="204"/>
      <c r="Q224" s="204"/>
      <c r="R224" s="204"/>
      <c r="S224" s="204"/>
      <c r="T224" s="205"/>
      <c r="AT224" s="206" t="s">
        <v>167</v>
      </c>
      <c r="AU224" s="206" t="s">
        <v>88</v>
      </c>
      <c r="AV224" s="13" t="s">
        <v>88</v>
      </c>
      <c r="AW224" s="13" t="s">
        <v>4</v>
      </c>
      <c r="AX224" s="13" t="s">
        <v>81</v>
      </c>
      <c r="AY224" s="206" t="s">
        <v>159</v>
      </c>
    </row>
    <row r="225" spans="1:65" s="2" customFormat="1" ht="16.5" customHeight="1">
      <c r="A225" s="37"/>
      <c r="B225" s="38"/>
      <c r="C225" s="182" t="s">
        <v>329</v>
      </c>
      <c r="D225" s="182" t="s">
        <v>161</v>
      </c>
      <c r="E225" s="183" t="s">
        <v>330</v>
      </c>
      <c r="F225" s="184" t="s">
        <v>331</v>
      </c>
      <c r="G225" s="185" t="s">
        <v>96</v>
      </c>
      <c r="H225" s="186">
        <v>38</v>
      </c>
      <c r="I225" s="187"/>
      <c r="J225" s="188">
        <f>ROUND(I225*H225,2)</f>
        <v>0</v>
      </c>
      <c r="K225" s="184" t="s">
        <v>173</v>
      </c>
      <c r="L225" s="42"/>
      <c r="M225" s="189" t="s">
        <v>21</v>
      </c>
      <c r="N225" s="190" t="s">
        <v>45</v>
      </c>
      <c r="O225" s="67"/>
      <c r="P225" s="191">
        <f>O225*H225</f>
        <v>0</v>
      </c>
      <c r="Q225" s="191">
        <v>0</v>
      </c>
      <c r="R225" s="191">
        <f>Q225*H225</f>
        <v>0</v>
      </c>
      <c r="S225" s="191">
        <v>0</v>
      </c>
      <c r="T225" s="192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3" t="s">
        <v>165</v>
      </c>
      <c r="AT225" s="193" t="s">
        <v>161</v>
      </c>
      <c r="AU225" s="193" t="s">
        <v>88</v>
      </c>
      <c r="AY225" s="20" t="s">
        <v>159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0" t="s">
        <v>88</v>
      </c>
      <c r="BK225" s="194">
        <f>ROUND(I225*H225,2)</f>
        <v>0</v>
      </c>
      <c r="BL225" s="20" t="s">
        <v>165</v>
      </c>
      <c r="BM225" s="193" t="s">
        <v>332</v>
      </c>
    </row>
    <row r="226" spans="1:65" s="2" customFormat="1">
      <c r="A226" s="37"/>
      <c r="B226" s="38"/>
      <c r="C226" s="39"/>
      <c r="D226" s="218" t="s">
        <v>175</v>
      </c>
      <c r="E226" s="39"/>
      <c r="F226" s="219" t="s">
        <v>333</v>
      </c>
      <c r="G226" s="39"/>
      <c r="H226" s="39"/>
      <c r="I226" s="220"/>
      <c r="J226" s="39"/>
      <c r="K226" s="39"/>
      <c r="L226" s="42"/>
      <c r="M226" s="221"/>
      <c r="N226" s="222"/>
      <c r="O226" s="67"/>
      <c r="P226" s="67"/>
      <c r="Q226" s="67"/>
      <c r="R226" s="67"/>
      <c r="S226" s="67"/>
      <c r="T226" s="68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20" t="s">
        <v>175</v>
      </c>
      <c r="AU226" s="20" t="s">
        <v>88</v>
      </c>
    </row>
    <row r="227" spans="1:65" s="13" customFormat="1">
      <c r="B227" s="195"/>
      <c r="C227" s="196"/>
      <c r="D227" s="197" t="s">
        <v>167</v>
      </c>
      <c r="E227" s="198" t="s">
        <v>21</v>
      </c>
      <c r="F227" s="199" t="s">
        <v>334</v>
      </c>
      <c r="G227" s="196"/>
      <c r="H227" s="200">
        <v>38</v>
      </c>
      <c r="I227" s="201"/>
      <c r="J227" s="196"/>
      <c r="K227" s="196"/>
      <c r="L227" s="202"/>
      <c r="M227" s="203"/>
      <c r="N227" s="204"/>
      <c r="O227" s="204"/>
      <c r="P227" s="204"/>
      <c r="Q227" s="204"/>
      <c r="R227" s="204"/>
      <c r="S227" s="204"/>
      <c r="T227" s="205"/>
      <c r="AT227" s="206" t="s">
        <v>167</v>
      </c>
      <c r="AU227" s="206" t="s">
        <v>88</v>
      </c>
      <c r="AV227" s="13" t="s">
        <v>88</v>
      </c>
      <c r="AW227" s="13" t="s">
        <v>34</v>
      </c>
      <c r="AX227" s="13" t="s">
        <v>73</v>
      </c>
      <c r="AY227" s="206" t="s">
        <v>159</v>
      </c>
    </row>
    <row r="228" spans="1:65" s="14" customFormat="1">
      <c r="B228" s="207"/>
      <c r="C228" s="208"/>
      <c r="D228" s="197" t="s">
        <v>167</v>
      </c>
      <c r="E228" s="209" t="s">
        <v>21</v>
      </c>
      <c r="F228" s="210" t="s">
        <v>169</v>
      </c>
      <c r="G228" s="208"/>
      <c r="H228" s="211">
        <v>38</v>
      </c>
      <c r="I228" s="212"/>
      <c r="J228" s="208"/>
      <c r="K228" s="208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167</v>
      </c>
      <c r="AU228" s="217" t="s">
        <v>88</v>
      </c>
      <c r="AV228" s="14" t="s">
        <v>170</v>
      </c>
      <c r="AW228" s="14" t="s">
        <v>34</v>
      </c>
      <c r="AX228" s="14" t="s">
        <v>81</v>
      </c>
      <c r="AY228" s="217" t="s">
        <v>159</v>
      </c>
    </row>
    <row r="229" spans="1:65" s="12" customFormat="1" ht="22.9" customHeight="1">
      <c r="B229" s="166"/>
      <c r="C229" s="167"/>
      <c r="D229" s="168" t="s">
        <v>72</v>
      </c>
      <c r="E229" s="180" t="s">
        <v>88</v>
      </c>
      <c r="F229" s="180" t="s">
        <v>335</v>
      </c>
      <c r="G229" s="167"/>
      <c r="H229" s="167"/>
      <c r="I229" s="170"/>
      <c r="J229" s="181">
        <f>BK229</f>
        <v>0</v>
      </c>
      <c r="K229" s="167"/>
      <c r="L229" s="172"/>
      <c r="M229" s="173"/>
      <c r="N229" s="174"/>
      <c r="O229" s="174"/>
      <c r="P229" s="175">
        <f>SUM(P230:P235)</f>
        <v>0</v>
      </c>
      <c r="Q229" s="174"/>
      <c r="R229" s="175">
        <f>SUM(R230:R235)</f>
        <v>3.3575095400000001</v>
      </c>
      <c r="S229" s="174"/>
      <c r="T229" s="176">
        <f>SUM(T230:T235)</f>
        <v>0</v>
      </c>
      <c r="AR229" s="177" t="s">
        <v>81</v>
      </c>
      <c r="AT229" s="178" t="s">
        <v>72</v>
      </c>
      <c r="AU229" s="178" t="s">
        <v>81</v>
      </c>
      <c r="AY229" s="177" t="s">
        <v>159</v>
      </c>
      <c r="BK229" s="179">
        <f>SUM(BK230:BK235)</f>
        <v>0</v>
      </c>
    </row>
    <row r="230" spans="1:65" s="2" customFormat="1" ht="16.5" customHeight="1">
      <c r="A230" s="37"/>
      <c r="B230" s="38"/>
      <c r="C230" s="182" t="s">
        <v>336</v>
      </c>
      <c r="D230" s="182" t="s">
        <v>161</v>
      </c>
      <c r="E230" s="183" t="s">
        <v>337</v>
      </c>
      <c r="F230" s="184" t="s">
        <v>338</v>
      </c>
      <c r="G230" s="185" t="s">
        <v>220</v>
      </c>
      <c r="H230" s="186">
        <v>1.3420000000000001</v>
      </c>
      <c r="I230" s="187"/>
      <c r="J230" s="188">
        <f>ROUND(I230*H230,2)</f>
        <v>0</v>
      </c>
      <c r="K230" s="184" t="s">
        <v>173</v>
      </c>
      <c r="L230" s="42"/>
      <c r="M230" s="189" t="s">
        <v>21</v>
      </c>
      <c r="N230" s="190" t="s">
        <v>45</v>
      </c>
      <c r="O230" s="67"/>
      <c r="P230" s="191">
        <f>O230*H230</f>
        <v>0</v>
      </c>
      <c r="Q230" s="191">
        <v>2.5018699999999998</v>
      </c>
      <c r="R230" s="191">
        <f>Q230*H230</f>
        <v>3.3575095400000001</v>
      </c>
      <c r="S230" s="191">
        <v>0</v>
      </c>
      <c r="T230" s="192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3" t="s">
        <v>165</v>
      </c>
      <c r="AT230" s="193" t="s">
        <v>161</v>
      </c>
      <c r="AU230" s="193" t="s">
        <v>88</v>
      </c>
      <c r="AY230" s="20" t="s">
        <v>159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0" t="s">
        <v>88</v>
      </c>
      <c r="BK230" s="194">
        <f>ROUND(I230*H230,2)</f>
        <v>0</v>
      </c>
      <c r="BL230" s="20" t="s">
        <v>165</v>
      </c>
      <c r="BM230" s="193" t="s">
        <v>339</v>
      </c>
    </row>
    <row r="231" spans="1:65" s="2" customFormat="1">
      <c r="A231" s="37"/>
      <c r="B231" s="38"/>
      <c r="C231" s="39"/>
      <c r="D231" s="218" t="s">
        <v>175</v>
      </c>
      <c r="E231" s="39"/>
      <c r="F231" s="219" t="s">
        <v>340</v>
      </c>
      <c r="G231" s="39"/>
      <c r="H231" s="39"/>
      <c r="I231" s="220"/>
      <c r="J231" s="39"/>
      <c r="K231" s="39"/>
      <c r="L231" s="42"/>
      <c r="M231" s="221"/>
      <c r="N231" s="222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175</v>
      </c>
      <c r="AU231" s="20" t="s">
        <v>88</v>
      </c>
    </row>
    <row r="232" spans="1:65" s="13" customFormat="1">
      <c r="B232" s="195"/>
      <c r="C232" s="196"/>
      <c r="D232" s="197" t="s">
        <v>167</v>
      </c>
      <c r="E232" s="198" t="s">
        <v>21</v>
      </c>
      <c r="F232" s="199" t="s">
        <v>341</v>
      </c>
      <c r="G232" s="196"/>
      <c r="H232" s="200">
        <v>1.278</v>
      </c>
      <c r="I232" s="201"/>
      <c r="J232" s="196"/>
      <c r="K232" s="196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167</v>
      </c>
      <c r="AU232" s="206" t="s">
        <v>88</v>
      </c>
      <c r="AV232" s="13" t="s">
        <v>88</v>
      </c>
      <c r="AW232" s="13" t="s">
        <v>34</v>
      </c>
      <c r="AX232" s="13" t="s">
        <v>73</v>
      </c>
      <c r="AY232" s="206" t="s">
        <v>159</v>
      </c>
    </row>
    <row r="233" spans="1:65" s="14" customFormat="1">
      <c r="B233" s="207"/>
      <c r="C233" s="208"/>
      <c r="D233" s="197" t="s">
        <v>167</v>
      </c>
      <c r="E233" s="209" t="s">
        <v>21</v>
      </c>
      <c r="F233" s="210" t="s">
        <v>169</v>
      </c>
      <c r="G233" s="208"/>
      <c r="H233" s="211">
        <v>1.278</v>
      </c>
      <c r="I233" s="212"/>
      <c r="J233" s="208"/>
      <c r="K233" s="208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167</v>
      </c>
      <c r="AU233" s="217" t="s">
        <v>88</v>
      </c>
      <c r="AV233" s="14" t="s">
        <v>170</v>
      </c>
      <c r="AW233" s="14" t="s">
        <v>34</v>
      </c>
      <c r="AX233" s="14" t="s">
        <v>73</v>
      </c>
      <c r="AY233" s="217" t="s">
        <v>159</v>
      </c>
    </row>
    <row r="234" spans="1:65" s="13" customFormat="1">
      <c r="B234" s="195"/>
      <c r="C234" s="196"/>
      <c r="D234" s="197" t="s">
        <v>167</v>
      </c>
      <c r="E234" s="198" t="s">
        <v>21</v>
      </c>
      <c r="F234" s="199" t="s">
        <v>342</v>
      </c>
      <c r="G234" s="196"/>
      <c r="H234" s="200">
        <v>6.4000000000000001E-2</v>
      </c>
      <c r="I234" s="201"/>
      <c r="J234" s="196"/>
      <c r="K234" s="196"/>
      <c r="L234" s="202"/>
      <c r="M234" s="203"/>
      <c r="N234" s="204"/>
      <c r="O234" s="204"/>
      <c r="P234" s="204"/>
      <c r="Q234" s="204"/>
      <c r="R234" s="204"/>
      <c r="S234" s="204"/>
      <c r="T234" s="205"/>
      <c r="AT234" s="206" t="s">
        <v>167</v>
      </c>
      <c r="AU234" s="206" t="s">
        <v>88</v>
      </c>
      <c r="AV234" s="13" t="s">
        <v>88</v>
      </c>
      <c r="AW234" s="13" t="s">
        <v>34</v>
      </c>
      <c r="AX234" s="13" t="s">
        <v>73</v>
      </c>
      <c r="AY234" s="206" t="s">
        <v>159</v>
      </c>
    </row>
    <row r="235" spans="1:65" s="16" customFormat="1">
      <c r="B235" s="233"/>
      <c r="C235" s="234"/>
      <c r="D235" s="197" t="s">
        <v>167</v>
      </c>
      <c r="E235" s="235" t="s">
        <v>21</v>
      </c>
      <c r="F235" s="236" t="s">
        <v>235</v>
      </c>
      <c r="G235" s="234"/>
      <c r="H235" s="237">
        <v>1.3420000000000001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167</v>
      </c>
      <c r="AU235" s="243" t="s">
        <v>88</v>
      </c>
      <c r="AV235" s="16" t="s">
        <v>165</v>
      </c>
      <c r="AW235" s="16" t="s">
        <v>34</v>
      </c>
      <c r="AX235" s="16" t="s">
        <v>81</v>
      </c>
      <c r="AY235" s="243" t="s">
        <v>159</v>
      </c>
    </row>
    <row r="236" spans="1:65" s="12" customFormat="1" ht="22.9" customHeight="1">
      <c r="B236" s="166"/>
      <c r="C236" s="167"/>
      <c r="D236" s="168" t="s">
        <v>72</v>
      </c>
      <c r="E236" s="180" t="s">
        <v>170</v>
      </c>
      <c r="F236" s="180" t="s">
        <v>343</v>
      </c>
      <c r="G236" s="167"/>
      <c r="H236" s="167"/>
      <c r="I236" s="170"/>
      <c r="J236" s="181">
        <f>BK236</f>
        <v>0</v>
      </c>
      <c r="K236" s="167"/>
      <c r="L236" s="172"/>
      <c r="M236" s="173"/>
      <c r="N236" s="174"/>
      <c r="O236" s="174"/>
      <c r="P236" s="175">
        <f>SUM(P237:P254)</f>
        <v>0</v>
      </c>
      <c r="Q236" s="174"/>
      <c r="R236" s="175">
        <f>SUM(R237:R254)</f>
        <v>2.6959015399999999</v>
      </c>
      <c r="S236" s="174"/>
      <c r="T236" s="176">
        <f>SUM(T237:T254)</f>
        <v>0</v>
      </c>
      <c r="AR236" s="177" t="s">
        <v>81</v>
      </c>
      <c r="AT236" s="178" t="s">
        <v>72</v>
      </c>
      <c r="AU236" s="178" t="s">
        <v>81</v>
      </c>
      <c r="AY236" s="177" t="s">
        <v>159</v>
      </c>
      <c r="BK236" s="179">
        <f>SUM(BK237:BK254)</f>
        <v>0</v>
      </c>
    </row>
    <row r="237" spans="1:65" s="2" customFormat="1" ht="24.2" customHeight="1">
      <c r="A237" s="37"/>
      <c r="B237" s="38"/>
      <c r="C237" s="182" t="s">
        <v>344</v>
      </c>
      <c r="D237" s="182" t="s">
        <v>161</v>
      </c>
      <c r="E237" s="183" t="s">
        <v>345</v>
      </c>
      <c r="F237" s="184" t="s">
        <v>346</v>
      </c>
      <c r="G237" s="185" t="s">
        <v>96</v>
      </c>
      <c r="H237" s="186">
        <v>73.522000000000006</v>
      </c>
      <c r="I237" s="187"/>
      <c r="J237" s="188">
        <f>ROUND(I237*H237,2)</f>
        <v>0</v>
      </c>
      <c r="K237" s="184" t="s">
        <v>173</v>
      </c>
      <c r="L237" s="42"/>
      <c r="M237" s="189" t="s">
        <v>21</v>
      </c>
      <c r="N237" s="190" t="s">
        <v>45</v>
      </c>
      <c r="O237" s="67"/>
      <c r="P237" s="191">
        <f>O237*H237</f>
        <v>0</v>
      </c>
      <c r="Q237" s="191">
        <v>2.8570000000000002E-2</v>
      </c>
      <c r="R237" s="191">
        <f>Q237*H237</f>
        <v>2.1005235400000002</v>
      </c>
      <c r="S237" s="191">
        <v>0</v>
      </c>
      <c r="T237" s="192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3" t="s">
        <v>165</v>
      </c>
      <c r="AT237" s="193" t="s">
        <v>161</v>
      </c>
      <c r="AU237" s="193" t="s">
        <v>88</v>
      </c>
      <c r="AY237" s="20" t="s">
        <v>159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0" t="s">
        <v>88</v>
      </c>
      <c r="BK237" s="194">
        <f>ROUND(I237*H237,2)</f>
        <v>0</v>
      </c>
      <c r="BL237" s="20" t="s">
        <v>165</v>
      </c>
      <c r="BM237" s="193" t="s">
        <v>347</v>
      </c>
    </row>
    <row r="238" spans="1:65" s="2" customFormat="1">
      <c r="A238" s="37"/>
      <c r="B238" s="38"/>
      <c r="C238" s="39"/>
      <c r="D238" s="218" t="s">
        <v>175</v>
      </c>
      <c r="E238" s="39"/>
      <c r="F238" s="219" t="s">
        <v>348</v>
      </c>
      <c r="G238" s="39"/>
      <c r="H238" s="39"/>
      <c r="I238" s="220"/>
      <c r="J238" s="39"/>
      <c r="K238" s="39"/>
      <c r="L238" s="42"/>
      <c r="M238" s="221"/>
      <c r="N238" s="222"/>
      <c r="O238" s="67"/>
      <c r="P238" s="67"/>
      <c r="Q238" s="67"/>
      <c r="R238" s="67"/>
      <c r="S238" s="67"/>
      <c r="T238" s="68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20" t="s">
        <v>175</v>
      </c>
      <c r="AU238" s="20" t="s">
        <v>88</v>
      </c>
    </row>
    <row r="239" spans="1:65" s="13" customFormat="1">
      <c r="B239" s="195"/>
      <c r="C239" s="196"/>
      <c r="D239" s="197" t="s">
        <v>167</v>
      </c>
      <c r="E239" s="198" t="s">
        <v>21</v>
      </c>
      <c r="F239" s="199" t="s">
        <v>349</v>
      </c>
      <c r="G239" s="196"/>
      <c r="H239" s="200">
        <v>73.522000000000006</v>
      </c>
      <c r="I239" s="201"/>
      <c r="J239" s="196"/>
      <c r="K239" s="196"/>
      <c r="L239" s="202"/>
      <c r="M239" s="203"/>
      <c r="N239" s="204"/>
      <c r="O239" s="204"/>
      <c r="P239" s="204"/>
      <c r="Q239" s="204"/>
      <c r="R239" s="204"/>
      <c r="S239" s="204"/>
      <c r="T239" s="205"/>
      <c r="AT239" s="206" t="s">
        <v>167</v>
      </c>
      <c r="AU239" s="206" t="s">
        <v>88</v>
      </c>
      <c r="AV239" s="13" t="s">
        <v>88</v>
      </c>
      <c r="AW239" s="13" t="s">
        <v>34</v>
      </c>
      <c r="AX239" s="13" t="s">
        <v>73</v>
      </c>
      <c r="AY239" s="206" t="s">
        <v>159</v>
      </c>
    </row>
    <row r="240" spans="1:65" s="14" customFormat="1">
      <c r="B240" s="207"/>
      <c r="C240" s="208"/>
      <c r="D240" s="197" t="s">
        <v>167</v>
      </c>
      <c r="E240" s="209" t="s">
        <v>21</v>
      </c>
      <c r="F240" s="210" t="s">
        <v>169</v>
      </c>
      <c r="G240" s="208"/>
      <c r="H240" s="211">
        <v>73.522000000000006</v>
      </c>
      <c r="I240" s="212"/>
      <c r="J240" s="208"/>
      <c r="K240" s="208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167</v>
      </c>
      <c r="AU240" s="217" t="s">
        <v>88</v>
      </c>
      <c r="AV240" s="14" t="s">
        <v>170</v>
      </c>
      <c r="AW240" s="14" t="s">
        <v>34</v>
      </c>
      <c r="AX240" s="14" t="s">
        <v>81</v>
      </c>
      <c r="AY240" s="217" t="s">
        <v>159</v>
      </c>
    </row>
    <row r="241" spans="1:65" s="2" customFormat="1" ht="24.2" customHeight="1">
      <c r="A241" s="37"/>
      <c r="B241" s="38"/>
      <c r="C241" s="182" t="s">
        <v>350</v>
      </c>
      <c r="D241" s="182" t="s">
        <v>161</v>
      </c>
      <c r="E241" s="183" t="s">
        <v>351</v>
      </c>
      <c r="F241" s="184" t="s">
        <v>352</v>
      </c>
      <c r="G241" s="185" t="s">
        <v>110</v>
      </c>
      <c r="H241" s="186">
        <v>5.25</v>
      </c>
      <c r="I241" s="187"/>
      <c r="J241" s="188">
        <f>ROUND(I241*H241,2)</f>
        <v>0</v>
      </c>
      <c r="K241" s="184" t="s">
        <v>173</v>
      </c>
      <c r="L241" s="42"/>
      <c r="M241" s="189" t="s">
        <v>21</v>
      </c>
      <c r="N241" s="190" t="s">
        <v>45</v>
      </c>
      <c r="O241" s="67"/>
      <c r="P241" s="191">
        <f>O241*H241</f>
        <v>0</v>
      </c>
      <c r="Q241" s="191">
        <v>0.11046</v>
      </c>
      <c r="R241" s="191">
        <f>Q241*H241</f>
        <v>0.57991499999999996</v>
      </c>
      <c r="S241" s="191">
        <v>0</v>
      </c>
      <c r="T241" s="192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3" t="s">
        <v>165</v>
      </c>
      <c r="AT241" s="193" t="s">
        <v>161</v>
      </c>
      <c r="AU241" s="193" t="s">
        <v>88</v>
      </c>
      <c r="AY241" s="20" t="s">
        <v>159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0" t="s">
        <v>88</v>
      </c>
      <c r="BK241" s="194">
        <f>ROUND(I241*H241,2)</f>
        <v>0</v>
      </c>
      <c r="BL241" s="20" t="s">
        <v>165</v>
      </c>
      <c r="BM241" s="193" t="s">
        <v>353</v>
      </c>
    </row>
    <row r="242" spans="1:65" s="2" customFormat="1">
      <c r="A242" s="37"/>
      <c r="B242" s="38"/>
      <c r="C242" s="39"/>
      <c r="D242" s="218" t="s">
        <v>175</v>
      </c>
      <c r="E242" s="39"/>
      <c r="F242" s="219" t="s">
        <v>354</v>
      </c>
      <c r="G242" s="39"/>
      <c r="H242" s="39"/>
      <c r="I242" s="220"/>
      <c r="J242" s="39"/>
      <c r="K242" s="39"/>
      <c r="L242" s="42"/>
      <c r="M242" s="221"/>
      <c r="N242" s="222"/>
      <c r="O242" s="67"/>
      <c r="P242" s="67"/>
      <c r="Q242" s="67"/>
      <c r="R242" s="67"/>
      <c r="S242" s="67"/>
      <c r="T242" s="68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20" t="s">
        <v>175</v>
      </c>
      <c r="AU242" s="20" t="s">
        <v>88</v>
      </c>
    </row>
    <row r="243" spans="1:65" s="13" customFormat="1">
      <c r="B243" s="195"/>
      <c r="C243" s="196"/>
      <c r="D243" s="197" t="s">
        <v>167</v>
      </c>
      <c r="E243" s="198" t="s">
        <v>21</v>
      </c>
      <c r="F243" s="199" t="s">
        <v>355</v>
      </c>
      <c r="G243" s="196"/>
      <c r="H243" s="200">
        <v>5.25</v>
      </c>
      <c r="I243" s="201"/>
      <c r="J243" s="196"/>
      <c r="K243" s="196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167</v>
      </c>
      <c r="AU243" s="206" t="s">
        <v>88</v>
      </c>
      <c r="AV243" s="13" t="s">
        <v>88</v>
      </c>
      <c r="AW243" s="13" t="s">
        <v>34</v>
      </c>
      <c r="AX243" s="13" t="s">
        <v>73</v>
      </c>
      <c r="AY243" s="206" t="s">
        <v>159</v>
      </c>
    </row>
    <row r="244" spans="1:65" s="14" customFormat="1">
      <c r="B244" s="207"/>
      <c r="C244" s="208"/>
      <c r="D244" s="197" t="s">
        <v>167</v>
      </c>
      <c r="E244" s="209" t="s">
        <v>21</v>
      </c>
      <c r="F244" s="210" t="s">
        <v>169</v>
      </c>
      <c r="G244" s="208"/>
      <c r="H244" s="211">
        <v>5.25</v>
      </c>
      <c r="I244" s="212"/>
      <c r="J244" s="208"/>
      <c r="K244" s="208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167</v>
      </c>
      <c r="AU244" s="217" t="s">
        <v>88</v>
      </c>
      <c r="AV244" s="14" t="s">
        <v>170</v>
      </c>
      <c r="AW244" s="14" t="s">
        <v>34</v>
      </c>
      <c r="AX244" s="14" t="s">
        <v>81</v>
      </c>
      <c r="AY244" s="217" t="s">
        <v>159</v>
      </c>
    </row>
    <row r="245" spans="1:65" s="2" customFormat="1" ht="21.75" customHeight="1">
      <c r="A245" s="37"/>
      <c r="B245" s="38"/>
      <c r="C245" s="182" t="s">
        <v>356</v>
      </c>
      <c r="D245" s="182" t="s">
        <v>161</v>
      </c>
      <c r="E245" s="183" t="s">
        <v>357</v>
      </c>
      <c r="F245" s="184" t="s">
        <v>358</v>
      </c>
      <c r="G245" s="185" t="s">
        <v>96</v>
      </c>
      <c r="H245" s="186">
        <v>2.35</v>
      </c>
      <c r="I245" s="187"/>
      <c r="J245" s="188">
        <f>ROUND(I245*H245,2)</f>
        <v>0</v>
      </c>
      <c r="K245" s="184" t="s">
        <v>173</v>
      </c>
      <c r="L245" s="42"/>
      <c r="M245" s="189" t="s">
        <v>21</v>
      </c>
      <c r="N245" s="190" t="s">
        <v>45</v>
      </c>
      <c r="O245" s="67"/>
      <c r="P245" s="191">
        <f>O245*H245</f>
        <v>0</v>
      </c>
      <c r="Q245" s="191">
        <v>6.5799999999999999E-3</v>
      </c>
      <c r="R245" s="191">
        <f>Q245*H245</f>
        <v>1.5463000000000001E-2</v>
      </c>
      <c r="S245" s="191">
        <v>0</v>
      </c>
      <c r="T245" s="192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3" t="s">
        <v>165</v>
      </c>
      <c r="AT245" s="193" t="s">
        <v>161</v>
      </c>
      <c r="AU245" s="193" t="s">
        <v>88</v>
      </c>
      <c r="AY245" s="20" t="s">
        <v>159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0" t="s">
        <v>88</v>
      </c>
      <c r="BK245" s="194">
        <f>ROUND(I245*H245,2)</f>
        <v>0</v>
      </c>
      <c r="BL245" s="20" t="s">
        <v>165</v>
      </c>
      <c r="BM245" s="193" t="s">
        <v>359</v>
      </c>
    </row>
    <row r="246" spans="1:65" s="2" customFormat="1">
      <c r="A246" s="37"/>
      <c r="B246" s="38"/>
      <c r="C246" s="39"/>
      <c r="D246" s="218" t="s">
        <v>175</v>
      </c>
      <c r="E246" s="39"/>
      <c r="F246" s="219" t="s">
        <v>360</v>
      </c>
      <c r="G246" s="39"/>
      <c r="H246" s="39"/>
      <c r="I246" s="220"/>
      <c r="J246" s="39"/>
      <c r="K246" s="39"/>
      <c r="L246" s="42"/>
      <c r="M246" s="221"/>
      <c r="N246" s="222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175</v>
      </c>
      <c r="AU246" s="20" t="s">
        <v>88</v>
      </c>
    </row>
    <row r="247" spans="1:65" s="15" customFormat="1">
      <c r="B247" s="223"/>
      <c r="C247" s="224"/>
      <c r="D247" s="197" t="s">
        <v>167</v>
      </c>
      <c r="E247" s="225" t="s">
        <v>21</v>
      </c>
      <c r="F247" s="226" t="s">
        <v>361</v>
      </c>
      <c r="G247" s="224"/>
      <c r="H247" s="225" t="s">
        <v>21</v>
      </c>
      <c r="I247" s="227"/>
      <c r="J247" s="224"/>
      <c r="K247" s="224"/>
      <c r="L247" s="228"/>
      <c r="M247" s="229"/>
      <c r="N247" s="230"/>
      <c r="O247" s="230"/>
      <c r="P247" s="230"/>
      <c r="Q247" s="230"/>
      <c r="R247" s="230"/>
      <c r="S247" s="230"/>
      <c r="T247" s="231"/>
      <c r="AT247" s="232" t="s">
        <v>167</v>
      </c>
      <c r="AU247" s="232" t="s">
        <v>88</v>
      </c>
      <c r="AV247" s="15" t="s">
        <v>81</v>
      </c>
      <c r="AW247" s="15" t="s">
        <v>34</v>
      </c>
      <c r="AX247" s="15" t="s">
        <v>73</v>
      </c>
      <c r="AY247" s="232" t="s">
        <v>159</v>
      </c>
    </row>
    <row r="248" spans="1:65" s="13" customFormat="1">
      <c r="B248" s="195"/>
      <c r="C248" s="196"/>
      <c r="D248" s="197" t="s">
        <v>167</v>
      </c>
      <c r="E248" s="198" t="s">
        <v>21</v>
      </c>
      <c r="F248" s="199" t="s">
        <v>362</v>
      </c>
      <c r="G248" s="196"/>
      <c r="H248" s="200">
        <v>1.05</v>
      </c>
      <c r="I248" s="201"/>
      <c r="J248" s="196"/>
      <c r="K248" s="196"/>
      <c r="L248" s="202"/>
      <c r="M248" s="203"/>
      <c r="N248" s="204"/>
      <c r="O248" s="204"/>
      <c r="P248" s="204"/>
      <c r="Q248" s="204"/>
      <c r="R248" s="204"/>
      <c r="S248" s="204"/>
      <c r="T248" s="205"/>
      <c r="AT248" s="206" t="s">
        <v>167</v>
      </c>
      <c r="AU248" s="206" t="s">
        <v>88</v>
      </c>
      <c r="AV248" s="13" t="s">
        <v>88</v>
      </c>
      <c r="AW248" s="13" t="s">
        <v>34</v>
      </c>
      <c r="AX248" s="13" t="s">
        <v>73</v>
      </c>
      <c r="AY248" s="206" t="s">
        <v>159</v>
      </c>
    </row>
    <row r="249" spans="1:65" s="13" customFormat="1">
      <c r="B249" s="195"/>
      <c r="C249" s="196"/>
      <c r="D249" s="197" t="s">
        <v>167</v>
      </c>
      <c r="E249" s="198" t="s">
        <v>21</v>
      </c>
      <c r="F249" s="199" t="s">
        <v>363</v>
      </c>
      <c r="G249" s="196"/>
      <c r="H249" s="200">
        <v>1.3</v>
      </c>
      <c r="I249" s="201"/>
      <c r="J249" s="196"/>
      <c r="K249" s="196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167</v>
      </c>
      <c r="AU249" s="206" t="s">
        <v>88</v>
      </c>
      <c r="AV249" s="13" t="s">
        <v>88</v>
      </c>
      <c r="AW249" s="13" t="s">
        <v>34</v>
      </c>
      <c r="AX249" s="13" t="s">
        <v>73</v>
      </c>
      <c r="AY249" s="206" t="s">
        <v>159</v>
      </c>
    </row>
    <row r="250" spans="1:65" s="14" customFormat="1">
      <c r="B250" s="207"/>
      <c r="C250" s="208"/>
      <c r="D250" s="197" t="s">
        <v>167</v>
      </c>
      <c r="E250" s="209" t="s">
        <v>21</v>
      </c>
      <c r="F250" s="210" t="s">
        <v>169</v>
      </c>
      <c r="G250" s="208"/>
      <c r="H250" s="211">
        <v>2.35</v>
      </c>
      <c r="I250" s="212"/>
      <c r="J250" s="208"/>
      <c r="K250" s="208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167</v>
      </c>
      <c r="AU250" s="217" t="s">
        <v>88</v>
      </c>
      <c r="AV250" s="14" t="s">
        <v>170</v>
      </c>
      <c r="AW250" s="14" t="s">
        <v>34</v>
      </c>
      <c r="AX250" s="14" t="s">
        <v>81</v>
      </c>
      <c r="AY250" s="217" t="s">
        <v>159</v>
      </c>
    </row>
    <row r="251" spans="1:65" s="2" customFormat="1" ht="21.75" customHeight="1">
      <c r="A251" s="37"/>
      <c r="B251" s="38"/>
      <c r="C251" s="182" t="s">
        <v>364</v>
      </c>
      <c r="D251" s="182" t="s">
        <v>161</v>
      </c>
      <c r="E251" s="183" t="s">
        <v>365</v>
      </c>
      <c r="F251" s="184" t="s">
        <v>366</v>
      </c>
      <c r="G251" s="185" t="s">
        <v>96</v>
      </c>
      <c r="H251" s="186">
        <v>2.35</v>
      </c>
      <c r="I251" s="187"/>
      <c r="J251" s="188">
        <f>ROUND(I251*H251,2)</f>
        <v>0</v>
      </c>
      <c r="K251" s="184" t="s">
        <v>173</v>
      </c>
      <c r="L251" s="42"/>
      <c r="M251" s="189" t="s">
        <v>21</v>
      </c>
      <c r="N251" s="190" t="s">
        <v>45</v>
      </c>
      <c r="O251" s="67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3" t="s">
        <v>165</v>
      </c>
      <c r="AT251" s="193" t="s">
        <v>161</v>
      </c>
      <c r="AU251" s="193" t="s">
        <v>88</v>
      </c>
      <c r="AY251" s="20" t="s">
        <v>159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0" t="s">
        <v>88</v>
      </c>
      <c r="BK251" s="194">
        <f>ROUND(I251*H251,2)</f>
        <v>0</v>
      </c>
      <c r="BL251" s="20" t="s">
        <v>165</v>
      </c>
      <c r="BM251" s="193" t="s">
        <v>367</v>
      </c>
    </row>
    <row r="252" spans="1:65" s="2" customFormat="1">
      <c r="A252" s="37"/>
      <c r="B252" s="38"/>
      <c r="C252" s="39"/>
      <c r="D252" s="218" t="s">
        <v>175</v>
      </c>
      <c r="E252" s="39"/>
      <c r="F252" s="219" t="s">
        <v>368</v>
      </c>
      <c r="G252" s="39"/>
      <c r="H252" s="39"/>
      <c r="I252" s="220"/>
      <c r="J252" s="39"/>
      <c r="K252" s="39"/>
      <c r="L252" s="42"/>
      <c r="M252" s="221"/>
      <c r="N252" s="222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175</v>
      </c>
      <c r="AU252" s="20" t="s">
        <v>88</v>
      </c>
    </row>
    <row r="253" spans="1:65" s="13" customFormat="1">
      <c r="B253" s="195"/>
      <c r="C253" s="196"/>
      <c r="D253" s="197" t="s">
        <v>167</v>
      </c>
      <c r="E253" s="198" t="s">
        <v>21</v>
      </c>
      <c r="F253" s="199" t="s">
        <v>369</v>
      </c>
      <c r="G253" s="196"/>
      <c r="H253" s="200">
        <v>2.35</v>
      </c>
      <c r="I253" s="201"/>
      <c r="J253" s="196"/>
      <c r="K253" s="196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167</v>
      </c>
      <c r="AU253" s="206" t="s">
        <v>88</v>
      </c>
      <c r="AV253" s="13" t="s">
        <v>88</v>
      </c>
      <c r="AW253" s="13" t="s">
        <v>34</v>
      </c>
      <c r="AX253" s="13" t="s">
        <v>73</v>
      </c>
      <c r="AY253" s="206" t="s">
        <v>159</v>
      </c>
    </row>
    <row r="254" spans="1:65" s="14" customFormat="1">
      <c r="B254" s="207"/>
      <c r="C254" s="208"/>
      <c r="D254" s="197" t="s">
        <v>167</v>
      </c>
      <c r="E254" s="209" t="s">
        <v>21</v>
      </c>
      <c r="F254" s="210" t="s">
        <v>169</v>
      </c>
      <c r="G254" s="208"/>
      <c r="H254" s="211">
        <v>2.35</v>
      </c>
      <c r="I254" s="212"/>
      <c r="J254" s="208"/>
      <c r="K254" s="208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167</v>
      </c>
      <c r="AU254" s="217" t="s">
        <v>88</v>
      </c>
      <c r="AV254" s="14" t="s">
        <v>170</v>
      </c>
      <c r="AW254" s="14" t="s">
        <v>34</v>
      </c>
      <c r="AX254" s="14" t="s">
        <v>81</v>
      </c>
      <c r="AY254" s="217" t="s">
        <v>159</v>
      </c>
    </row>
    <row r="255" spans="1:65" s="12" customFormat="1" ht="22.9" customHeight="1">
      <c r="B255" s="166"/>
      <c r="C255" s="167"/>
      <c r="D255" s="168" t="s">
        <v>72</v>
      </c>
      <c r="E255" s="180" t="s">
        <v>187</v>
      </c>
      <c r="F255" s="180" t="s">
        <v>370</v>
      </c>
      <c r="G255" s="167"/>
      <c r="H255" s="167"/>
      <c r="I255" s="170"/>
      <c r="J255" s="181">
        <f>BK255</f>
        <v>0</v>
      </c>
      <c r="K255" s="167"/>
      <c r="L255" s="172"/>
      <c r="M255" s="173"/>
      <c r="N255" s="174"/>
      <c r="O255" s="174"/>
      <c r="P255" s="175">
        <f>SUM(P256:P288)</f>
        <v>0</v>
      </c>
      <c r="Q255" s="174"/>
      <c r="R255" s="175">
        <f>SUM(R256:R288)</f>
        <v>141.09966</v>
      </c>
      <c r="S255" s="174"/>
      <c r="T255" s="176">
        <f>SUM(T256:T288)</f>
        <v>0</v>
      </c>
      <c r="AR255" s="177" t="s">
        <v>81</v>
      </c>
      <c r="AT255" s="178" t="s">
        <v>72</v>
      </c>
      <c r="AU255" s="178" t="s">
        <v>81</v>
      </c>
      <c r="AY255" s="177" t="s">
        <v>159</v>
      </c>
      <c r="BK255" s="179">
        <f>SUM(BK256:BK288)</f>
        <v>0</v>
      </c>
    </row>
    <row r="256" spans="1:65" s="2" customFormat="1" ht="21.75" customHeight="1">
      <c r="A256" s="37"/>
      <c r="B256" s="38"/>
      <c r="C256" s="182" t="s">
        <v>371</v>
      </c>
      <c r="D256" s="182" t="s">
        <v>161</v>
      </c>
      <c r="E256" s="183" t="s">
        <v>372</v>
      </c>
      <c r="F256" s="184" t="s">
        <v>373</v>
      </c>
      <c r="G256" s="185" t="s">
        <v>96</v>
      </c>
      <c r="H256" s="186">
        <v>73</v>
      </c>
      <c r="I256" s="187"/>
      <c r="J256" s="188">
        <f>ROUND(I256*H256,2)</f>
        <v>0</v>
      </c>
      <c r="K256" s="184" t="s">
        <v>173</v>
      </c>
      <c r="L256" s="42"/>
      <c r="M256" s="189" t="s">
        <v>21</v>
      </c>
      <c r="N256" s="190" t="s">
        <v>45</v>
      </c>
      <c r="O256" s="67"/>
      <c r="P256" s="191">
        <f>O256*H256</f>
        <v>0</v>
      </c>
      <c r="Q256" s="191">
        <v>0.71643999999999997</v>
      </c>
      <c r="R256" s="191">
        <f>Q256*H256</f>
        <v>52.30012</v>
      </c>
      <c r="S256" s="191">
        <v>0</v>
      </c>
      <c r="T256" s="192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3" t="s">
        <v>165</v>
      </c>
      <c r="AT256" s="193" t="s">
        <v>161</v>
      </c>
      <c r="AU256" s="193" t="s">
        <v>88</v>
      </c>
      <c r="AY256" s="20" t="s">
        <v>159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20" t="s">
        <v>88</v>
      </c>
      <c r="BK256" s="194">
        <f>ROUND(I256*H256,2)</f>
        <v>0</v>
      </c>
      <c r="BL256" s="20" t="s">
        <v>165</v>
      </c>
      <c r="BM256" s="193" t="s">
        <v>374</v>
      </c>
    </row>
    <row r="257" spans="1:65" s="2" customFormat="1">
      <c r="A257" s="37"/>
      <c r="B257" s="38"/>
      <c r="C257" s="39"/>
      <c r="D257" s="218" t="s">
        <v>175</v>
      </c>
      <c r="E257" s="39"/>
      <c r="F257" s="219" t="s">
        <v>375</v>
      </c>
      <c r="G257" s="39"/>
      <c r="H257" s="39"/>
      <c r="I257" s="220"/>
      <c r="J257" s="39"/>
      <c r="K257" s="39"/>
      <c r="L257" s="42"/>
      <c r="M257" s="221"/>
      <c r="N257" s="222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175</v>
      </c>
      <c r="AU257" s="20" t="s">
        <v>88</v>
      </c>
    </row>
    <row r="258" spans="1:65" s="13" customFormat="1">
      <c r="B258" s="195"/>
      <c r="C258" s="196"/>
      <c r="D258" s="197" t="s">
        <v>167</v>
      </c>
      <c r="E258" s="198" t="s">
        <v>21</v>
      </c>
      <c r="F258" s="199" t="s">
        <v>376</v>
      </c>
      <c r="G258" s="196"/>
      <c r="H258" s="200">
        <v>73</v>
      </c>
      <c r="I258" s="201"/>
      <c r="J258" s="196"/>
      <c r="K258" s="196"/>
      <c r="L258" s="202"/>
      <c r="M258" s="203"/>
      <c r="N258" s="204"/>
      <c r="O258" s="204"/>
      <c r="P258" s="204"/>
      <c r="Q258" s="204"/>
      <c r="R258" s="204"/>
      <c r="S258" s="204"/>
      <c r="T258" s="205"/>
      <c r="AT258" s="206" t="s">
        <v>167</v>
      </c>
      <c r="AU258" s="206" t="s">
        <v>88</v>
      </c>
      <c r="AV258" s="13" t="s">
        <v>88</v>
      </c>
      <c r="AW258" s="13" t="s">
        <v>34</v>
      </c>
      <c r="AX258" s="13" t="s">
        <v>73</v>
      </c>
      <c r="AY258" s="206" t="s">
        <v>159</v>
      </c>
    </row>
    <row r="259" spans="1:65" s="14" customFormat="1">
      <c r="B259" s="207"/>
      <c r="C259" s="208"/>
      <c r="D259" s="197" t="s">
        <v>167</v>
      </c>
      <c r="E259" s="209" t="s">
        <v>21</v>
      </c>
      <c r="F259" s="210" t="s">
        <v>169</v>
      </c>
      <c r="G259" s="208"/>
      <c r="H259" s="211">
        <v>73</v>
      </c>
      <c r="I259" s="212"/>
      <c r="J259" s="208"/>
      <c r="K259" s="208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167</v>
      </c>
      <c r="AU259" s="217" t="s">
        <v>88</v>
      </c>
      <c r="AV259" s="14" t="s">
        <v>170</v>
      </c>
      <c r="AW259" s="14" t="s">
        <v>34</v>
      </c>
      <c r="AX259" s="14" t="s">
        <v>81</v>
      </c>
      <c r="AY259" s="217" t="s">
        <v>159</v>
      </c>
    </row>
    <row r="260" spans="1:65" s="2" customFormat="1" ht="21.75" customHeight="1">
      <c r="A260" s="37"/>
      <c r="B260" s="38"/>
      <c r="C260" s="182" t="s">
        <v>377</v>
      </c>
      <c r="D260" s="182" t="s">
        <v>161</v>
      </c>
      <c r="E260" s="183" t="s">
        <v>378</v>
      </c>
      <c r="F260" s="184" t="s">
        <v>379</v>
      </c>
      <c r="G260" s="185" t="s">
        <v>96</v>
      </c>
      <c r="H260" s="186">
        <v>5.75</v>
      </c>
      <c r="I260" s="187"/>
      <c r="J260" s="188">
        <f>ROUND(I260*H260,2)</f>
        <v>0</v>
      </c>
      <c r="K260" s="184" t="s">
        <v>173</v>
      </c>
      <c r="L260" s="42"/>
      <c r="M260" s="189" t="s">
        <v>21</v>
      </c>
      <c r="N260" s="190" t="s">
        <v>45</v>
      </c>
      <c r="O260" s="67"/>
      <c r="P260" s="191">
        <f>O260*H260</f>
        <v>0</v>
      </c>
      <c r="Q260" s="191">
        <v>0.23</v>
      </c>
      <c r="R260" s="191">
        <f>Q260*H260</f>
        <v>1.3225</v>
      </c>
      <c r="S260" s="191">
        <v>0</v>
      </c>
      <c r="T260" s="192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3" t="s">
        <v>165</v>
      </c>
      <c r="AT260" s="193" t="s">
        <v>161</v>
      </c>
      <c r="AU260" s="193" t="s">
        <v>88</v>
      </c>
      <c r="AY260" s="20" t="s">
        <v>159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0" t="s">
        <v>88</v>
      </c>
      <c r="BK260" s="194">
        <f>ROUND(I260*H260,2)</f>
        <v>0</v>
      </c>
      <c r="BL260" s="20" t="s">
        <v>165</v>
      </c>
      <c r="BM260" s="193" t="s">
        <v>380</v>
      </c>
    </row>
    <row r="261" spans="1:65" s="2" customFormat="1">
      <c r="A261" s="37"/>
      <c r="B261" s="38"/>
      <c r="C261" s="39"/>
      <c r="D261" s="218" t="s">
        <v>175</v>
      </c>
      <c r="E261" s="39"/>
      <c r="F261" s="219" t="s">
        <v>381</v>
      </c>
      <c r="G261" s="39"/>
      <c r="H261" s="39"/>
      <c r="I261" s="220"/>
      <c r="J261" s="39"/>
      <c r="K261" s="39"/>
      <c r="L261" s="42"/>
      <c r="M261" s="221"/>
      <c r="N261" s="222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175</v>
      </c>
      <c r="AU261" s="20" t="s">
        <v>88</v>
      </c>
    </row>
    <row r="262" spans="1:65" s="13" customFormat="1">
      <c r="B262" s="195"/>
      <c r="C262" s="196"/>
      <c r="D262" s="197" t="s">
        <v>167</v>
      </c>
      <c r="E262" s="198" t="s">
        <v>21</v>
      </c>
      <c r="F262" s="199" t="s">
        <v>382</v>
      </c>
      <c r="G262" s="196"/>
      <c r="H262" s="200">
        <v>5.75</v>
      </c>
      <c r="I262" s="201"/>
      <c r="J262" s="196"/>
      <c r="K262" s="196"/>
      <c r="L262" s="202"/>
      <c r="M262" s="203"/>
      <c r="N262" s="204"/>
      <c r="O262" s="204"/>
      <c r="P262" s="204"/>
      <c r="Q262" s="204"/>
      <c r="R262" s="204"/>
      <c r="S262" s="204"/>
      <c r="T262" s="205"/>
      <c r="AT262" s="206" t="s">
        <v>167</v>
      </c>
      <c r="AU262" s="206" t="s">
        <v>88</v>
      </c>
      <c r="AV262" s="13" t="s">
        <v>88</v>
      </c>
      <c r="AW262" s="13" t="s">
        <v>34</v>
      </c>
      <c r="AX262" s="13" t="s">
        <v>73</v>
      </c>
      <c r="AY262" s="206" t="s">
        <v>159</v>
      </c>
    </row>
    <row r="263" spans="1:65" s="14" customFormat="1">
      <c r="B263" s="207"/>
      <c r="C263" s="208"/>
      <c r="D263" s="197" t="s">
        <v>167</v>
      </c>
      <c r="E263" s="209" t="s">
        <v>21</v>
      </c>
      <c r="F263" s="210" t="s">
        <v>169</v>
      </c>
      <c r="G263" s="208"/>
      <c r="H263" s="211">
        <v>5.75</v>
      </c>
      <c r="I263" s="212"/>
      <c r="J263" s="208"/>
      <c r="K263" s="208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167</v>
      </c>
      <c r="AU263" s="217" t="s">
        <v>88</v>
      </c>
      <c r="AV263" s="14" t="s">
        <v>170</v>
      </c>
      <c r="AW263" s="14" t="s">
        <v>34</v>
      </c>
      <c r="AX263" s="14" t="s">
        <v>81</v>
      </c>
      <c r="AY263" s="217" t="s">
        <v>159</v>
      </c>
    </row>
    <row r="264" spans="1:65" s="2" customFormat="1" ht="21.75" customHeight="1">
      <c r="A264" s="37"/>
      <c r="B264" s="38"/>
      <c r="C264" s="182" t="s">
        <v>383</v>
      </c>
      <c r="D264" s="182" t="s">
        <v>161</v>
      </c>
      <c r="E264" s="183" t="s">
        <v>384</v>
      </c>
      <c r="F264" s="184" t="s">
        <v>385</v>
      </c>
      <c r="G264" s="185" t="s">
        <v>96</v>
      </c>
      <c r="H264" s="186">
        <v>111</v>
      </c>
      <c r="I264" s="187"/>
      <c r="J264" s="188">
        <f>ROUND(I264*H264,2)</f>
        <v>0</v>
      </c>
      <c r="K264" s="184" t="s">
        <v>173</v>
      </c>
      <c r="L264" s="42"/>
      <c r="M264" s="189" t="s">
        <v>21</v>
      </c>
      <c r="N264" s="190" t="s">
        <v>45</v>
      </c>
      <c r="O264" s="67"/>
      <c r="P264" s="191">
        <f>O264*H264</f>
        <v>0</v>
      </c>
      <c r="Q264" s="191">
        <v>0.34499999999999997</v>
      </c>
      <c r="R264" s="191">
        <f>Q264*H264</f>
        <v>38.294999999999995</v>
      </c>
      <c r="S264" s="191">
        <v>0</v>
      </c>
      <c r="T264" s="192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3" t="s">
        <v>165</v>
      </c>
      <c r="AT264" s="193" t="s">
        <v>161</v>
      </c>
      <c r="AU264" s="193" t="s">
        <v>88</v>
      </c>
      <c r="AY264" s="20" t="s">
        <v>159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0" t="s">
        <v>88</v>
      </c>
      <c r="BK264" s="194">
        <f>ROUND(I264*H264,2)</f>
        <v>0</v>
      </c>
      <c r="BL264" s="20" t="s">
        <v>165</v>
      </c>
      <c r="BM264" s="193" t="s">
        <v>386</v>
      </c>
    </row>
    <row r="265" spans="1:65" s="2" customFormat="1">
      <c r="A265" s="37"/>
      <c r="B265" s="38"/>
      <c r="C265" s="39"/>
      <c r="D265" s="218" t="s">
        <v>175</v>
      </c>
      <c r="E265" s="39"/>
      <c r="F265" s="219" t="s">
        <v>387</v>
      </c>
      <c r="G265" s="39"/>
      <c r="H265" s="39"/>
      <c r="I265" s="220"/>
      <c r="J265" s="39"/>
      <c r="K265" s="39"/>
      <c r="L265" s="42"/>
      <c r="M265" s="221"/>
      <c r="N265" s="222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175</v>
      </c>
      <c r="AU265" s="20" t="s">
        <v>88</v>
      </c>
    </row>
    <row r="266" spans="1:65" s="13" customFormat="1">
      <c r="B266" s="195"/>
      <c r="C266" s="196"/>
      <c r="D266" s="197" t="s">
        <v>167</v>
      </c>
      <c r="E266" s="198" t="s">
        <v>21</v>
      </c>
      <c r="F266" s="199" t="s">
        <v>277</v>
      </c>
      <c r="G266" s="196"/>
      <c r="H266" s="200">
        <v>38</v>
      </c>
      <c r="I266" s="201"/>
      <c r="J266" s="196"/>
      <c r="K266" s="196"/>
      <c r="L266" s="202"/>
      <c r="M266" s="203"/>
      <c r="N266" s="204"/>
      <c r="O266" s="204"/>
      <c r="P266" s="204"/>
      <c r="Q266" s="204"/>
      <c r="R266" s="204"/>
      <c r="S266" s="204"/>
      <c r="T266" s="205"/>
      <c r="AT266" s="206" t="s">
        <v>167</v>
      </c>
      <c r="AU266" s="206" t="s">
        <v>88</v>
      </c>
      <c r="AV266" s="13" t="s">
        <v>88</v>
      </c>
      <c r="AW266" s="13" t="s">
        <v>34</v>
      </c>
      <c r="AX266" s="13" t="s">
        <v>73</v>
      </c>
      <c r="AY266" s="206" t="s">
        <v>159</v>
      </c>
    </row>
    <row r="267" spans="1:65" s="13" customFormat="1">
      <c r="B267" s="195"/>
      <c r="C267" s="196"/>
      <c r="D267" s="197" t="s">
        <v>167</v>
      </c>
      <c r="E267" s="198" t="s">
        <v>21</v>
      </c>
      <c r="F267" s="199" t="s">
        <v>278</v>
      </c>
      <c r="G267" s="196"/>
      <c r="H267" s="200">
        <v>73</v>
      </c>
      <c r="I267" s="201"/>
      <c r="J267" s="196"/>
      <c r="K267" s="196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167</v>
      </c>
      <c r="AU267" s="206" t="s">
        <v>88</v>
      </c>
      <c r="AV267" s="13" t="s">
        <v>88</v>
      </c>
      <c r="AW267" s="13" t="s">
        <v>34</v>
      </c>
      <c r="AX267" s="13" t="s">
        <v>73</v>
      </c>
      <c r="AY267" s="206" t="s">
        <v>159</v>
      </c>
    </row>
    <row r="268" spans="1:65" s="14" customFormat="1">
      <c r="B268" s="207"/>
      <c r="C268" s="208"/>
      <c r="D268" s="197" t="s">
        <v>167</v>
      </c>
      <c r="E268" s="209" t="s">
        <v>21</v>
      </c>
      <c r="F268" s="210" t="s">
        <v>169</v>
      </c>
      <c r="G268" s="208"/>
      <c r="H268" s="211">
        <v>111</v>
      </c>
      <c r="I268" s="212"/>
      <c r="J268" s="208"/>
      <c r="K268" s="208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167</v>
      </c>
      <c r="AU268" s="217" t="s">
        <v>88</v>
      </c>
      <c r="AV268" s="14" t="s">
        <v>170</v>
      </c>
      <c r="AW268" s="14" t="s">
        <v>34</v>
      </c>
      <c r="AX268" s="14" t="s">
        <v>81</v>
      </c>
      <c r="AY268" s="217" t="s">
        <v>159</v>
      </c>
    </row>
    <row r="269" spans="1:65" s="2" customFormat="1" ht="21.75" customHeight="1">
      <c r="A269" s="37"/>
      <c r="B269" s="38"/>
      <c r="C269" s="182" t="s">
        <v>388</v>
      </c>
      <c r="D269" s="182" t="s">
        <v>161</v>
      </c>
      <c r="E269" s="183" t="s">
        <v>389</v>
      </c>
      <c r="F269" s="184" t="s">
        <v>390</v>
      </c>
      <c r="G269" s="185" t="s">
        <v>96</v>
      </c>
      <c r="H269" s="186">
        <v>73</v>
      </c>
      <c r="I269" s="187"/>
      <c r="J269" s="188">
        <f>ROUND(I269*H269,2)</f>
        <v>0</v>
      </c>
      <c r="K269" s="184" t="s">
        <v>173</v>
      </c>
      <c r="L269" s="42"/>
      <c r="M269" s="189" t="s">
        <v>21</v>
      </c>
      <c r="N269" s="190" t="s">
        <v>45</v>
      </c>
      <c r="O269" s="67"/>
      <c r="P269" s="191">
        <f>O269*H269</f>
        <v>0</v>
      </c>
      <c r="Q269" s="191">
        <v>0.46</v>
      </c>
      <c r="R269" s="191">
        <f>Q269*H269</f>
        <v>33.58</v>
      </c>
      <c r="S269" s="191">
        <v>0</v>
      </c>
      <c r="T269" s="19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165</v>
      </c>
      <c r="AT269" s="193" t="s">
        <v>161</v>
      </c>
      <c r="AU269" s="193" t="s">
        <v>88</v>
      </c>
      <c r="AY269" s="20" t="s">
        <v>159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0" t="s">
        <v>88</v>
      </c>
      <c r="BK269" s="194">
        <f>ROUND(I269*H269,2)</f>
        <v>0</v>
      </c>
      <c r="BL269" s="20" t="s">
        <v>165</v>
      </c>
      <c r="BM269" s="193" t="s">
        <v>391</v>
      </c>
    </row>
    <row r="270" spans="1:65" s="2" customFormat="1">
      <c r="A270" s="37"/>
      <c r="B270" s="38"/>
      <c r="C270" s="39"/>
      <c r="D270" s="218" t="s">
        <v>175</v>
      </c>
      <c r="E270" s="39"/>
      <c r="F270" s="219" t="s">
        <v>392</v>
      </c>
      <c r="G270" s="39"/>
      <c r="H270" s="39"/>
      <c r="I270" s="220"/>
      <c r="J270" s="39"/>
      <c r="K270" s="39"/>
      <c r="L270" s="42"/>
      <c r="M270" s="221"/>
      <c r="N270" s="222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175</v>
      </c>
      <c r="AU270" s="20" t="s">
        <v>88</v>
      </c>
    </row>
    <row r="271" spans="1:65" s="13" customFormat="1">
      <c r="B271" s="195"/>
      <c r="C271" s="196"/>
      <c r="D271" s="197" t="s">
        <v>167</v>
      </c>
      <c r="E271" s="198" t="s">
        <v>21</v>
      </c>
      <c r="F271" s="199" t="s">
        <v>278</v>
      </c>
      <c r="G271" s="196"/>
      <c r="H271" s="200">
        <v>73</v>
      </c>
      <c r="I271" s="201"/>
      <c r="J271" s="196"/>
      <c r="K271" s="196"/>
      <c r="L271" s="202"/>
      <c r="M271" s="203"/>
      <c r="N271" s="204"/>
      <c r="O271" s="204"/>
      <c r="P271" s="204"/>
      <c r="Q271" s="204"/>
      <c r="R271" s="204"/>
      <c r="S271" s="204"/>
      <c r="T271" s="205"/>
      <c r="AT271" s="206" t="s">
        <v>167</v>
      </c>
      <c r="AU271" s="206" t="s">
        <v>88</v>
      </c>
      <c r="AV271" s="13" t="s">
        <v>88</v>
      </c>
      <c r="AW271" s="13" t="s">
        <v>34</v>
      </c>
      <c r="AX271" s="13" t="s">
        <v>73</v>
      </c>
      <c r="AY271" s="206" t="s">
        <v>159</v>
      </c>
    </row>
    <row r="272" spans="1:65" s="14" customFormat="1">
      <c r="B272" s="207"/>
      <c r="C272" s="208"/>
      <c r="D272" s="197" t="s">
        <v>167</v>
      </c>
      <c r="E272" s="209" t="s">
        <v>21</v>
      </c>
      <c r="F272" s="210" t="s">
        <v>169</v>
      </c>
      <c r="G272" s="208"/>
      <c r="H272" s="211">
        <v>73</v>
      </c>
      <c r="I272" s="212"/>
      <c r="J272" s="208"/>
      <c r="K272" s="208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167</v>
      </c>
      <c r="AU272" s="217" t="s">
        <v>88</v>
      </c>
      <c r="AV272" s="14" t="s">
        <v>170</v>
      </c>
      <c r="AW272" s="14" t="s">
        <v>34</v>
      </c>
      <c r="AX272" s="14" t="s">
        <v>81</v>
      </c>
      <c r="AY272" s="217" t="s">
        <v>159</v>
      </c>
    </row>
    <row r="273" spans="1:65" s="2" customFormat="1" ht="44.25" customHeight="1">
      <c r="A273" s="37"/>
      <c r="B273" s="38"/>
      <c r="C273" s="182" t="s">
        <v>393</v>
      </c>
      <c r="D273" s="182" t="s">
        <v>161</v>
      </c>
      <c r="E273" s="183" t="s">
        <v>394</v>
      </c>
      <c r="F273" s="184" t="s">
        <v>395</v>
      </c>
      <c r="G273" s="185" t="s">
        <v>96</v>
      </c>
      <c r="H273" s="186">
        <v>73</v>
      </c>
      <c r="I273" s="187"/>
      <c r="J273" s="188">
        <f>ROUND(I273*H273,2)</f>
        <v>0</v>
      </c>
      <c r="K273" s="184" t="s">
        <v>173</v>
      </c>
      <c r="L273" s="42"/>
      <c r="M273" s="189" t="s">
        <v>21</v>
      </c>
      <c r="N273" s="190" t="s">
        <v>45</v>
      </c>
      <c r="O273" s="67"/>
      <c r="P273" s="191">
        <f>O273*H273</f>
        <v>0</v>
      </c>
      <c r="Q273" s="191">
        <v>0.11162</v>
      </c>
      <c r="R273" s="191">
        <f>Q273*H273</f>
        <v>8.1482600000000005</v>
      </c>
      <c r="S273" s="191">
        <v>0</v>
      </c>
      <c r="T273" s="192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3" t="s">
        <v>165</v>
      </c>
      <c r="AT273" s="193" t="s">
        <v>161</v>
      </c>
      <c r="AU273" s="193" t="s">
        <v>88</v>
      </c>
      <c r="AY273" s="20" t="s">
        <v>159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0" t="s">
        <v>88</v>
      </c>
      <c r="BK273" s="194">
        <f>ROUND(I273*H273,2)</f>
        <v>0</v>
      </c>
      <c r="BL273" s="20" t="s">
        <v>165</v>
      </c>
      <c r="BM273" s="193" t="s">
        <v>396</v>
      </c>
    </row>
    <row r="274" spans="1:65" s="2" customFormat="1">
      <c r="A274" s="37"/>
      <c r="B274" s="38"/>
      <c r="C274" s="39"/>
      <c r="D274" s="218" t="s">
        <v>175</v>
      </c>
      <c r="E274" s="39"/>
      <c r="F274" s="219" t="s">
        <v>397</v>
      </c>
      <c r="G274" s="39"/>
      <c r="H274" s="39"/>
      <c r="I274" s="220"/>
      <c r="J274" s="39"/>
      <c r="K274" s="39"/>
      <c r="L274" s="42"/>
      <c r="M274" s="221"/>
      <c r="N274" s="222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175</v>
      </c>
      <c r="AU274" s="20" t="s">
        <v>88</v>
      </c>
    </row>
    <row r="275" spans="1:65" s="13" customFormat="1">
      <c r="B275" s="195"/>
      <c r="C275" s="196"/>
      <c r="D275" s="197" t="s">
        <v>167</v>
      </c>
      <c r="E275" s="198" t="s">
        <v>21</v>
      </c>
      <c r="F275" s="199" t="s">
        <v>398</v>
      </c>
      <c r="G275" s="196"/>
      <c r="H275" s="200">
        <v>73</v>
      </c>
      <c r="I275" s="201"/>
      <c r="J275" s="196"/>
      <c r="K275" s="196"/>
      <c r="L275" s="202"/>
      <c r="M275" s="203"/>
      <c r="N275" s="204"/>
      <c r="O275" s="204"/>
      <c r="P275" s="204"/>
      <c r="Q275" s="204"/>
      <c r="R275" s="204"/>
      <c r="S275" s="204"/>
      <c r="T275" s="205"/>
      <c r="AT275" s="206" t="s">
        <v>167</v>
      </c>
      <c r="AU275" s="206" t="s">
        <v>88</v>
      </c>
      <c r="AV275" s="13" t="s">
        <v>88</v>
      </c>
      <c r="AW275" s="13" t="s">
        <v>34</v>
      </c>
      <c r="AX275" s="13" t="s">
        <v>73</v>
      </c>
      <c r="AY275" s="206" t="s">
        <v>159</v>
      </c>
    </row>
    <row r="276" spans="1:65" s="14" customFormat="1">
      <c r="B276" s="207"/>
      <c r="C276" s="208"/>
      <c r="D276" s="197" t="s">
        <v>167</v>
      </c>
      <c r="E276" s="209" t="s">
        <v>98</v>
      </c>
      <c r="F276" s="210" t="s">
        <v>169</v>
      </c>
      <c r="G276" s="208"/>
      <c r="H276" s="211">
        <v>73</v>
      </c>
      <c r="I276" s="212"/>
      <c r="J276" s="208"/>
      <c r="K276" s="208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167</v>
      </c>
      <c r="AU276" s="217" t="s">
        <v>88</v>
      </c>
      <c r="AV276" s="14" t="s">
        <v>170</v>
      </c>
      <c r="AW276" s="14" t="s">
        <v>34</v>
      </c>
      <c r="AX276" s="14" t="s">
        <v>81</v>
      </c>
      <c r="AY276" s="217" t="s">
        <v>159</v>
      </c>
    </row>
    <row r="277" spans="1:65" s="2" customFormat="1" ht="16.5" customHeight="1">
      <c r="A277" s="37"/>
      <c r="B277" s="38"/>
      <c r="C277" s="245" t="s">
        <v>399</v>
      </c>
      <c r="D277" s="245" t="s">
        <v>311</v>
      </c>
      <c r="E277" s="246" t="s">
        <v>400</v>
      </c>
      <c r="F277" s="247" t="s">
        <v>401</v>
      </c>
      <c r="G277" s="248" t="s">
        <v>96</v>
      </c>
      <c r="H277" s="249">
        <v>15.33</v>
      </c>
      <c r="I277" s="250"/>
      <c r="J277" s="251">
        <f>ROUND(I277*H277,2)</f>
        <v>0</v>
      </c>
      <c r="K277" s="247" t="s">
        <v>173</v>
      </c>
      <c r="L277" s="252"/>
      <c r="M277" s="253" t="s">
        <v>21</v>
      </c>
      <c r="N277" s="254" t="s">
        <v>45</v>
      </c>
      <c r="O277" s="67"/>
      <c r="P277" s="191">
        <f>O277*H277</f>
        <v>0</v>
      </c>
      <c r="Q277" s="191">
        <v>0.17599999999999999</v>
      </c>
      <c r="R277" s="191">
        <f>Q277*H277</f>
        <v>2.69808</v>
      </c>
      <c r="S277" s="191">
        <v>0</v>
      </c>
      <c r="T277" s="192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3" t="s">
        <v>205</v>
      </c>
      <c r="AT277" s="193" t="s">
        <v>311</v>
      </c>
      <c r="AU277" s="193" t="s">
        <v>88</v>
      </c>
      <c r="AY277" s="20" t="s">
        <v>159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20" t="s">
        <v>88</v>
      </c>
      <c r="BK277" s="194">
        <f>ROUND(I277*H277,2)</f>
        <v>0</v>
      </c>
      <c r="BL277" s="20" t="s">
        <v>165</v>
      </c>
      <c r="BM277" s="193" t="s">
        <v>402</v>
      </c>
    </row>
    <row r="278" spans="1:65" s="13" customFormat="1">
      <c r="B278" s="195"/>
      <c r="C278" s="196"/>
      <c r="D278" s="197" t="s">
        <v>167</v>
      </c>
      <c r="E278" s="198" t="s">
        <v>21</v>
      </c>
      <c r="F278" s="199" t="s">
        <v>403</v>
      </c>
      <c r="G278" s="196"/>
      <c r="H278" s="200">
        <v>14.6</v>
      </c>
      <c r="I278" s="201"/>
      <c r="J278" s="196"/>
      <c r="K278" s="196"/>
      <c r="L278" s="202"/>
      <c r="M278" s="203"/>
      <c r="N278" s="204"/>
      <c r="O278" s="204"/>
      <c r="P278" s="204"/>
      <c r="Q278" s="204"/>
      <c r="R278" s="204"/>
      <c r="S278" s="204"/>
      <c r="T278" s="205"/>
      <c r="AT278" s="206" t="s">
        <v>167</v>
      </c>
      <c r="AU278" s="206" t="s">
        <v>88</v>
      </c>
      <c r="AV278" s="13" t="s">
        <v>88</v>
      </c>
      <c r="AW278" s="13" t="s">
        <v>34</v>
      </c>
      <c r="AX278" s="13" t="s">
        <v>73</v>
      </c>
      <c r="AY278" s="206" t="s">
        <v>159</v>
      </c>
    </row>
    <row r="279" spans="1:65" s="14" customFormat="1">
      <c r="B279" s="207"/>
      <c r="C279" s="208"/>
      <c r="D279" s="197" t="s">
        <v>167</v>
      </c>
      <c r="E279" s="209" t="s">
        <v>21</v>
      </c>
      <c r="F279" s="210" t="s">
        <v>169</v>
      </c>
      <c r="G279" s="208"/>
      <c r="H279" s="211">
        <v>14.6</v>
      </c>
      <c r="I279" s="212"/>
      <c r="J279" s="208"/>
      <c r="K279" s="208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167</v>
      </c>
      <c r="AU279" s="217" t="s">
        <v>88</v>
      </c>
      <c r="AV279" s="14" t="s">
        <v>170</v>
      </c>
      <c r="AW279" s="14" t="s">
        <v>34</v>
      </c>
      <c r="AX279" s="14" t="s">
        <v>81</v>
      </c>
      <c r="AY279" s="217" t="s">
        <v>159</v>
      </c>
    </row>
    <row r="280" spans="1:65" s="13" customFormat="1">
      <c r="B280" s="195"/>
      <c r="C280" s="196"/>
      <c r="D280" s="197" t="s">
        <v>167</v>
      </c>
      <c r="E280" s="196"/>
      <c r="F280" s="199" t="s">
        <v>404</v>
      </c>
      <c r="G280" s="196"/>
      <c r="H280" s="200">
        <v>15.33</v>
      </c>
      <c r="I280" s="201"/>
      <c r="J280" s="196"/>
      <c r="K280" s="196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167</v>
      </c>
      <c r="AU280" s="206" t="s">
        <v>88</v>
      </c>
      <c r="AV280" s="13" t="s">
        <v>88</v>
      </c>
      <c r="AW280" s="13" t="s">
        <v>4</v>
      </c>
      <c r="AX280" s="13" t="s">
        <v>81</v>
      </c>
      <c r="AY280" s="206" t="s">
        <v>159</v>
      </c>
    </row>
    <row r="281" spans="1:65" s="2" customFormat="1" ht="37.9" customHeight="1">
      <c r="A281" s="37"/>
      <c r="B281" s="38"/>
      <c r="C281" s="182" t="s">
        <v>97</v>
      </c>
      <c r="D281" s="182" t="s">
        <v>161</v>
      </c>
      <c r="E281" s="183" t="s">
        <v>405</v>
      </c>
      <c r="F281" s="184" t="s">
        <v>406</v>
      </c>
      <c r="G281" s="185" t="s">
        <v>96</v>
      </c>
      <c r="H281" s="186">
        <v>38</v>
      </c>
      <c r="I281" s="187"/>
      <c r="J281" s="188">
        <f>ROUND(I281*H281,2)</f>
        <v>0</v>
      </c>
      <c r="K281" s="184" t="s">
        <v>173</v>
      </c>
      <c r="L281" s="42"/>
      <c r="M281" s="189" t="s">
        <v>21</v>
      </c>
      <c r="N281" s="190" t="s">
        <v>45</v>
      </c>
      <c r="O281" s="67"/>
      <c r="P281" s="191">
        <f>O281*H281</f>
        <v>0</v>
      </c>
      <c r="Q281" s="191">
        <v>0.10100000000000001</v>
      </c>
      <c r="R281" s="191">
        <f>Q281*H281</f>
        <v>3.8380000000000001</v>
      </c>
      <c r="S281" s="191">
        <v>0</v>
      </c>
      <c r="T281" s="192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3" t="s">
        <v>165</v>
      </c>
      <c r="AT281" s="193" t="s">
        <v>161</v>
      </c>
      <c r="AU281" s="193" t="s">
        <v>88</v>
      </c>
      <c r="AY281" s="20" t="s">
        <v>159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0" t="s">
        <v>88</v>
      </c>
      <c r="BK281" s="194">
        <f>ROUND(I281*H281,2)</f>
        <v>0</v>
      </c>
      <c r="BL281" s="20" t="s">
        <v>165</v>
      </c>
      <c r="BM281" s="193" t="s">
        <v>407</v>
      </c>
    </row>
    <row r="282" spans="1:65" s="2" customFormat="1">
      <c r="A282" s="37"/>
      <c r="B282" s="38"/>
      <c r="C282" s="39"/>
      <c r="D282" s="218" t="s">
        <v>175</v>
      </c>
      <c r="E282" s="39"/>
      <c r="F282" s="219" t="s">
        <v>408</v>
      </c>
      <c r="G282" s="39"/>
      <c r="H282" s="39"/>
      <c r="I282" s="220"/>
      <c r="J282" s="39"/>
      <c r="K282" s="39"/>
      <c r="L282" s="42"/>
      <c r="M282" s="221"/>
      <c r="N282" s="222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175</v>
      </c>
      <c r="AU282" s="20" t="s">
        <v>88</v>
      </c>
    </row>
    <row r="283" spans="1:65" s="13" customFormat="1">
      <c r="B283" s="195"/>
      <c r="C283" s="196"/>
      <c r="D283" s="197" t="s">
        <v>167</v>
      </c>
      <c r="E283" s="198" t="s">
        <v>21</v>
      </c>
      <c r="F283" s="199" t="s">
        <v>409</v>
      </c>
      <c r="G283" s="196"/>
      <c r="H283" s="200">
        <v>38</v>
      </c>
      <c r="I283" s="201"/>
      <c r="J283" s="196"/>
      <c r="K283" s="196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167</v>
      </c>
      <c r="AU283" s="206" t="s">
        <v>88</v>
      </c>
      <c r="AV283" s="13" t="s">
        <v>88</v>
      </c>
      <c r="AW283" s="13" t="s">
        <v>34</v>
      </c>
      <c r="AX283" s="13" t="s">
        <v>73</v>
      </c>
      <c r="AY283" s="206" t="s">
        <v>159</v>
      </c>
    </row>
    <row r="284" spans="1:65" s="14" customFormat="1">
      <c r="B284" s="207"/>
      <c r="C284" s="208"/>
      <c r="D284" s="197" t="s">
        <v>167</v>
      </c>
      <c r="E284" s="209" t="s">
        <v>94</v>
      </c>
      <c r="F284" s="210" t="s">
        <v>169</v>
      </c>
      <c r="G284" s="208"/>
      <c r="H284" s="211">
        <v>38</v>
      </c>
      <c r="I284" s="212"/>
      <c r="J284" s="208"/>
      <c r="K284" s="208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167</v>
      </c>
      <c r="AU284" s="217" t="s">
        <v>88</v>
      </c>
      <c r="AV284" s="14" t="s">
        <v>170</v>
      </c>
      <c r="AW284" s="14" t="s">
        <v>34</v>
      </c>
      <c r="AX284" s="14" t="s">
        <v>81</v>
      </c>
      <c r="AY284" s="217" t="s">
        <v>159</v>
      </c>
    </row>
    <row r="285" spans="1:65" s="2" customFormat="1" ht="16.5" customHeight="1">
      <c r="A285" s="37"/>
      <c r="B285" s="38"/>
      <c r="C285" s="245" t="s">
        <v>410</v>
      </c>
      <c r="D285" s="245" t="s">
        <v>311</v>
      </c>
      <c r="E285" s="246" t="s">
        <v>411</v>
      </c>
      <c r="F285" s="247" t="s">
        <v>412</v>
      </c>
      <c r="G285" s="248" t="s">
        <v>96</v>
      </c>
      <c r="H285" s="249">
        <v>7.98</v>
      </c>
      <c r="I285" s="250"/>
      <c r="J285" s="251">
        <f>ROUND(I285*H285,2)</f>
        <v>0</v>
      </c>
      <c r="K285" s="247" t="s">
        <v>173</v>
      </c>
      <c r="L285" s="252"/>
      <c r="M285" s="253" t="s">
        <v>21</v>
      </c>
      <c r="N285" s="254" t="s">
        <v>45</v>
      </c>
      <c r="O285" s="67"/>
      <c r="P285" s="191">
        <f>O285*H285</f>
        <v>0</v>
      </c>
      <c r="Q285" s="191">
        <v>0.115</v>
      </c>
      <c r="R285" s="191">
        <f>Q285*H285</f>
        <v>0.91770000000000007</v>
      </c>
      <c r="S285" s="191">
        <v>0</v>
      </c>
      <c r="T285" s="192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3" t="s">
        <v>205</v>
      </c>
      <c r="AT285" s="193" t="s">
        <v>311</v>
      </c>
      <c r="AU285" s="193" t="s">
        <v>88</v>
      </c>
      <c r="AY285" s="20" t="s">
        <v>159</v>
      </c>
      <c r="BE285" s="194">
        <f>IF(N285="základní",J285,0)</f>
        <v>0</v>
      </c>
      <c r="BF285" s="194">
        <f>IF(N285="snížená",J285,0)</f>
        <v>0</v>
      </c>
      <c r="BG285" s="194">
        <f>IF(N285="zákl. přenesená",J285,0)</f>
        <v>0</v>
      </c>
      <c r="BH285" s="194">
        <f>IF(N285="sníž. přenesená",J285,0)</f>
        <v>0</v>
      </c>
      <c r="BI285" s="194">
        <f>IF(N285="nulová",J285,0)</f>
        <v>0</v>
      </c>
      <c r="BJ285" s="20" t="s">
        <v>88</v>
      </c>
      <c r="BK285" s="194">
        <f>ROUND(I285*H285,2)</f>
        <v>0</v>
      </c>
      <c r="BL285" s="20" t="s">
        <v>165</v>
      </c>
      <c r="BM285" s="193" t="s">
        <v>413</v>
      </c>
    </row>
    <row r="286" spans="1:65" s="13" customFormat="1">
      <c r="B286" s="195"/>
      <c r="C286" s="196"/>
      <c r="D286" s="197" t="s">
        <v>167</v>
      </c>
      <c r="E286" s="198" t="s">
        <v>21</v>
      </c>
      <c r="F286" s="199" t="s">
        <v>414</v>
      </c>
      <c r="G286" s="196"/>
      <c r="H286" s="200">
        <v>7.6</v>
      </c>
      <c r="I286" s="201"/>
      <c r="J286" s="196"/>
      <c r="K286" s="196"/>
      <c r="L286" s="202"/>
      <c r="M286" s="203"/>
      <c r="N286" s="204"/>
      <c r="O286" s="204"/>
      <c r="P286" s="204"/>
      <c r="Q286" s="204"/>
      <c r="R286" s="204"/>
      <c r="S286" s="204"/>
      <c r="T286" s="205"/>
      <c r="AT286" s="206" t="s">
        <v>167</v>
      </c>
      <c r="AU286" s="206" t="s">
        <v>88</v>
      </c>
      <c r="AV286" s="13" t="s">
        <v>88</v>
      </c>
      <c r="AW286" s="13" t="s">
        <v>34</v>
      </c>
      <c r="AX286" s="13" t="s">
        <v>73</v>
      </c>
      <c r="AY286" s="206" t="s">
        <v>159</v>
      </c>
    </row>
    <row r="287" spans="1:65" s="14" customFormat="1">
      <c r="B287" s="207"/>
      <c r="C287" s="208"/>
      <c r="D287" s="197" t="s">
        <v>167</v>
      </c>
      <c r="E287" s="209" t="s">
        <v>21</v>
      </c>
      <c r="F287" s="210" t="s">
        <v>169</v>
      </c>
      <c r="G287" s="208"/>
      <c r="H287" s="211">
        <v>7.6</v>
      </c>
      <c r="I287" s="212"/>
      <c r="J287" s="208"/>
      <c r="K287" s="208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167</v>
      </c>
      <c r="AU287" s="217" t="s">
        <v>88</v>
      </c>
      <c r="AV287" s="14" t="s">
        <v>170</v>
      </c>
      <c r="AW287" s="14" t="s">
        <v>34</v>
      </c>
      <c r="AX287" s="14" t="s">
        <v>81</v>
      </c>
      <c r="AY287" s="217" t="s">
        <v>159</v>
      </c>
    </row>
    <row r="288" spans="1:65" s="13" customFormat="1">
      <c r="B288" s="195"/>
      <c r="C288" s="196"/>
      <c r="D288" s="197" t="s">
        <v>167</v>
      </c>
      <c r="E288" s="196"/>
      <c r="F288" s="199" t="s">
        <v>415</v>
      </c>
      <c r="G288" s="196"/>
      <c r="H288" s="200">
        <v>7.98</v>
      </c>
      <c r="I288" s="201"/>
      <c r="J288" s="196"/>
      <c r="K288" s="196"/>
      <c r="L288" s="202"/>
      <c r="M288" s="203"/>
      <c r="N288" s="204"/>
      <c r="O288" s="204"/>
      <c r="P288" s="204"/>
      <c r="Q288" s="204"/>
      <c r="R288" s="204"/>
      <c r="S288" s="204"/>
      <c r="T288" s="205"/>
      <c r="AT288" s="206" t="s">
        <v>167</v>
      </c>
      <c r="AU288" s="206" t="s">
        <v>88</v>
      </c>
      <c r="AV288" s="13" t="s">
        <v>88</v>
      </c>
      <c r="AW288" s="13" t="s">
        <v>4</v>
      </c>
      <c r="AX288" s="13" t="s">
        <v>81</v>
      </c>
      <c r="AY288" s="206" t="s">
        <v>159</v>
      </c>
    </row>
    <row r="289" spans="1:65" s="12" customFormat="1" ht="22.9" customHeight="1">
      <c r="B289" s="166"/>
      <c r="C289" s="167"/>
      <c r="D289" s="168" t="s">
        <v>72</v>
      </c>
      <c r="E289" s="180" t="s">
        <v>193</v>
      </c>
      <c r="F289" s="180" t="s">
        <v>416</v>
      </c>
      <c r="G289" s="167"/>
      <c r="H289" s="167"/>
      <c r="I289" s="170"/>
      <c r="J289" s="181">
        <f>BK289</f>
        <v>0</v>
      </c>
      <c r="K289" s="167"/>
      <c r="L289" s="172"/>
      <c r="M289" s="173"/>
      <c r="N289" s="174"/>
      <c r="O289" s="174"/>
      <c r="P289" s="175">
        <f>SUM(P290:P409)</f>
        <v>0</v>
      </c>
      <c r="Q289" s="174"/>
      <c r="R289" s="175">
        <f>SUM(R290:R409)</f>
        <v>29.544634539999997</v>
      </c>
      <c r="S289" s="174"/>
      <c r="T289" s="176">
        <f>SUM(T290:T409)</f>
        <v>2.9213200000000001</v>
      </c>
      <c r="AR289" s="177" t="s">
        <v>81</v>
      </c>
      <c r="AT289" s="178" t="s">
        <v>72</v>
      </c>
      <c r="AU289" s="178" t="s">
        <v>81</v>
      </c>
      <c r="AY289" s="177" t="s">
        <v>159</v>
      </c>
      <c r="BK289" s="179">
        <f>SUM(BK290:BK409)</f>
        <v>0</v>
      </c>
    </row>
    <row r="290" spans="1:65" s="2" customFormat="1" ht="16.5" customHeight="1">
      <c r="A290" s="37"/>
      <c r="B290" s="38"/>
      <c r="C290" s="182" t="s">
        <v>417</v>
      </c>
      <c r="D290" s="182" t="s">
        <v>161</v>
      </c>
      <c r="E290" s="183" t="s">
        <v>418</v>
      </c>
      <c r="F290" s="184" t="s">
        <v>419</v>
      </c>
      <c r="G290" s="185" t="s">
        <v>96</v>
      </c>
      <c r="H290" s="186">
        <v>381.19400000000002</v>
      </c>
      <c r="I290" s="187"/>
      <c r="J290" s="188">
        <f>ROUND(I290*H290,2)</f>
        <v>0</v>
      </c>
      <c r="K290" s="184" t="s">
        <v>173</v>
      </c>
      <c r="L290" s="42"/>
      <c r="M290" s="189" t="s">
        <v>21</v>
      </c>
      <c r="N290" s="190" t="s">
        <v>45</v>
      </c>
      <c r="O290" s="67"/>
      <c r="P290" s="191">
        <f>O290*H290</f>
        <v>0</v>
      </c>
      <c r="Q290" s="191">
        <v>8.0000000000000002E-3</v>
      </c>
      <c r="R290" s="191">
        <f>Q290*H290</f>
        <v>3.0495520000000003</v>
      </c>
      <c r="S290" s="191">
        <v>0</v>
      </c>
      <c r="T290" s="19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3" t="s">
        <v>165</v>
      </c>
      <c r="AT290" s="193" t="s">
        <v>161</v>
      </c>
      <c r="AU290" s="193" t="s">
        <v>88</v>
      </c>
      <c r="AY290" s="20" t="s">
        <v>159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0" t="s">
        <v>88</v>
      </c>
      <c r="BK290" s="194">
        <f>ROUND(I290*H290,2)</f>
        <v>0</v>
      </c>
      <c r="BL290" s="20" t="s">
        <v>165</v>
      </c>
      <c r="BM290" s="193" t="s">
        <v>420</v>
      </c>
    </row>
    <row r="291" spans="1:65" s="2" customFormat="1">
      <c r="A291" s="37"/>
      <c r="B291" s="38"/>
      <c r="C291" s="39"/>
      <c r="D291" s="218" t="s">
        <v>175</v>
      </c>
      <c r="E291" s="39"/>
      <c r="F291" s="219" t="s">
        <v>421</v>
      </c>
      <c r="G291" s="39"/>
      <c r="H291" s="39"/>
      <c r="I291" s="220"/>
      <c r="J291" s="39"/>
      <c r="K291" s="39"/>
      <c r="L291" s="42"/>
      <c r="M291" s="221"/>
      <c r="N291" s="222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175</v>
      </c>
      <c r="AU291" s="20" t="s">
        <v>88</v>
      </c>
    </row>
    <row r="292" spans="1:65" s="2" customFormat="1" ht="19.5">
      <c r="A292" s="37"/>
      <c r="B292" s="38"/>
      <c r="C292" s="39"/>
      <c r="D292" s="197" t="s">
        <v>262</v>
      </c>
      <c r="E292" s="39"/>
      <c r="F292" s="244" t="s">
        <v>422</v>
      </c>
      <c r="G292" s="39"/>
      <c r="H292" s="39"/>
      <c r="I292" s="220"/>
      <c r="J292" s="39"/>
      <c r="K292" s="39"/>
      <c r="L292" s="42"/>
      <c r="M292" s="221"/>
      <c r="N292" s="222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262</v>
      </c>
      <c r="AU292" s="20" t="s">
        <v>88</v>
      </c>
    </row>
    <row r="293" spans="1:65" s="15" customFormat="1">
      <c r="B293" s="223"/>
      <c r="C293" s="224"/>
      <c r="D293" s="197" t="s">
        <v>167</v>
      </c>
      <c r="E293" s="225" t="s">
        <v>21</v>
      </c>
      <c r="F293" s="226" t="s">
        <v>423</v>
      </c>
      <c r="G293" s="224"/>
      <c r="H293" s="225" t="s">
        <v>21</v>
      </c>
      <c r="I293" s="227"/>
      <c r="J293" s="224"/>
      <c r="K293" s="224"/>
      <c r="L293" s="228"/>
      <c r="M293" s="229"/>
      <c r="N293" s="230"/>
      <c r="O293" s="230"/>
      <c r="P293" s="230"/>
      <c r="Q293" s="230"/>
      <c r="R293" s="230"/>
      <c r="S293" s="230"/>
      <c r="T293" s="231"/>
      <c r="AT293" s="232" t="s">
        <v>167</v>
      </c>
      <c r="AU293" s="232" t="s">
        <v>88</v>
      </c>
      <c r="AV293" s="15" t="s">
        <v>81</v>
      </c>
      <c r="AW293" s="15" t="s">
        <v>34</v>
      </c>
      <c r="AX293" s="15" t="s">
        <v>73</v>
      </c>
      <c r="AY293" s="232" t="s">
        <v>159</v>
      </c>
    </row>
    <row r="294" spans="1:65" s="13" customFormat="1">
      <c r="B294" s="195"/>
      <c r="C294" s="196"/>
      <c r="D294" s="197" t="s">
        <v>167</v>
      </c>
      <c r="E294" s="198" t="s">
        <v>21</v>
      </c>
      <c r="F294" s="199" t="s">
        <v>424</v>
      </c>
      <c r="G294" s="196"/>
      <c r="H294" s="200">
        <v>381.19400000000002</v>
      </c>
      <c r="I294" s="201"/>
      <c r="J294" s="196"/>
      <c r="K294" s="196"/>
      <c r="L294" s="202"/>
      <c r="M294" s="203"/>
      <c r="N294" s="204"/>
      <c r="O294" s="204"/>
      <c r="P294" s="204"/>
      <c r="Q294" s="204"/>
      <c r="R294" s="204"/>
      <c r="S294" s="204"/>
      <c r="T294" s="205"/>
      <c r="AT294" s="206" t="s">
        <v>167</v>
      </c>
      <c r="AU294" s="206" t="s">
        <v>88</v>
      </c>
      <c r="AV294" s="13" t="s">
        <v>88</v>
      </c>
      <c r="AW294" s="13" t="s">
        <v>34</v>
      </c>
      <c r="AX294" s="13" t="s">
        <v>73</v>
      </c>
      <c r="AY294" s="206" t="s">
        <v>159</v>
      </c>
    </row>
    <row r="295" spans="1:65" s="14" customFormat="1">
      <c r="B295" s="207"/>
      <c r="C295" s="208"/>
      <c r="D295" s="197" t="s">
        <v>167</v>
      </c>
      <c r="E295" s="209" t="s">
        <v>21</v>
      </c>
      <c r="F295" s="210" t="s">
        <v>169</v>
      </c>
      <c r="G295" s="208"/>
      <c r="H295" s="211">
        <v>381.19400000000002</v>
      </c>
      <c r="I295" s="212"/>
      <c r="J295" s="208"/>
      <c r="K295" s="208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167</v>
      </c>
      <c r="AU295" s="217" t="s">
        <v>88</v>
      </c>
      <c r="AV295" s="14" t="s">
        <v>170</v>
      </c>
      <c r="AW295" s="14" t="s">
        <v>34</v>
      </c>
      <c r="AX295" s="14" t="s">
        <v>81</v>
      </c>
      <c r="AY295" s="217" t="s">
        <v>159</v>
      </c>
    </row>
    <row r="296" spans="1:65" s="2" customFormat="1" ht="24.2" customHeight="1">
      <c r="A296" s="37"/>
      <c r="B296" s="38"/>
      <c r="C296" s="182" t="s">
        <v>425</v>
      </c>
      <c r="D296" s="182" t="s">
        <v>161</v>
      </c>
      <c r="E296" s="183" t="s">
        <v>426</v>
      </c>
      <c r="F296" s="184" t="s">
        <v>427</v>
      </c>
      <c r="G296" s="185" t="s">
        <v>96</v>
      </c>
      <c r="H296" s="186">
        <v>381.19400000000002</v>
      </c>
      <c r="I296" s="187"/>
      <c r="J296" s="188">
        <f>ROUND(I296*H296,2)</f>
        <v>0</v>
      </c>
      <c r="K296" s="184" t="s">
        <v>173</v>
      </c>
      <c r="L296" s="42"/>
      <c r="M296" s="189" t="s">
        <v>21</v>
      </c>
      <c r="N296" s="190" t="s">
        <v>45</v>
      </c>
      <c r="O296" s="67"/>
      <c r="P296" s="191">
        <f>O296*H296</f>
        <v>0</v>
      </c>
      <c r="Q296" s="191">
        <v>1.2E-2</v>
      </c>
      <c r="R296" s="191">
        <f>Q296*H296</f>
        <v>4.5743280000000004</v>
      </c>
      <c r="S296" s="191">
        <v>0</v>
      </c>
      <c r="T296" s="19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3" t="s">
        <v>165</v>
      </c>
      <c r="AT296" s="193" t="s">
        <v>161</v>
      </c>
      <c r="AU296" s="193" t="s">
        <v>88</v>
      </c>
      <c r="AY296" s="20" t="s">
        <v>159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0" t="s">
        <v>88</v>
      </c>
      <c r="BK296" s="194">
        <f>ROUND(I296*H296,2)</f>
        <v>0</v>
      </c>
      <c r="BL296" s="20" t="s">
        <v>165</v>
      </c>
      <c r="BM296" s="193" t="s">
        <v>428</v>
      </c>
    </row>
    <row r="297" spans="1:65" s="2" customFormat="1">
      <c r="A297" s="37"/>
      <c r="B297" s="38"/>
      <c r="C297" s="39"/>
      <c r="D297" s="218" t="s">
        <v>175</v>
      </c>
      <c r="E297" s="39"/>
      <c r="F297" s="219" t="s">
        <v>429</v>
      </c>
      <c r="G297" s="39"/>
      <c r="H297" s="39"/>
      <c r="I297" s="220"/>
      <c r="J297" s="39"/>
      <c r="K297" s="39"/>
      <c r="L297" s="42"/>
      <c r="M297" s="221"/>
      <c r="N297" s="222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175</v>
      </c>
      <c r="AU297" s="20" t="s">
        <v>88</v>
      </c>
    </row>
    <row r="298" spans="1:65" s="2" customFormat="1" ht="19.5">
      <c r="A298" s="37"/>
      <c r="B298" s="38"/>
      <c r="C298" s="39"/>
      <c r="D298" s="197" t="s">
        <v>262</v>
      </c>
      <c r="E298" s="39"/>
      <c r="F298" s="244" t="s">
        <v>422</v>
      </c>
      <c r="G298" s="39"/>
      <c r="H298" s="39"/>
      <c r="I298" s="220"/>
      <c r="J298" s="39"/>
      <c r="K298" s="39"/>
      <c r="L298" s="42"/>
      <c r="M298" s="221"/>
      <c r="N298" s="222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262</v>
      </c>
      <c r="AU298" s="20" t="s">
        <v>88</v>
      </c>
    </row>
    <row r="299" spans="1:65" s="15" customFormat="1">
      <c r="B299" s="223"/>
      <c r="C299" s="224"/>
      <c r="D299" s="197" t="s">
        <v>167</v>
      </c>
      <c r="E299" s="225" t="s">
        <v>21</v>
      </c>
      <c r="F299" s="226" t="s">
        <v>423</v>
      </c>
      <c r="G299" s="224"/>
      <c r="H299" s="225" t="s">
        <v>21</v>
      </c>
      <c r="I299" s="227"/>
      <c r="J299" s="224"/>
      <c r="K299" s="224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167</v>
      </c>
      <c r="AU299" s="232" t="s">
        <v>88</v>
      </c>
      <c r="AV299" s="15" t="s">
        <v>81</v>
      </c>
      <c r="AW299" s="15" t="s">
        <v>34</v>
      </c>
      <c r="AX299" s="15" t="s">
        <v>73</v>
      </c>
      <c r="AY299" s="232" t="s">
        <v>159</v>
      </c>
    </row>
    <row r="300" spans="1:65" s="13" customFormat="1">
      <c r="B300" s="195"/>
      <c r="C300" s="196"/>
      <c r="D300" s="197" t="s">
        <v>167</v>
      </c>
      <c r="E300" s="198" t="s">
        <v>21</v>
      </c>
      <c r="F300" s="199" t="s">
        <v>424</v>
      </c>
      <c r="G300" s="196"/>
      <c r="H300" s="200">
        <v>381.19400000000002</v>
      </c>
      <c r="I300" s="201"/>
      <c r="J300" s="196"/>
      <c r="K300" s="196"/>
      <c r="L300" s="202"/>
      <c r="M300" s="203"/>
      <c r="N300" s="204"/>
      <c r="O300" s="204"/>
      <c r="P300" s="204"/>
      <c r="Q300" s="204"/>
      <c r="R300" s="204"/>
      <c r="S300" s="204"/>
      <c r="T300" s="205"/>
      <c r="AT300" s="206" t="s">
        <v>167</v>
      </c>
      <c r="AU300" s="206" t="s">
        <v>88</v>
      </c>
      <c r="AV300" s="13" t="s">
        <v>88</v>
      </c>
      <c r="AW300" s="13" t="s">
        <v>34</v>
      </c>
      <c r="AX300" s="13" t="s">
        <v>73</v>
      </c>
      <c r="AY300" s="206" t="s">
        <v>159</v>
      </c>
    </row>
    <row r="301" spans="1:65" s="14" customFormat="1">
      <c r="B301" s="207"/>
      <c r="C301" s="208"/>
      <c r="D301" s="197" t="s">
        <v>167</v>
      </c>
      <c r="E301" s="209" t="s">
        <v>21</v>
      </c>
      <c r="F301" s="210" t="s">
        <v>169</v>
      </c>
      <c r="G301" s="208"/>
      <c r="H301" s="211">
        <v>381.19400000000002</v>
      </c>
      <c r="I301" s="212"/>
      <c r="J301" s="208"/>
      <c r="K301" s="208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167</v>
      </c>
      <c r="AU301" s="217" t="s">
        <v>88</v>
      </c>
      <c r="AV301" s="14" t="s">
        <v>170</v>
      </c>
      <c r="AW301" s="14" t="s">
        <v>34</v>
      </c>
      <c r="AX301" s="14" t="s">
        <v>81</v>
      </c>
      <c r="AY301" s="217" t="s">
        <v>159</v>
      </c>
    </row>
    <row r="302" spans="1:65" s="2" customFormat="1" ht="21.75" customHeight="1">
      <c r="A302" s="37"/>
      <c r="B302" s="38"/>
      <c r="C302" s="182" t="s">
        <v>430</v>
      </c>
      <c r="D302" s="182" t="s">
        <v>161</v>
      </c>
      <c r="E302" s="183" t="s">
        <v>431</v>
      </c>
      <c r="F302" s="184" t="s">
        <v>432</v>
      </c>
      <c r="G302" s="185" t="s">
        <v>96</v>
      </c>
      <c r="H302" s="186">
        <v>349.40899999999999</v>
      </c>
      <c r="I302" s="187"/>
      <c r="J302" s="188">
        <f>ROUND(I302*H302,2)</f>
        <v>0</v>
      </c>
      <c r="K302" s="184" t="s">
        <v>173</v>
      </c>
      <c r="L302" s="42"/>
      <c r="M302" s="189" t="s">
        <v>21</v>
      </c>
      <c r="N302" s="190" t="s">
        <v>45</v>
      </c>
      <c r="O302" s="67"/>
      <c r="P302" s="191">
        <f>O302*H302</f>
        <v>0</v>
      </c>
      <c r="Q302" s="191">
        <v>1.6199999999999999E-2</v>
      </c>
      <c r="R302" s="191">
        <f>Q302*H302</f>
        <v>5.6604257999999996</v>
      </c>
      <c r="S302" s="191">
        <v>0</v>
      </c>
      <c r="T302" s="192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3" t="s">
        <v>165</v>
      </c>
      <c r="AT302" s="193" t="s">
        <v>161</v>
      </c>
      <c r="AU302" s="193" t="s">
        <v>88</v>
      </c>
      <c r="AY302" s="20" t="s">
        <v>159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20" t="s">
        <v>88</v>
      </c>
      <c r="BK302" s="194">
        <f>ROUND(I302*H302,2)</f>
        <v>0</v>
      </c>
      <c r="BL302" s="20" t="s">
        <v>165</v>
      </c>
      <c r="BM302" s="193" t="s">
        <v>433</v>
      </c>
    </row>
    <row r="303" spans="1:65" s="2" customFormat="1">
      <c r="A303" s="37"/>
      <c r="B303" s="38"/>
      <c r="C303" s="39"/>
      <c r="D303" s="218" t="s">
        <v>175</v>
      </c>
      <c r="E303" s="39"/>
      <c r="F303" s="219" t="s">
        <v>434</v>
      </c>
      <c r="G303" s="39"/>
      <c r="H303" s="39"/>
      <c r="I303" s="220"/>
      <c r="J303" s="39"/>
      <c r="K303" s="39"/>
      <c r="L303" s="42"/>
      <c r="M303" s="221"/>
      <c r="N303" s="222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175</v>
      </c>
      <c r="AU303" s="20" t="s">
        <v>88</v>
      </c>
    </row>
    <row r="304" spans="1:65" s="2" customFormat="1" ht="19.5">
      <c r="A304" s="37"/>
      <c r="B304" s="38"/>
      <c r="C304" s="39"/>
      <c r="D304" s="197" t="s">
        <v>262</v>
      </c>
      <c r="E304" s="39"/>
      <c r="F304" s="244" t="s">
        <v>435</v>
      </c>
      <c r="G304" s="39"/>
      <c r="H304" s="39"/>
      <c r="I304" s="220"/>
      <c r="J304" s="39"/>
      <c r="K304" s="39"/>
      <c r="L304" s="42"/>
      <c r="M304" s="221"/>
      <c r="N304" s="222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262</v>
      </c>
      <c r="AU304" s="20" t="s">
        <v>88</v>
      </c>
    </row>
    <row r="305" spans="1:65" s="15" customFormat="1">
      <c r="B305" s="223"/>
      <c r="C305" s="224"/>
      <c r="D305" s="197" t="s">
        <v>167</v>
      </c>
      <c r="E305" s="225" t="s">
        <v>21</v>
      </c>
      <c r="F305" s="226" t="s">
        <v>436</v>
      </c>
      <c r="G305" s="224"/>
      <c r="H305" s="225" t="s">
        <v>21</v>
      </c>
      <c r="I305" s="227"/>
      <c r="J305" s="224"/>
      <c r="K305" s="224"/>
      <c r="L305" s="228"/>
      <c r="M305" s="229"/>
      <c r="N305" s="230"/>
      <c r="O305" s="230"/>
      <c r="P305" s="230"/>
      <c r="Q305" s="230"/>
      <c r="R305" s="230"/>
      <c r="S305" s="230"/>
      <c r="T305" s="231"/>
      <c r="AT305" s="232" t="s">
        <v>167</v>
      </c>
      <c r="AU305" s="232" t="s">
        <v>88</v>
      </c>
      <c r="AV305" s="15" t="s">
        <v>81</v>
      </c>
      <c r="AW305" s="15" t="s">
        <v>34</v>
      </c>
      <c r="AX305" s="15" t="s">
        <v>73</v>
      </c>
      <c r="AY305" s="232" t="s">
        <v>159</v>
      </c>
    </row>
    <row r="306" spans="1:65" s="13" customFormat="1">
      <c r="B306" s="195"/>
      <c r="C306" s="196"/>
      <c r="D306" s="197" t="s">
        <v>167</v>
      </c>
      <c r="E306" s="198" t="s">
        <v>21</v>
      </c>
      <c r="F306" s="199" t="s">
        <v>424</v>
      </c>
      <c r="G306" s="196"/>
      <c r="H306" s="200">
        <v>381.19400000000002</v>
      </c>
      <c r="I306" s="201"/>
      <c r="J306" s="196"/>
      <c r="K306" s="196"/>
      <c r="L306" s="202"/>
      <c r="M306" s="203"/>
      <c r="N306" s="204"/>
      <c r="O306" s="204"/>
      <c r="P306" s="204"/>
      <c r="Q306" s="204"/>
      <c r="R306" s="204"/>
      <c r="S306" s="204"/>
      <c r="T306" s="205"/>
      <c r="AT306" s="206" t="s">
        <v>167</v>
      </c>
      <c r="AU306" s="206" t="s">
        <v>88</v>
      </c>
      <c r="AV306" s="13" t="s">
        <v>88</v>
      </c>
      <c r="AW306" s="13" t="s">
        <v>34</v>
      </c>
      <c r="AX306" s="13" t="s">
        <v>73</v>
      </c>
      <c r="AY306" s="206" t="s">
        <v>159</v>
      </c>
    </row>
    <row r="307" spans="1:65" s="13" customFormat="1">
      <c r="B307" s="195"/>
      <c r="C307" s="196"/>
      <c r="D307" s="197" t="s">
        <v>167</v>
      </c>
      <c r="E307" s="198" t="s">
        <v>21</v>
      </c>
      <c r="F307" s="199" t="s">
        <v>437</v>
      </c>
      <c r="G307" s="196"/>
      <c r="H307" s="200">
        <v>-31.785</v>
      </c>
      <c r="I307" s="201"/>
      <c r="J307" s="196"/>
      <c r="K307" s="196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167</v>
      </c>
      <c r="AU307" s="206" t="s">
        <v>88</v>
      </c>
      <c r="AV307" s="13" t="s">
        <v>88</v>
      </c>
      <c r="AW307" s="13" t="s">
        <v>34</v>
      </c>
      <c r="AX307" s="13" t="s">
        <v>73</v>
      </c>
      <c r="AY307" s="206" t="s">
        <v>159</v>
      </c>
    </row>
    <row r="308" spans="1:65" s="14" customFormat="1">
      <c r="B308" s="207"/>
      <c r="C308" s="208"/>
      <c r="D308" s="197" t="s">
        <v>167</v>
      </c>
      <c r="E308" s="209" t="s">
        <v>21</v>
      </c>
      <c r="F308" s="210" t="s">
        <v>169</v>
      </c>
      <c r="G308" s="208"/>
      <c r="H308" s="211">
        <v>349.40899999999999</v>
      </c>
      <c r="I308" s="212"/>
      <c r="J308" s="208"/>
      <c r="K308" s="208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167</v>
      </c>
      <c r="AU308" s="217" t="s">
        <v>88</v>
      </c>
      <c r="AV308" s="14" t="s">
        <v>170</v>
      </c>
      <c r="AW308" s="14" t="s">
        <v>34</v>
      </c>
      <c r="AX308" s="14" t="s">
        <v>81</v>
      </c>
      <c r="AY308" s="217" t="s">
        <v>159</v>
      </c>
    </row>
    <row r="309" spans="1:65" s="2" customFormat="1" ht="24.2" customHeight="1">
      <c r="A309" s="37"/>
      <c r="B309" s="38"/>
      <c r="C309" s="182" t="s">
        <v>438</v>
      </c>
      <c r="D309" s="182" t="s">
        <v>161</v>
      </c>
      <c r="E309" s="183" t="s">
        <v>439</v>
      </c>
      <c r="F309" s="184" t="s">
        <v>440</v>
      </c>
      <c r="G309" s="185" t="s">
        <v>96</v>
      </c>
      <c r="H309" s="186">
        <v>698.81799999999998</v>
      </c>
      <c r="I309" s="187"/>
      <c r="J309" s="188">
        <f>ROUND(I309*H309,2)</f>
        <v>0</v>
      </c>
      <c r="K309" s="184" t="s">
        <v>173</v>
      </c>
      <c r="L309" s="42"/>
      <c r="M309" s="189" t="s">
        <v>21</v>
      </c>
      <c r="N309" s="190" t="s">
        <v>45</v>
      </c>
      <c r="O309" s="67"/>
      <c r="P309" s="191">
        <f>O309*H309</f>
        <v>0</v>
      </c>
      <c r="Q309" s="191">
        <v>5.4000000000000003E-3</v>
      </c>
      <c r="R309" s="191">
        <f>Q309*H309</f>
        <v>3.7736171999999999</v>
      </c>
      <c r="S309" s="191">
        <v>0</v>
      </c>
      <c r="T309" s="192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3" t="s">
        <v>165</v>
      </c>
      <c r="AT309" s="193" t="s">
        <v>161</v>
      </c>
      <c r="AU309" s="193" t="s">
        <v>88</v>
      </c>
      <c r="AY309" s="20" t="s">
        <v>159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20" t="s">
        <v>88</v>
      </c>
      <c r="BK309" s="194">
        <f>ROUND(I309*H309,2)</f>
        <v>0</v>
      </c>
      <c r="BL309" s="20" t="s">
        <v>165</v>
      </c>
      <c r="BM309" s="193" t="s">
        <v>441</v>
      </c>
    </row>
    <row r="310" spans="1:65" s="2" customFormat="1">
      <c r="A310" s="37"/>
      <c r="B310" s="38"/>
      <c r="C310" s="39"/>
      <c r="D310" s="218" t="s">
        <v>175</v>
      </c>
      <c r="E310" s="39"/>
      <c r="F310" s="219" t="s">
        <v>442</v>
      </c>
      <c r="G310" s="39"/>
      <c r="H310" s="39"/>
      <c r="I310" s="220"/>
      <c r="J310" s="39"/>
      <c r="K310" s="39"/>
      <c r="L310" s="42"/>
      <c r="M310" s="221"/>
      <c r="N310" s="222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175</v>
      </c>
      <c r="AU310" s="20" t="s">
        <v>88</v>
      </c>
    </row>
    <row r="311" spans="1:65" s="2" customFormat="1" ht="19.5">
      <c r="A311" s="37"/>
      <c r="B311" s="38"/>
      <c r="C311" s="39"/>
      <c r="D311" s="197" t="s">
        <v>262</v>
      </c>
      <c r="E311" s="39"/>
      <c r="F311" s="244" t="s">
        <v>443</v>
      </c>
      <c r="G311" s="39"/>
      <c r="H311" s="39"/>
      <c r="I311" s="220"/>
      <c r="J311" s="39"/>
      <c r="K311" s="39"/>
      <c r="L311" s="42"/>
      <c r="M311" s="221"/>
      <c r="N311" s="222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262</v>
      </c>
      <c r="AU311" s="20" t="s">
        <v>88</v>
      </c>
    </row>
    <row r="312" spans="1:65" s="15" customFormat="1">
      <c r="B312" s="223"/>
      <c r="C312" s="224"/>
      <c r="D312" s="197" t="s">
        <v>167</v>
      </c>
      <c r="E312" s="225" t="s">
        <v>21</v>
      </c>
      <c r="F312" s="226" t="s">
        <v>444</v>
      </c>
      <c r="G312" s="224"/>
      <c r="H312" s="225" t="s">
        <v>21</v>
      </c>
      <c r="I312" s="227"/>
      <c r="J312" s="224"/>
      <c r="K312" s="224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167</v>
      </c>
      <c r="AU312" s="232" t="s">
        <v>88</v>
      </c>
      <c r="AV312" s="15" t="s">
        <v>81</v>
      </c>
      <c r="AW312" s="15" t="s">
        <v>34</v>
      </c>
      <c r="AX312" s="15" t="s">
        <v>73</v>
      </c>
      <c r="AY312" s="232" t="s">
        <v>159</v>
      </c>
    </row>
    <row r="313" spans="1:65" s="13" customFormat="1">
      <c r="B313" s="195"/>
      <c r="C313" s="196"/>
      <c r="D313" s="197" t="s">
        <v>167</v>
      </c>
      <c r="E313" s="198" t="s">
        <v>21</v>
      </c>
      <c r="F313" s="199" t="s">
        <v>445</v>
      </c>
      <c r="G313" s="196"/>
      <c r="H313" s="200">
        <v>762.38800000000003</v>
      </c>
      <c r="I313" s="201"/>
      <c r="J313" s="196"/>
      <c r="K313" s="196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167</v>
      </c>
      <c r="AU313" s="206" t="s">
        <v>88</v>
      </c>
      <c r="AV313" s="13" t="s">
        <v>88</v>
      </c>
      <c r="AW313" s="13" t="s">
        <v>34</v>
      </c>
      <c r="AX313" s="13" t="s">
        <v>73</v>
      </c>
      <c r="AY313" s="206" t="s">
        <v>159</v>
      </c>
    </row>
    <row r="314" spans="1:65" s="13" customFormat="1">
      <c r="B314" s="195"/>
      <c r="C314" s="196"/>
      <c r="D314" s="197" t="s">
        <v>167</v>
      </c>
      <c r="E314" s="198" t="s">
        <v>21</v>
      </c>
      <c r="F314" s="199" t="s">
        <v>446</v>
      </c>
      <c r="G314" s="196"/>
      <c r="H314" s="200">
        <v>-63.57</v>
      </c>
      <c r="I314" s="201"/>
      <c r="J314" s="196"/>
      <c r="K314" s="196"/>
      <c r="L314" s="202"/>
      <c r="M314" s="203"/>
      <c r="N314" s="204"/>
      <c r="O314" s="204"/>
      <c r="P314" s="204"/>
      <c r="Q314" s="204"/>
      <c r="R314" s="204"/>
      <c r="S314" s="204"/>
      <c r="T314" s="205"/>
      <c r="AT314" s="206" t="s">
        <v>167</v>
      </c>
      <c r="AU314" s="206" t="s">
        <v>88</v>
      </c>
      <c r="AV314" s="13" t="s">
        <v>88</v>
      </c>
      <c r="AW314" s="13" t="s">
        <v>34</v>
      </c>
      <c r="AX314" s="13" t="s">
        <v>73</v>
      </c>
      <c r="AY314" s="206" t="s">
        <v>159</v>
      </c>
    </row>
    <row r="315" spans="1:65" s="14" customFormat="1">
      <c r="B315" s="207"/>
      <c r="C315" s="208"/>
      <c r="D315" s="197" t="s">
        <v>167</v>
      </c>
      <c r="E315" s="209" t="s">
        <v>21</v>
      </c>
      <c r="F315" s="210" t="s">
        <v>169</v>
      </c>
      <c r="G315" s="208"/>
      <c r="H315" s="211">
        <v>698.81799999999998</v>
      </c>
      <c r="I315" s="212"/>
      <c r="J315" s="208"/>
      <c r="K315" s="208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167</v>
      </c>
      <c r="AU315" s="217" t="s">
        <v>88</v>
      </c>
      <c r="AV315" s="14" t="s">
        <v>170</v>
      </c>
      <c r="AW315" s="14" t="s">
        <v>34</v>
      </c>
      <c r="AX315" s="14" t="s">
        <v>81</v>
      </c>
      <c r="AY315" s="217" t="s">
        <v>159</v>
      </c>
    </row>
    <row r="316" spans="1:65" s="2" customFormat="1" ht="16.5" customHeight="1">
      <c r="A316" s="37"/>
      <c r="B316" s="38"/>
      <c r="C316" s="182" t="s">
        <v>447</v>
      </c>
      <c r="D316" s="182" t="s">
        <v>161</v>
      </c>
      <c r="E316" s="183" t="s">
        <v>448</v>
      </c>
      <c r="F316" s="184" t="s">
        <v>449</v>
      </c>
      <c r="G316" s="185" t="s">
        <v>96</v>
      </c>
      <c r="H316" s="186">
        <v>381.19400000000002</v>
      </c>
      <c r="I316" s="187"/>
      <c r="J316" s="188">
        <f>ROUND(I316*H316,2)</f>
        <v>0</v>
      </c>
      <c r="K316" s="184" t="s">
        <v>173</v>
      </c>
      <c r="L316" s="42"/>
      <c r="M316" s="189" t="s">
        <v>21</v>
      </c>
      <c r="N316" s="190" t="s">
        <v>45</v>
      </c>
      <c r="O316" s="67"/>
      <c r="P316" s="191">
        <f>O316*H316</f>
        <v>0</v>
      </c>
      <c r="Q316" s="191">
        <v>4.0000000000000001E-3</v>
      </c>
      <c r="R316" s="191">
        <f>Q316*H316</f>
        <v>1.5247760000000001</v>
      </c>
      <c r="S316" s="191">
        <v>0</v>
      </c>
      <c r="T316" s="192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93" t="s">
        <v>165</v>
      </c>
      <c r="AT316" s="193" t="s">
        <v>161</v>
      </c>
      <c r="AU316" s="193" t="s">
        <v>88</v>
      </c>
      <c r="AY316" s="20" t="s">
        <v>159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20" t="s">
        <v>88</v>
      </c>
      <c r="BK316" s="194">
        <f>ROUND(I316*H316,2)</f>
        <v>0</v>
      </c>
      <c r="BL316" s="20" t="s">
        <v>165</v>
      </c>
      <c r="BM316" s="193" t="s">
        <v>450</v>
      </c>
    </row>
    <row r="317" spans="1:65" s="2" customFormat="1">
      <c r="A317" s="37"/>
      <c r="B317" s="38"/>
      <c r="C317" s="39"/>
      <c r="D317" s="218" t="s">
        <v>175</v>
      </c>
      <c r="E317" s="39"/>
      <c r="F317" s="219" t="s">
        <v>451</v>
      </c>
      <c r="G317" s="39"/>
      <c r="H317" s="39"/>
      <c r="I317" s="220"/>
      <c r="J317" s="39"/>
      <c r="K317" s="39"/>
      <c r="L317" s="42"/>
      <c r="M317" s="221"/>
      <c r="N317" s="222"/>
      <c r="O317" s="67"/>
      <c r="P317" s="67"/>
      <c r="Q317" s="67"/>
      <c r="R317" s="67"/>
      <c r="S317" s="67"/>
      <c r="T317" s="68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20" t="s">
        <v>175</v>
      </c>
      <c r="AU317" s="20" t="s">
        <v>88</v>
      </c>
    </row>
    <row r="318" spans="1:65" s="2" customFormat="1" ht="19.5">
      <c r="A318" s="37"/>
      <c r="B318" s="38"/>
      <c r="C318" s="39"/>
      <c r="D318" s="197" t="s">
        <v>262</v>
      </c>
      <c r="E318" s="39"/>
      <c r="F318" s="244" t="s">
        <v>422</v>
      </c>
      <c r="G318" s="39"/>
      <c r="H318" s="39"/>
      <c r="I318" s="220"/>
      <c r="J318" s="39"/>
      <c r="K318" s="39"/>
      <c r="L318" s="42"/>
      <c r="M318" s="221"/>
      <c r="N318" s="222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262</v>
      </c>
      <c r="AU318" s="20" t="s">
        <v>88</v>
      </c>
    </row>
    <row r="319" spans="1:65" s="15" customFormat="1">
      <c r="B319" s="223"/>
      <c r="C319" s="224"/>
      <c r="D319" s="197" t="s">
        <v>167</v>
      </c>
      <c r="E319" s="225" t="s">
        <v>21</v>
      </c>
      <c r="F319" s="226" t="s">
        <v>423</v>
      </c>
      <c r="G319" s="224"/>
      <c r="H319" s="225" t="s">
        <v>21</v>
      </c>
      <c r="I319" s="227"/>
      <c r="J319" s="224"/>
      <c r="K319" s="224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167</v>
      </c>
      <c r="AU319" s="232" t="s">
        <v>88</v>
      </c>
      <c r="AV319" s="15" t="s">
        <v>81</v>
      </c>
      <c r="AW319" s="15" t="s">
        <v>34</v>
      </c>
      <c r="AX319" s="15" t="s">
        <v>73</v>
      </c>
      <c r="AY319" s="232" t="s">
        <v>159</v>
      </c>
    </row>
    <row r="320" spans="1:65" s="13" customFormat="1">
      <c r="B320" s="195"/>
      <c r="C320" s="196"/>
      <c r="D320" s="197" t="s">
        <v>167</v>
      </c>
      <c r="E320" s="198" t="s">
        <v>21</v>
      </c>
      <c r="F320" s="199" t="s">
        <v>424</v>
      </c>
      <c r="G320" s="196"/>
      <c r="H320" s="200">
        <v>381.19400000000002</v>
      </c>
      <c r="I320" s="201"/>
      <c r="J320" s="196"/>
      <c r="K320" s="196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167</v>
      </c>
      <c r="AU320" s="206" t="s">
        <v>88</v>
      </c>
      <c r="AV320" s="13" t="s">
        <v>88</v>
      </c>
      <c r="AW320" s="13" t="s">
        <v>34</v>
      </c>
      <c r="AX320" s="13" t="s">
        <v>73</v>
      </c>
      <c r="AY320" s="206" t="s">
        <v>159</v>
      </c>
    </row>
    <row r="321" spans="1:65" s="14" customFormat="1">
      <c r="B321" s="207"/>
      <c r="C321" s="208"/>
      <c r="D321" s="197" t="s">
        <v>167</v>
      </c>
      <c r="E321" s="209" t="s">
        <v>21</v>
      </c>
      <c r="F321" s="210" t="s">
        <v>169</v>
      </c>
      <c r="G321" s="208"/>
      <c r="H321" s="211">
        <v>381.19400000000002</v>
      </c>
      <c r="I321" s="212"/>
      <c r="J321" s="208"/>
      <c r="K321" s="208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167</v>
      </c>
      <c r="AU321" s="217" t="s">
        <v>88</v>
      </c>
      <c r="AV321" s="14" t="s">
        <v>170</v>
      </c>
      <c r="AW321" s="14" t="s">
        <v>34</v>
      </c>
      <c r="AX321" s="14" t="s">
        <v>81</v>
      </c>
      <c r="AY321" s="217" t="s">
        <v>159</v>
      </c>
    </row>
    <row r="322" spans="1:65" s="2" customFormat="1" ht="45" customHeight="1">
      <c r="A322" s="37"/>
      <c r="B322" s="38"/>
      <c r="C322" s="182" t="s">
        <v>452</v>
      </c>
      <c r="D322" s="182" t="s">
        <v>161</v>
      </c>
      <c r="E322" s="183" t="s">
        <v>453</v>
      </c>
      <c r="F322" s="184" t="s">
        <v>454</v>
      </c>
      <c r="G322" s="185" t="s">
        <v>96</v>
      </c>
      <c r="H322" s="186">
        <v>31.785</v>
      </c>
      <c r="I322" s="187"/>
      <c r="J322" s="188">
        <f>ROUND(I322*H322,2)</f>
        <v>0</v>
      </c>
      <c r="K322" s="184" t="s">
        <v>164</v>
      </c>
      <c r="L322" s="42"/>
      <c r="M322" s="189" t="s">
        <v>21</v>
      </c>
      <c r="N322" s="190" t="s">
        <v>45</v>
      </c>
      <c r="O322" s="67"/>
      <c r="P322" s="191">
        <f>O322*H322</f>
        <v>0</v>
      </c>
      <c r="Q322" s="191">
        <v>1.0149999999999999E-2</v>
      </c>
      <c r="R322" s="191">
        <f>Q322*H322</f>
        <v>0.32261774999999998</v>
      </c>
      <c r="S322" s="191">
        <v>0</v>
      </c>
      <c r="T322" s="192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3" t="s">
        <v>165</v>
      </c>
      <c r="AT322" s="193" t="s">
        <v>161</v>
      </c>
      <c r="AU322" s="193" t="s">
        <v>88</v>
      </c>
      <c r="AY322" s="20" t="s">
        <v>159</v>
      </c>
      <c r="BE322" s="194">
        <f>IF(N322="základní",J322,0)</f>
        <v>0</v>
      </c>
      <c r="BF322" s="194">
        <f>IF(N322="snížená",J322,0)</f>
        <v>0</v>
      </c>
      <c r="BG322" s="194">
        <f>IF(N322="zákl. přenesená",J322,0)</f>
        <v>0</v>
      </c>
      <c r="BH322" s="194">
        <f>IF(N322="sníž. přenesená",J322,0)</f>
        <v>0</v>
      </c>
      <c r="BI322" s="194">
        <f>IF(N322="nulová",J322,0)</f>
        <v>0</v>
      </c>
      <c r="BJ322" s="20" t="s">
        <v>88</v>
      </c>
      <c r="BK322" s="194">
        <f>ROUND(I322*H322,2)</f>
        <v>0</v>
      </c>
      <c r="BL322" s="20" t="s">
        <v>165</v>
      </c>
      <c r="BM322" s="193" t="s">
        <v>455</v>
      </c>
    </row>
    <row r="323" spans="1:65" s="2" customFormat="1" ht="136.5">
      <c r="A323" s="37"/>
      <c r="B323" s="38"/>
      <c r="C323" s="39"/>
      <c r="D323" s="197" t="s">
        <v>262</v>
      </c>
      <c r="E323" s="39"/>
      <c r="F323" s="244" t="s">
        <v>456</v>
      </c>
      <c r="G323" s="39"/>
      <c r="H323" s="39"/>
      <c r="I323" s="220"/>
      <c r="J323" s="39"/>
      <c r="K323" s="39"/>
      <c r="L323" s="42"/>
      <c r="M323" s="221"/>
      <c r="N323" s="222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262</v>
      </c>
      <c r="AU323" s="20" t="s">
        <v>88</v>
      </c>
    </row>
    <row r="324" spans="1:65" s="15" customFormat="1">
      <c r="B324" s="223"/>
      <c r="C324" s="224"/>
      <c r="D324" s="197" t="s">
        <v>167</v>
      </c>
      <c r="E324" s="225" t="s">
        <v>21</v>
      </c>
      <c r="F324" s="226" t="s">
        <v>457</v>
      </c>
      <c r="G324" s="224"/>
      <c r="H324" s="225" t="s">
        <v>21</v>
      </c>
      <c r="I324" s="227"/>
      <c r="J324" s="224"/>
      <c r="K324" s="224"/>
      <c r="L324" s="228"/>
      <c r="M324" s="229"/>
      <c r="N324" s="230"/>
      <c r="O324" s="230"/>
      <c r="P324" s="230"/>
      <c r="Q324" s="230"/>
      <c r="R324" s="230"/>
      <c r="S324" s="230"/>
      <c r="T324" s="231"/>
      <c r="AT324" s="232" t="s">
        <v>167</v>
      </c>
      <c r="AU324" s="232" t="s">
        <v>88</v>
      </c>
      <c r="AV324" s="15" t="s">
        <v>81</v>
      </c>
      <c r="AW324" s="15" t="s">
        <v>34</v>
      </c>
      <c r="AX324" s="15" t="s">
        <v>73</v>
      </c>
      <c r="AY324" s="232" t="s">
        <v>159</v>
      </c>
    </row>
    <row r="325" spans="1:65" s="13" customFormat="1">
      <c r="B325" s="195"/>
      <c r="C325" s="196"/>
      <c r="D325" s="197" t="s">
        <v>167</v>
      </c>
      <c r="E325" s="198" t="s">
        <v>21</v>
      </c>
      <c r="F325" s="199" t="s">
        <v>458</v>
      </c>
      <c r="G325" s="196"/>
      <c r="H325" s="200">
        <v>26.785</v>
      </c>
      <c r="I325" s="201"/>
      <c r="J325" s="196"/>
      <c r="K325" s="196"/>
      <c r="L325" s="202"/>
      <c r="M325" s="203"/>
      <c r="N325" s="204"/>
      <c r="O325" s="204"/>
      <c r="P325" s="204"/>
      <c r="Q325" s="204"/>
      <c r="R325" s="204"/>
      <c r="S325" s="204"/>
      <c r="T325" s="205"/>
      <c r="AT325" s="206" t="s">
        <v>167</v>
      </c>
      <c r="AU325" s="206" t="s">
        <v>88</v>
      </c>
      <c r="AV325" s="13" t="s">
        <v>88</v>
      </c>
      <c r="AW325" s="13" t="s">
        <v>34</v>
      </c>
      <c r="AX325" s="13" t="s">
        <v>73</v>
      </c>
      <c r="AY325" s="206" t="s">
        <v>159</v>
      </c>
    </row>
    <row r="326" spans="1:65" s="14" customFormat="1">
      <c r="B326" s="207"/>
      <c r="C326" s="208"/>
      <c r="D326" s="197" t="s">
        <v>167</v>
      </c>
      <c r="E326" s="209" t="s">
        <v>21</v>
      </c>
      <c r="F326" s="210" t="s">
        <v>169</v>
      </c>
      <c r="G326" s="208"/>
      <c r="H326" s="211">
        <v>26.785</v>
      </c>
      <c r="I326" s="212"/>
      <c r="J326" s="208"/>
      <c r="K326" s="208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167</v>
      </c>
      <c r="AU326" s="217" t="s">
        <v>88</v>
      </c>
      <c r="AV326" s="14" t="s">
        <v>170</v>
      </c>
      <c r="AW326" s="14" t="s">
        <v>34</v>
      </c>
      <c r="AX326" s="14" t="s">
        <v>73</v>
      </c>
      <c r="AY326" s="217" t="s">
        <v>159</v>
      </c>
    </row>
    <row r="327" spans="1:65" s="13" customFormat="1">
      <c r="B327" s="195"/>
      <c r="C327" s="196"/>
      <c r="D327" s="197" t="s">
        <v>167</v>
      </c>
      <c r="E327" s="198" t="s">
        <v>21</v>
      </c>
      <c r="F327" s="199" t="s">
        <v>187</v>
      </c>
      <c r="G327" s="196"/>
      <c r="H327" s="200">
        <v>5</v>
      </c>
      <c r="I327" s="201"/>
      <c r="J327" s="196"/>
      <c r="K327" s="196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167</v>
      </c>
      <c r="AU327" s="206" t="s">
        <v>88</v>
      </c>
      <c r="AV327" s="13" t="s">
        <v>88</v>
      </c>
      <c r="AW327" s="13" t="s">
        <v>34</v>
      </c>
      <c r="AX327" s="13" t="s">
        <v>73</v>
      </c>
      <c r="AY327" s="206" t="s">
        <v>159</v>
      </c>
    </row>
    <row r="328" spans="1:65" s="16" customFormat="1">
      <c r="B328" s="233"/>
      <c r="C328" s="234"/>
      <c r="D328" s="197" t="s">
        <v>167</v>
      </c>
      <c r="E328" s="235" t="s">
        <v>105</v>
      </c>
      <c r="F328" s="236" t="s">
        <v>235</v>
      </c>
      <c r="G328" s="234"/>
      <c r="H328" s="237">
        <v>31.785</v>
      </c>
      <c r="I328" s="238"/>
      <c r="J328" s="234"/>
      <c r="K328" s="234"/>
      <c r="L328" s="239"/>
      <c r="M328" s="240"/>
      <c r="N328" s="241"/>
      <c r="O328" s="241"/>
      <c r="P328" s="241"/>
      <c r="Q328" s="241"/>
      <c r="R328" s="241"/>
      <c r="S328" s="241"/>
      <c r="T328" s="242"/>
      <c r="AT328" s="243" t="s">
        <v>167</v>
      </c>
      <c r="AU328" s="243" t="s">
        <v>88</v>
      </c>
      <c r="AV328" s="16" t="s">
        <v>165</v>
      </c>
      <c r="AW328" s="16" t="s">
        <v>34</v>
      </c>
      <c r="AX328" s="16" t="s">
        <v>81</v>
      </c>
      <c r="AY328" s="243" t="s">
        <v>159</v>
      </c>
    </row>
    <row r="329" spans="1:65" s="2" customFormat="1" ht="21.75" customHeight="1">
      <c r="A329" s="37"/>
      <c r="B329" s="38"/>
      <c r="C329" s="182" t="s">
        <v>459</v>
      </c>
      <c r="D329" s="182" t="s">
        <v>161</v>
      </c>
      <c r="E329" s="183" t="s">
        <v>460</v>
      </c>
      <c r="F329" s="184" t="s">
        <v>461</v>
      </c>
      <c r="G329" s="185" t="s">
        <v>96</v>
      </c>
      <c r="H329" s="186">
        <v>195.06</v>
      </c>
      <c r="I329" s="187"/>
      <c r="J329" s="188">
        <f>ROUND(I329*H329,2)</f>
        <v>0</v>
      </c>
      <c r="K329" s="184" t="s">
        <v>173</v>
      </c>
      <c r="L329" s="42"/>
      <c r="M329" s="189" t="s">
        <v>21</v>
      </c>
      <c r="N329" s="190" t="s">
        <v>45</v>
      </c>
      <c r="O329" s="67"/>
      <c r="P329" s="191">
        <f>O329*H329</f>
        <v>0</v>
      </c>
      <c r="Q329" s="191">
        <v>0</v>
      </c>
      <c r="R329" s="191">
        <f>Q329*H329</f>
        <v>0</v>
      </c>
      <c r="S329" s="191">
        <v>0</v>
      </c>
      <c r="T329" s="192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3" t="s">
        <v>165</v>
      </c>
      <c r="AT329" s="193" t="s">
        <v>161</v>
      </c>
      <c r="AU329" s="193" t="s">
        <v>88</v>
      </c>
      <c r="AY329" s="20" t="s">
        <v>159</v>
      </c>
      <c r="BE329" s="194">
        <f>IF(N329="základní",J329,0)</f>
        <v>0</v>
      </c>
      <c r="BF329" s="194">
        <f>IF(N329="snížená",J329,0)</f>
        <v>0</v>
      </c>
      <c r="BG329" s="194">
        <f>IF(N329="zákl. přenesená",J329,0)</f>
        <v>0</v>
      </c>
      <c r="BH329" s="194">
        <f>IF(N329="sníž. přenesená",J329,0)</f>
        <v>0</v>
      </c>
      <c r="BI329" s="194">
        <f>IF(N329="nulová",J329,0)</f>
        <v>0</v>
      </c>
      <c r="BJ329" s="20" t="s">
        <v>88</v>
      </c>
      <c r="BK329" s="194">
        <f>ROUND(I329*H329,2)</f>
        <v>0</v>
      </c>
      <c r="BL329" s="20" t="s">
        <v>165</v>
      </c>
      <c r="BM329" s="193" t="s">
        <v>462</v>
      </c>
    </row>
    <row r="330" spans="1:65" s="2" customFormat="1">
      <c r="A330" s="37"/>
      <c r="B330" s="38"/>
      <c r="C330" s="39"/>
      <c r="D330" s="218" t="s">
        <v>175</v>
      </c>
      <c r="E330" s="39"/>
      <c r="F330" s="219" t="s">
        <v>463</v>
      </c>
      <c r="G330" s="39"/>
      <c r="H330" s="39"/>
      <c r="I330" s="220"/>
      <c r="J330" s="39"/>
      <c r="K330" s="39"/>
      <c r="L330" s="42"/>
      <c r="M330" s="221"/>
      <c r="N330" s="222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175</v>
      </c>
      <c r="AU330" s="20" t="s">
        <v>88</v>
      </c>
    </row>
    <row r="331" spans="1:65" s="13" customFormat="1">
      <c r="B331" s="195"/>
      <c r="C331" s="196"/>
      <c r="D331" s="197" t="s">
        <v>167</v>
      </c>
      <c r="E331" s="198" t="s">
        <v>21</v>
      </c>
      <c r="F331" s="199" t="s">
        <v>464</v>
      </c>
      <c r="G331" s="196"/>
      <c r="H331" s="200">
        <v>115.06</v>
      </c>
      <c r="I331" s="201"/>
      <c r="J331" s="196"/>
      <c r="K331" s="196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167</v>
      </c>
      <c r="AU331" s="206" t="s">
        <v>88</v>
      </c>
      <c r="AV331" s="13" t="s">
        <v>88</v>
      </c>
      <c r="AW331" s="13" t="s">
        <v>34</v>
      </c>
      <c r="AX331" s="13" t="s">
        <v>73</v>
      </c>
      <c r="AY331" s="206" t="s">
        <v>159</v>
      </c>
    </row>
    <row r="332" spans="1:65" s="13" customFormat="1">
      <c r="B332" s="195"/>
      <c r="C332" s="196"/>
      <c r="D332" s="197" t="s">
        <v>167</v>
      </c>
      <c r="E332" s="198" t="s">
        <v>21</v>
      </c>
      <c r="F332" s="199" t="s">
        <v>465</v>
      </c>
      <c r="G332" s="196"/>
      <c r="H332" s="200">
        <v>30</v>
      </c>
      <c r="I332" s="201"/>
      <c r="J332" s="196"/>
      <c r="K332" s="196"/>
      <c r="L332" s="202"/>
      <c r="M332" s="203"/>
      <c r="N332" s="204"/>
      <c r="O332" s="204"/>
      <c r="P332" s="204"/>
      <c r="Q332" s="204"/>
      <c r="R332" s="204"/>
      <c r="S332" s="204"/>
      <c r="T332" s="205"/>
      <c r="AT332" s="206" t="s">
        <v>167</v>
      </c>
      <c r="AU332" s="206" t="s">
        <v>88</v>
      </c>
      <c r="AV332" s="13" t="s">
        <v>88</v>
      </c>
      <c r="AW332" s="13" t="s">
        <v>34</v>
      </c>
      <c r="AX332" s="13" t="s">
        <v>73</v>
      </c>
      <c r="AY332" s="206" t="s">
        <v>159</v>
      </c>
    </row>
    <row r="333" spans="1:65" s="13" customFormat="1">
      <c r="B333" s="195"/>
      <c r="C333" s="196"/>
      <c r="D333" s="197" t="s">
        <v>167</v>
      </c>
      <c r="E333" s="198" t="s">
        <v>21</v>
      </c>
      <c r="F333" s="199" t="s">
        <v>466</v>
      </c>
      <c r="G333" s="196"/>
      <c r="H333" s="200">
        <v>50</v>
      </c>
      <c r="I333" s="201"/>
      <c r="J333" s="196"/>
      <c r="K333" s="196"/>
      <c r="L333" s="202"/>
      <c r="M333" s="203"/>
      <c r="N333" s="204"/>
      <c r="O333" s="204"/>
      <c r="P333" s="204"/>
      <c r="Q333" s="204"/>
      <c r="R333" s="204"/>
      <c r="S333" s="204"/>
      <c r="T333" s="205"/>
      <c r="AT333" s="206" t="s">
        <v>167</v>
      </c>
      <c r="AU333" s="206" t="s">
        <v>88</v>
      </c>
      <c r="AV333" s="13" t="s">
        <v>88</v>
      </c>
      <c r="AW333" s="13" t="s">
        <v>34</v>
      </c>
      <c r="AX333" s="13" t="s">
        <v>73</v>
      </c>
      <c r="AY333" s="206" t="s">
        <v>159</v>
      </c>
    </row>
    <row r="334" spans="1:65" s="14" customFormat="1">
      <c r="B334" s="207"/>
      <c r="C334" s="208"/>
      <c r="D334" s="197" t="s">
        <v>167</v>
      </c>
      <c r="E334" s="209" t="s">
        <v>21</v>
      </c>
      <c r="F334" s="210" t="s">
        <v>169</v>
      </c>
      <c r="G334" s="208"/>
      <c r="H334" s="211">
        <v>195.06</v>
      </c>
      <c r="I334" s="212"/>
      <c r="J334" s="208"/>
      <c r="K334" s="208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167</v>
      </c>
      <c r="AU334" s="217" t="s">
        <v>88</v>
      </c>
      <c r="AV334" s="14" t="s">
        <v>170</v>
      </c>
      <c r="AW334" s="14" t="s">
        <v>34</v>
      </c>
      <c r="AX334" s="14" t="s">
        <v>81</v>
      </c>
      <c r="AY334" s="217" t="s">
        <v>159</v>
      </c>
    </row>
    <row r="335" spans="1:65" s="2" customFormat="1" ht="24.2" customHeight="1">
      <c r="A335" s="37"/>
      <c r="B335" s="38"/>
      <c r="C335" s="182" t="s">
        <v>467</v>
      </c>
      <c r="D335" s="182" t="s">
        <v>161</v>
      </c>
      <c r="E335" s="183" t="s">
        <v>468</v>
      </c>
      <c r="F335" s="184" t="s">
        <v>469</v>
      </c>
      <c r="G335" s="185" t="s">
        <v>96</v>
      </c>
      <c r="H335" s="186">
        <v>91.084999999999994</v>
      </c>
      <c r="I335" s="187"/>
      <c r="J335" s="188">
        <f>ROUND(I335*H335,2)</f>
        <v>0</v>
      </c>
      <c r="K335" s="184" t="s">
        <v>173</v>
      </c>
      <c r="L335" s="42"/>
      <c r="M335" s="189" t="s">
        <v>21</v>
      </c>
      <c r="N335" s="190" t="s">
        <v>45</v>
      </c>
      <c r="O335" s="67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93" t="s">
        <v>165</v>
      </c>
      <c r="AT335" s="193" t="s">
        <v>161</v>
      </c>
      <c r="AU335" s="193" t="s">
        <v>88</v>
      </c>
      <c r="AY335" s="20" t="s">
        <v>159</v>
      </c>
      <c r="BE335" s="194">
        <f>IF(N335="základní",J335,0)</f>
        <v>0</v>
      </c>
      <c r="BF335" s="194">
        <f>IF(N335="snížená",J335,0)</f>
        <v>0</v>
      </c>
      <c r="BG335" s="194">
        <f>IF(N335="zákl. přenesená",J335,0)</f>
        <v>0</v>
      </c>
      <c r="BH335" s="194">
        <f>IF(N335="sníž. přenesená",J335,0)</f>
        <v>0</v>
      </c>
      <c r="BI335" s="194">
        <f>IF(N335="nulová",J335,0)</f>
        <v>0</v>
      </c>
      <c r="BJ335" s="20" t="s">
        <v>88</v>
      </c>
      <c r="BK335" s="194">
        <f>ROUND(I335*H335,2)</f>
        <v>0</v>
      </c>
      <c r="BL335" s="20" t="s">
        <v>165</v>
      </c>
      <c r="BM335" s="193" t="s">
        <v>470</v>
      </c>
    </row>
    <row r="336" spans="1:65" s="2" customFormat="1">
      <c r="A336" s="37"/>
      <c r="B336" s="38"/>
      <c r="C336" s="39"/>
      <c r="D336" s="218" t="s">
        <v>175</v>
      </c>
      <c r="E336" s="39"/>
      <c r="F336" s="219" t="s">
        <v>471</v>
      </c>
      <c r="G336" s="39"/>
      <c r="H336" s="39"/>
      <c r="I336" s="220"/>
      <c r="J336" s="39"/>
      <c r="K336" s="39"/>
      <c r="L336" s="42"/>
      <c r="M336" s="221"/>
      <c r="N336" s="222"/>
      <c r="O336" s="67"/>
      <c r="P336" s="67"/>
      <c r="Q336" s="67"/>
      <c r="R336" s="67"/>
      <c r="S336" s="67"/>
      <c r="T336" s="68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20" t="s">
        <v>175</v>
      </c>
      <c r="AU336" s="20" t="s">
        <v>88</v>
      </c>
    </row>
    <row r="337" spans="1:65" s="13" customFormat="1">
      <c r="B337" s="195"/>
      <c r="C337" s="196"/>
      <c r="D337" s="197" t="s">
        <v>167</v>
      </c>
      <c r="E337" s="198" t="s">
        <v>21</v>
      </c>
      <c r="F337" s="199" t="s">
        <v>472</v>
      </c>
      <c r="G337" s="196"/>
      <c r="H337" s="200">
        <v>11.085000000000001</v>
      </c>
      <c r="I337" s="201"/>
      <c r="J337" s="196"/>
      <c r="K337" s="196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167</v>
      </c>
      <c r="AU337" s="206" t="s">
        <v>88</v>
      </c>
      <c r="AV337" s="13" t="s">
        <v>88</v>
      </c>
      <c r="AW337" s="13" t="s">
        <v>34</v>
      </c>
      <c r="AX337" s="13" t="s">
        <v>73</v>
      </c>
      <c r="AY337" s="206" t="s">
        <v>159</v>
      </c>
    </row>
    <row r="338" spans="1:65" s="13" customFormat="1">
      <c r="B338" s="195"/>
      <c r="C338" s="196"/>
      <c r="D338" s="197" t="s">
        <v>167</v>
      </c>
      <c r="E338" s="198" t="s">
        <v>21</v>
      </c>
      <c r="F338" s="199" t="s">
        <v>473</v>
      </c>
      <c r="G338" s="196"/>
      <c r="H338" s="200">
        <v>50</v>
      </c>
      <c r="I338" s="201"/>
      <c r="J338" s="196"/>
      <c r="K338" s="196"/>
      <c r="L338" s="202"/>
      <c r="M338" s="203"/>
      <c r="N338" s="204"/>
      <c r="O338" s="204"/>
      <c r="P338" s="204"/>
      <c r="Q338" s="204"/>
      <c r="R338" s="204"/>
      <c r="S338" s="204"/>
      <c r="T338" s="205"/>
      <c r="AT338" s="206" t="s">
        <v>167</v>
      </c>
      <c r="AU338" s="206" t="s">
        <v>88</v>
      </c>
      <c r="AV338" s="13" t="s">
        <v>88</v>
      </c>
      <c r="AW338" s="13" t="s">
        <v>34</v>
      </c>
      <c r="AX338" s="13" t="s">
        <v>73</v>
      </c>
      <c r="AY338" s="206" t="s">
        <v>159</v>
      </c>
    </row>
    <row r="339" spans="1:65" s="13" customFormat="1">
      <c r="B339" s="195"/>
      <c r="C339" s="196"/>
      <c r="D339" s="197" t="s">
        <v>167</v>
      </c>
      <c r="E339" s="198" t="s">
        <v>21</v>
      </c>
      <c r="F339" s="199" t="s">
        <v>474</v>
      </c>
      <c r="G339" s="196"/>
      <c r="H339" s="200">
        <v>30</v>
      </c>
      <c r="I339" s="201"/>
      <c r="J339" s="196"/>
      <c r="K339" s="196"/>
      <c r="L339" s="202"/>
      <c r="M339" s="203"/>
      <c r="N339" s="204"/>
      <c r="O339" s="204"/>
      <c r="P339" s="204"/>
      <c r="Q339" s="204"/>
      <c r="R339" s="204"/>
      <c r="S339" s="204"/>
      <c r="T339" s="205"/>
      <c r="AT339" s="206" t="s">
        <v>167</v>
      </c>
      <c r="AU339" s="206" t="s">
        <v>88</v>
      </c>
      <c r="AV339" s="13" t="s">
        <v>88</v>
      </c>
      <c r="AW339" s="13" t="s">
        <v>34</v>
      </c>
      <c r="AX339" s="13" t="s">
        <v>73</v>
      </c>
      <c r="AY339" s="206" t="s">
        <v>159</v>
      </c>
    </row>
    <row r="340" spans="1:65" s="14" customFormat="1">
      <c r="B340" s="207"/>
      <c r="C340" s="208"/>
      <c r="D340" s="197" t="s">
        <v>167</v>
      </c>
      <c r="E340" s="209" t="s">
        <v>21</v>
      </c>
      <c r="F340" s="210" t="s">
        <v>169</v>
      </c>
      <c r="G340" s="208"/>
      <c r="H340" s="211">
        <v>91.084999999999994</v>
      </c>
      <c r="I340" s="212"/>
      <c r="J340" s="208"/>
      <c r="K340" s="208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167</v>
      </c>
      <c r="AU340" s="217" t="s">
        <v>88</v>
      </c>
      <c r="AV340" s="14" t="s">
        <v>170</v>
      </c>
      <c r="AW340" s="14" t="s">
        <v>34</v>
      </c>
      <c r="AX340" s="14" t="s">
        <v>81</v>
      </c>
      <c r="AY340" s="217" t="s">
        <v>159</v>
      </c>
    </row>
    <row r="341" spans="1:65" s="2" customFormat="1" ht="16.5" customHeight="1">
      <c r="A341" s="37"/>
      <c r="B341" s="38"/>
      <c r="C341" s="182" t="s">
        <v>475</v>
      </c>
      <c r="D341" s="182" t="s">
        <v>161</v>
      </c>
      <c r="E341" s="183" t="s">
        <v>476</v>
      </c>
      <c r="F341" s="184" t="s">
        <v>477</v>
      </c>
      <c r="G341" s="185" t="s">
        <v>110</v>
      </c>
      <c r="H341" s="186">
        <v>150.63999999999999</v>
      </c>
      <c r="I341" s="187"/>
      <c r="J341" s="188">
        <f>ROUND(I341*H341,2)</f>
        <v>0</v>
      </c>
      <c r="K341" s="184" t="s">
        <v>173</v>
      </c>
      <c r="L341" s="42"/>
      <c r="M341" s="189" t="s">
        <v>21</v>
      </c>
      <c r="N341" s="190" t="s">
        <v>45</v>
      </c>
      <c r="O341" s="67"/>
      <c r="P341" s="191">
        <f>O341*H341</f>
        <v>0</v>
      </c>
      <c r="Q341" s="191">
        <v>1.5E-3</v>
      </c>
      <c r="R341" s="191">
        <f>Q341*H341</f>
        <v>0.22595999999999999</v>
      </c>
      <c r="S341" s="191">
        <v>0</v>
      </c>
      <c r="T341" s="19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3" t="s">
        <v>165</v>
      </c>
      <c r="AT341" s="193" t="s">
        <v>161</v>
      </c>
      <c r="AU341" s="193" t="s">
        <v>88</v>
      </c>
      <c r="AY341" s="20" t="s">
        <v>159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0" t="s">
        <v>88</v>
      </c>
      <c r="BK341" s="194">
        <f>ROUND(I341*H341,2)</f>
        <v>0</v>
      </c>
      <c r="BL341" s="20" t="s">
        <v>165</v>
      </c>
      <c r="BM341" s="193" t="s">
        <v>478</v>
      </c>
    </row>
    <row r="342" spans="1:65" s="2" customFormat="1">
      <c r="A342" s="37"/>
      <c r="B342" s="38"/>
      <c r="C342" s="39"/>
      <c r="D342" s="218" t="s">
        <v>175</v>
      </c>
      <c r="E342" s="39"/>
      <c r="F342" s="219" t="s">
        <v>479</v>
      </c>
      <c r="G342" s="39"/>
      <c r="H342" s="39"/>
      <c r="I342" s="220"/>
      <c r="J342" s="39"/>
      <c r="K342" s="39"/>
      <c r="L342" s="42"/>
      <c r="M342" s="221"/>
      <c r="N342" s="222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175</v>
      </c>
      <c r="AU342" s="20" t="s">
        <v>88</v>
      </c>
    </row>
    <row r="343" spans="1:65" s="13" customFormat="1">
      <c r="B343" s="195"/>
      <c r="C343" s="196"/>
      <c r="D343" s="197" t="s">
        <v>167</v>
      </c>
      <c r="E343" s="198" t="s">
        <v>21</v>
      </c>
      <c r="F343" s="199" t="s">
        <v>480</v>
      </c>
      <c r="G343" s="196"/>
      <c r="H343" s="200">
        <v>150.63999999999999</v>
      </c>
      <c r="I343" s="201"/>
      <c r="J343" s="196"/>
      <c r="K343" s="196"/>
      <c r="L343" s="202"/>
      <c r="M343" s="203"/>
      <c r="N343" s="204"/>
      <c r="O343" s="204"/>
      <c r="P343" s="204"/>
      <c r="Q343" s="204"/>
      <c r="R343" s="204"/>
      <c r="S343" s="204"/>
      <c r="T343" s="205"/>
      <c r="AT343" s="206" t="s">
        <v>167</v>
      </c>
      <c r="AU343" s="206" t="s">
        <v>88</v>
      </c>
      <c r="AV343" s="13" t="s">
        <v>88</v>
      </c>
      <c r="AW343" s="13" t="s">
        <v>34</v>
      </c>
      <c r="AX343" s="13" t="s">
        <v>73</v>
      </c>
      <c r="AY343" s="206" t="s">
        <v>159</v>
      </c>
    </row>
    <row r="344" spans="1:65" s="14" customFormat="1">
      <c r="B344" s="207"/>
      <c r="C344" s="208"/>
      <c r="D344" s="197" t="s">
        <v>167</v>
      </c>
      <c r="E344" s="209" t="s">
        <v>21</v>
      </c>
      <c r="F344" s="210" t="s">
        <v>169</v>
      </c>
      <c r="G344" s="208"/>
      <c r="H344" s="211">
        <v>150.63999999999999</v>
      </c>
      <c r="I344" s="212"/>
      <c r="J344" s="208"/>
      <c r="K344" s="208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167</v>
      </c>
      <c r="AU344" s="217" t="s">
        <v>88</v>
      </c>
      <c r="AV344" s="14" t="s">
        <v>170</v>
      </c>
      <c r="AW344" s="14" t="s">
        <v>34</v>
      </c>
      <c r="AX344" s="14" t="s">
        <v>81</v>
      </c>
      <c r="AY344" s="217" t="s">
        <v>159</v>
      </c>
    </row>
    <row r="345" spans="1:65" s="2" customFormat="1" ht="24.2" customHeight="1">
      <c r="A345" s="37"/>
      <c r="B345" s="38"/>
      <c r="C345" s="182" t="s">
        <v>481</v>
      </c>
      <c r="D345" s="182" t="s">
        <v>161</v>
      </c>
      <c r="E345" s="183" t="s">
        <v>482</v>
      </c>
      <c r="F345" s="184" t="s">
        <v>483</v>
      </c>
      <c r="G345" s="185" t="s">
        <v>96</v>
      </c>
      <c r="H345" s="186">
        <v>130.06</v>
      </c>
      <c r="I345" s="187"/>
      <c r="J345" s="188">
        <f>ROUND(I345*H345,2)</f>
        <v>0</v>
      </c>
      <c r="K345" s="184" t="s">
        <v>173</v>
      </c>
      <c r="L345" s="42"/>
      <c r="M345" s="189" t="s">
        <v>21</v>
      </c>
      <c r="N345" s="190" t="s">
        <v>45</v>
      </c>
      <c r="O345" s="67"/>
      <c r="P345" s="191">
        <f>O345*H345</f>
        <v>0</v>
      </c>
      <c r="Q345" s="191">
        <v>1.7639999999999999E-2</v>
      </c>
      <c r="R345" s="191">
        <f>Q345*H345</f>
        <v>2.2942583999999999</v>
      </c>
      <c r="S345" s="191">
        <v>0.02</v>
      </c>
      <c r="T345" s="192">
        <f>S345*H345</f>
        <v>2.6012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3" t="s">
        <v>165</v>
      </c>
      <c r="AT345" s="193" t="s">
        <v>161</v>
      </c>
      <c r="AU345" s="193" t="s">
        <v>88</v>
      </c>
      <c r="AY345" s="20" t="s">
        <v>159</v>
      </c>
      <c r="BE345" s="194">
        <f>IF(N345="základní",J345,0)</f>
        <v>0</v>
      </c>
      <c r="BF345" s="194">
        <f>IF(N345="snížená",J345,0)</f>
        <v>0</v>
      </c>
      <c r="BG345" s="194">
        <f>IF(N345="zákl. přenesená",J345,0)</f>
        <v>0</v>
      </c>
      <c r="BH345" s="194">
        <f>IF(N345="sníž. přenesená",J345,0)</f>
        <v>0</v>
      </c>
      <c r="BI345" s="194">
        <f>IF(N345="nulová",J345,0)</f>
        <v>0</v>
      </c>
      <c r="BJ345" s="20" t="s">
        <v>88</v>
      </c>
      <c r="BK345" s="194">
        <f>ROUND(I345*H345,2)</f>
        <v>0</v>
      </c>
      <c r="BL345" s="20" t="s">
        <v>165</v>
      </c>
      <c r="BM345" s="193" t="s">
        <v>484</v>
      </c>
    </row>
    <row r="346" spans="1:65" s="2" customFormat="1">
      <c r="A346" s="37"/>
      <c r="B346" s="38"/>
      <c r="C346" s="39"/>
      <c r="D346" s="218" t="s">
        <v>175</v>
      </c>
      <c r="E346" s="39"/>
      <c r="F346" s="219" t="s">
        <v>485</v>
      </c>
      <c r="G346" s="39"/>
      <c r="H346" s="39"/>
      <c r="I346" s="220"/>
      <c r="J346" s="39"/>
      <c r="K346" s="39"/>
      <c r="L346" s="42"/>
      <c r="M346" s="221"/>
      <c r="N346" s="222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175</v>
      </c>
      <c r="AU346" s="20" t="s">
        <v>88</v>
      </c>
    </row>
    <row r="347" spans="1:65" s="13" customFormat="1">
      <c r="B347" s="195"/>
      <c r="C347" s="196"/>
      <c r="D347" s="197" t="s">
        <v>167</v>
      </c>
      <c r="E347" s="198" t="s">
        <v>21</v>
      </c>
      <c r="F347" s="199" t="s">
        <v>464</v>
      </c>
      <c r="G347" s="196"/>
      <c r="H347" s="200">
        <v>115.06</v>
      </c>
      <c r="I347" s="201"/>
      <c r="J347" s="196"/>
      <c r="K347" s="196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167</v>
      </c>
      <c r="AU347" s="206" t="s">
        <v>88</v>
      </c>
      <c r="AV347" s="13" t="s">
        <v>88</v>
      </c>
      <c r="AW347" s="13" t="s">
        <v>34</v>
      </c>
      <c r="AX347" s="13" t="s">
        <v>73</v>
      </c>
      <c r="AY347" s="206" t="s">
        <v>159</v>
      </c>
    </row>
    <row r="348" spans="1:65" s="13" customFormat="1">
      <c r="B348" s="195"/>
      <c r="C348" s="196"/>
      <c r="D348" s="197" t="s">
        <v>167</v>
      </c>
      <c r="E348" s="198" t="s">
        <v>21</v>
      </c>
      <c r="F348" s="199" t="s">
        <v>486</v>
      </c>
      <c r="G348" s="196"/>
      <c r="H348" s="200">
        <v>15</v>
      </c>
      <c r="I348" s="201"/>
      <c r="J348" s="196"/>
      <c r="K348" s="196"/>
      <c r="L348" s="202"/>
      <c r="M348" s="203"/>
      <c r="N348" s="204"/>
      <c r="O348" s="204"/>
      <c r="P348" s="204"/>
      <c r="Q348" s="204"/>
      <c r="R348" s="204"/>
      <c r="S348" s="204"/>
      <c r="T348" s="205"/>
      <c r="AT348" s="206" t="s">
        <v>167</v>
      </c>
      <c r="AU348" s="206" t="s">
        <v>88</v>
      </c>
      <c r="AV348" s="13" t="s">
        <v>88</v>
      </c>
      <c r="AW348" s="13" t="s">
        <v>34</v>
      </c>
      <c r="AX348" s="13" t="s">
        <v>73</v>
      </c>
      <c r="AY348" s="206" t="s">
        <v>159</v>
      </c>
    </row>
    <row r="349" spans="1:65" s="14" customFormat="1">
      <c r="B349" s="207"/>
      <c r="C349" s="208"/>
      <c r="D349" s="197" t="s">
        <v>167</v>
      </c>
      <c r="E349" s="209" t="s">
        <v>21</v>
      </c>
      <c r="F349" s="210" t="s">
        <v>169</v>
      </c>
      <c r="G349" s="208"/>
      <c r="H349" s="211">
        <v>130.06</v>
      </c>
      <c r="I349" s="212"/>
      <c r="J349" s="208"/>
      <c r="K349" s="208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167</v>
      </c>
      <c r="AU349" s="217" t="s">
        <v>88</v>
      </c>
      <c r="AV349" s="14" t="s">
        <v>170</v>
      </c>
      <c r="AW349" s="14" t="s">
        <v>34</v>
      </c>
      <c r="AX349" s="14" t="s">
        <v>81</v>
      </c>
      <c r="AY349" s="217" t="s">
        <v>159</v>
      </c>
    </row>
    <row r="350" spans="1:65" s="2" customFormat="1" ht="24.2" customHeight="1">
      <c r="A350" s="37"/>
      <c r="B350" s="38"/>
      <c r="C350" s="182" t="s">
        <v>487</v>
      </c>
      <c r="D350" s="182" t="s">
        <v>161</v>
      </c>
      <c r="E350" s="183" t="s">
        <v>488</v>
      </c>
      <c r="F350" s="184" t="s">
        <v>489</v>
      </c>
      <c r="G350" s="185" t="s">
        <v>96</v>
      </c>
      <c r="H350" s="186">
        <v>160.06</v>
      </c>
      <c r="I350" s="187"/>
      <c r="J350" s="188">
        <f>ROUND(I350*H350,2)</f>
        <v>0</v>
      </c>
      <c r="K350" s="184" t="s">
        <v>173</v>
      </c>
      <c r="L350" s="42"/>
      <c r="M350" s="189" t="s">
        <v>21</v>
      </c>
      <c r="N350" s="190" t="s">
        <v>45</v>
      </c>
      <c r="O350" s="67"/>
      <c r="P350" s="191">
        <f>O350*H350</f>
        <v>0</v>
      </c>
      <c r="Q350" s="191">
        <v>2.2000000000000001E-4</v>
      </c>
      <c r="R350" s="191">
        <f>Q350*H350</f>
        <v>3.52132E-2</v>
      </c>
      <c r="S350" s="191">
        <v>2E-3</v>
      </c>
      <c r="T350" s="192">
        <f>S350*H350</f>
        <v>0.32012000000000002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3" t="s">
        <v>165</v>
      </c>
      <c r="AT350" s="193" t="s">
        <v>161</v>
      </c>
      <c r="AU350" s="193" t="s">
        <v>88</v>
      </c>
      <c r="AY350" s="20" t="s">
        <v>159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20" t="s">
        <v>88</v>
      </c>
      <c r="BK350" s="194">
        <f>ROUND(I350*H350,2)</f>
        <v>0</v>
      </c>
      <c r="BL350" s="20" t="s">
        <v>165</v>
      </c>
      <c r="BM350" s="193" t="s">
        <v>490</v>
      </c>
    </row>
    <row r="351" spans="1:65" s="2" customFormat="1">
      <c r="A351" s="37"/>
      <c r="B351" s="38"/>
      <c r="C351" s="39"/>
      <c r="D351" s="218" t="s">
        <v>175</v>
      </c>
      <c r="E351" s="39"/>
      <c r="F351" s="219" t="s">
        <v>491</v>
      </c>
      <c r="G351" s="39"/>
      <c r="H351" s="39"/>
      <c r="I351" s="220"/>
      <c r="J351" s="39"/>
      <c r="K351" s="39"/>
      <c r="L351" s="42"/>
      <c r="M351" s="221"/>
      <c r="N351" s="222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175</v>
      </c>
      <c r="AU351" s="20" t="s">
        <v>88</v>
      </c>
    </row>
    <row r="352" spans="1:65" s="13" customFormat="1">
      <c r="B352" s="195"/>
      <c r="C352" s="196"/>
      <c r="D352" s="197" t="s">
        <v>167</v>
      </c>
      <c r="E352" s="198" t="s">
        <v>21</v>
      </c>
      <c r="F352" s="199" t="s">
        <v>464</v>
      </c>
      <c r="G352" s="196"/>
      <c r="H352" s="200">
        <v>115.06</v>
      </c>
      <c r="I352" s="201"/>
      <c r="J352" s="196"/>
      <c r="K352" s="196"/>
      <c r="L352" s="202"/>
      <c r="M352" s="203"/>
      <c r="N352" s="204"/>
      <c r="O352" s="204"/>
      <c r="P352" s="204"/>
      <c r="Q352" s="204"/>
      <c r="R352" s="204"/>
      <c r="S352" s="204"/>
      <c r="T352" s="205"/>
      <c r="AT352" s="206" t="s">
        <v>167</v>
      </c>
      <c r="AU352" s="206" t="s">
        <v>88</v>
      </c>
      <c r="AV352" s="13" t="s">
        <v>88</v>
      </c>
      <c r="AW352" s="13" t="s">
        <v>34</v>
      </c>
      <c r="AX352" s="13" t="s">
        <v>73</v>
      </c>
      <c r="AY352" s="206" t="s">
        <v>159</v>
      </c>
    </row>
    <row r="353" spans="1:65" s="13" customFormat="1">
      <c r="B353" s="195"/>
      <c r="C353" s="196"/>
      <c r="D353" s="197" t="s">
        <v>167</v>
      </c>
      <c r="E353" s="198" t="s">
        <v>21</v>
      </c>
      <c r="F353" s="199" t="s">
        <v>486</v>
      </c>
      <c r="G353" s="196"/>
      <c r="H353" s="200">
        <v>15</v>
      </c>
      <c r="I353" s="201"/>
      <c r="J353" s="196"/>
      <c r="K353" s="196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167</v>
      </c>
      <c r="AU353" s="206" t="s">
        <v>88</v>
      </c>
      <c r="AV353" s="13" t="s">
        <v>88</v>
      </c>
      <c r="AW353" s="13" t="s">
        <v>34</v>
      </c>
      <c r="AX353" s="13" t="s">
        <v>73</v>
      </c>
      <c r="AY353" s="206" t="s">
        <v>159</v>
      </c>
    </row>
    <row r="354" spans="1:65" s="13" customFormat="1">
      <c r="B354" s="195"/>
      <c r="C354" s="196"/>
      <c r="D354" s="197" t="s">
        <v>167</v>
      </c>
      <c r="E354" s="198" t="s">
        <v>21</v>
      </c>
      <c r="F354" s="199" t="s">
        <v>492</v>
      </c>
      <c r="G354" s="196"/>
      <c r="H354" s="200">
        <v>30</v>
      </c>
      <c r="I354" s="201"/>
      <c r="J354" s="196"/>
      <c r="K354" s="196"/>
      <c r="L354" s="202"/>
      <c r="M354" s="203"/>
      <c r="N354" s="204"/>
      <c r="O354" s="204"/>
      <c r="P354" s="204"/>
      <c r="Q354" s="204"/>
      <c r="R354" s="204"/>
      <c r="S354" s="204"/>
      <c r="T354" s="205"/>
      <c r="AT354" s="206" t="s">
        <v>167</v>
      </c>
      <c r="AU354" s="206" t="s">
        <v>88</v>
      </c>
      <c r="AV354" s="13" t="s">
        <v>88</v>
      </c>
      <c r="AW354" s="13" t="s">
        <v>34</v>
      </c>
      <c r="AX354" s="13" t="s">
        <v>73</v>
      </c>
      <c r="AY354" s="206" t="s">
        <v>159</v>
      </c>
    </row>
    <row r="355" spans="1:65" s="14" customFormat="1">
      <c r="B355" s="207"/>
      <c r="C355" s="208"/>
      <c r="D355" s="197" t="s">
        <v>167</v>
      </c>
      <c r="E355" s="209" t="s">
        <v>21</v>
      </c>
      <c r="F355" s="210" t="s">
        <v>169</v>
      </c>
      <c r="G355" s="208"/>
      <c r="H355" s="211">
        <v>160.06</v>
      </c>
      <c r="I355" s="212"/>
      <c r="J355" s="208"/>
      <c r="K355" s="208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167</v>
      </c>
      <c r="AU355" s="217" t="s">
        <v>88</v>
      </c>
      <c r="AV355" s="14" t="s">
        <v>170</v>
      </c>
      <c r="AW355" s="14" t="s">
        <v>34</v>
      </c>
      <c r="AX355" s="14" t="s">
        <v>81</v>
      </c>
      <c r="AY355" s="217" t="s">
        <v>159</v>
      </c>
    </row>
    <row r="356" spans="1:65" s="2" customFormat="1" ht="21.75" customHeight="1">
      <c r="A356" s="37"/>
      <c r="B356" s="38"/>
      <c r="C356" s="182" t="s">
        <v>493</v>
      </c>
      <c r="D356" s="182" t="s">
        <v>161</v>
      </c>
      <c r="E356" s="183" t="s">
        <v>494</v>
      </c>
      <c r="F356" s="184" t="s">
        <v>495</v>
      </c>
      <c r="G356" s="185" t="s">
        <v>96</v>
      </c>
      <c r="H356" s="186">
        <v>73.522000000000006</v>
      </c>
      <c r="I356" s="187"/>
      <c r="J356" s="188">
        <f>ROUND(I356*H356,2)</f>
        <v>0</v>
      </c>
      <c r="K356" s="184" t="s">
        <v>173</v>
      </c>
      <c r="L356" s="42"/>
      <c r="M356" s="189" t="s">
        <v>21</v>
      </c>
      <c r="N356" s="190" t="s">
        <v>45</v>
      </c>
      <c r="O356" s="67"/>
      <c r="P356" s="191">
        <f>O356*H356</f>
        <v>0</v>
      </c>
      <c r="Q356" s="191">
        <v>7.3499999999999998E-3</v>
      </c>
      <c r="R356" s="191">
        <f>Q356*H356</f>
        <v>0.5403867</v>
      </c>
      <c r="S356" s="191">
        <v>0</v>
      </c>
      <c r="T356" s="192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3" t="s">
        <v>165</v>
      </c>
      <c r="AT356" s="193" t="s">
        <v>161</v>
      </c>
      <c r="AU356" s="193" t="s">
        <v>88</v>
      </c>
      <c r="AY356" s="20" t="s">
        <v>159</v>
      </c>
      <c r="BE356" s="194">
        <f>IF(N356="základní",J356,0)</f>
        <v>0</v>
      </c>
      <c r="BF356" s="194">
        <f>IF(N356="snížená",J356,0)</f>
        <v>0</v>
      </c>
      <c r="BG356" s="194">
        <f>IF(N356="zákl. přenesená",J356,0)</f>
        <v>0</v>
      </c>
      <c r="BH356" s="194">
        <f>IF(N356="sníž. přenesená",J356,0)</f>
        <v>0</v>
      </c>
      <c r="BI356" s="194">
        <f>IF(N356="nulová",J356,0)</f>
        <v>0</v>
      </c>
      <c r="BJ356" s="20" t="s">
        <v>88</v>
      </c>
      <c r="BK356" s="194">
        <f>ROUND(I356*H356,2)</f>
        <v>0</v>
      </c>
      <c r="BL356" s="20" t="s">
        <v>165</v>
      </c>
      <c r="BM356" s="193" t="s">
        <v>496</v>
      </c>
    </row>
    <row r="357" spans="1:65" s="2" customFormat="1">
      <c r="A357" s="37"/>
      <c r="B357" s="38"/>
      <c r="C357" s="39"/>
      <c r="D357" s="218" t="s">
        <v>175</v>
      </c>
      <c r="E357" s="39"/>
      <c r="F357" s="219" t="s">
        <v>497</v>
      </c>
      <c r="G357" s="39"/>
      <c r="H357" s="39"/>
      <c r="I357" s="220"/>
      <c r="J357" s="39"/>
      <c r="K357" s="39"/>
      <c r="L357" s="42"/>
      <c r="M357" s="221"/>
      <c r="N357" s="222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175</v>
      </c>
      <c r="AU357" s="20" t="s">
        <v>88</v>
      </c>
    </row>
    <row r="358" spans="1:65" s="13" customFormat="1">
      <c r="B358" s="195"/>
      <c r="C358" s="196"/>
      <c r="D358" s="197" t="s">
        <v>167</v>
      </c>
      <c r="E358" s="198" t="s">
        <v>21</v>
      </c>
      <c r="F358" s="199" t="s">
        <v>349</v>
      </c>
      <c r="G358" s="196"/>
      <c r="H358" s="200">
        <v>73.522000000000006</v>
      </c>
      <c r="I358" s="201"/>
      <c r="J358" s="196"/>
      <c r="K358" s="196"/>
      <c r="L358" s="202"/>
      <c r="M358" s="203"/>
      <c r="N358" s="204"/>
      <c r="O358" s="204"/>
      <c r="P358" s="204"/>
      <c r="Q358" s="204"/>
      <c r="R358" s="204"/>
      <c r="S358" s="204"/>
      <c r="T358" s="205"/>
      <c r="AT358" s="206" t="s">
        <v>167</v>
      </c>
      <c r="AU358" s="206" t="s">
        <v>88</v>
      </c>
      <c r="AV358" s="13" t="s">
        <v>88</v>
      </c>
      <c r="AW358" s="13" t="s">
        <v>34</v>
      </c>
      <c r="AX358" s="13" t="s">
        <v>73</v>
      </c>
      <c r="AY358" s="206" t="s">
        <v>159</v>
      </c>
    </row>
    <row r="359" spans="1:65" s="14" customFormat="1">
      <c r="B359" s="207"/>
      <c r="C359" s="208"/>
      <c r="D359" s="197" t="s">
        <v>167</v>
      </c>
      <c r="E359" s="209" t="s">
        <v>21</v>
      </c>
      <c r="F359" s="210" t="s">
        <v>169</v>
      </c>
      <c r="G359" s="208"/>
      <c r="H359" s="211">
        <v>73.522000000000006</v>
      </c>
      <c r="I359" s="212"/>
      <c r="J359" s="208"/>
      <c r="K359" s="208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167</v>
      </c>
      <c r="AU359" s="217" t="s">
        <v>88</v>
      </c>
      <c r="AV359" s="14" t="s">
        <v>170</v>
      </c>
      <c r="AW359" s="14" t="s">
        <v>34</v>
      </c>
      <c r="AX359" s="14" t="s">
        <v>81</v>
      </c>
      <c r="AY359" s="217" t="s">
        <v>159</v>
      </c>
    </row>
    <row r="360" spans="1:65" s="2" customFormat="1" ht="16.5" customHeight="1">
      <c r="A360" s="37"/>
      <c r="B360" s="38"/>
      <c r="C360" s="182" t="s">
        <v>498</v>
      </c>
      <c r="D360" s="182" t="s">
        <v>161</v>
      </c>
      <c r="E360" s="183" t="s">
        <v>499</v>
      </c>
      <c r="F360" s="184" t="s">
        <v>500</v>
      </c>
      <c r="G360" s="185" t="s">
        <v>96</v>
      </c>
      <c r="H360" s="186">
        <v>73.522000000000006</v>
      </c>
      <c r="I360" s="187"/>
      <c r="J360" s="188">
        <f>ROUND(I360*H360,2)</f>
        <v>0</v>
      </c>
      <c r="K360" s="184" t="s">
        <v>173</v>
      </c>
      <c r="L360" s="42"/>
      <c r="M360" s="189" t="s">
        <v>21</v>
      </c>
      <c r="N360" s="190" t="s">
        <v>45</v>
      </c>
      <c r="O360" s="67"/>
      <c r="P360" s="191">
        <f>O360*H360</f>
        <v>0</v>
      </c>
      <c r="Q360" s="191">
        <v>2.5999999999999998E-4</v>
      </c>
      <c r="R360" s="191">
        <f>Q360*H360</f>
        <v>1.9115719999999999E-2</v>
      </c>
      <c r="S360" s="191">
        <v>0</v>
      </c>
      <c r="T360" s="19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3" t="s">
        <v>165</v>
      </c>
      <c r="AT360" s="193" t="s">
        <v>161</v>
      </c>
      <c r="AU360" s="193" t="s">
        <v>88</v>
      </c>
      <c r="AY360" s="20" t="s">
        <v>159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0" t="s">
        <v>88</v>
      </c>
      <c r="BK360" s="194">
        <f>ROUND(I360*H360,2)</f>
        <v>0</v>
      </c>
      <c r="BL360" s="20" t="s">
        <v>165</v>
      </c>
      <c r="BM360" s="193" t="s">
        <v>501</v>
      </c>
    </row>
    <row r="361" spans="1:65" s="2" customFormat="1">
      <c r="A361" s="37"/>
      <c r="B361" s="38"/>
      <c r="C361" s="39"/>
      <c r="D361" s="218" t="s">
        <v>175</v>
      </c>
      <c r="E361" s="39"/>
      <c r="F361" s="219" t="s">
        <v>502</v>
      </c>
      <c r="G361" s="39"/>
      <c r="H361" s="39"/>
      <c r="I361" s="220"/>
      <c r="J361" s="39"/>
      <c r="K361" s="39"/>
      <c r="L361" s="42"/>
      <c r="M361" s="221"/>
      <c r="N361" s="222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175</v>
      </c>
      <c r="AU361" s="20" t="s">
        <v>88</v>
      </c>
    </row>
    <row r="362" spans="1:65" s="13" customFormat="1">
      <c r="B362" s="195"/>
      <c r="C362" s="196"/>
      <c r="D362" s="197" t="s">
        <v>167</v>
      </c>
      <c r="E362" s="198" t="s">
        <v>21</v>
      </c>
      <c r="F362" s="199" t="s">
        <v>349</v>
      </c>
      <c r="G362" s="196"/>
      <c r="H362" s="200">
        <v>73.522000000000006</v>
      </c>
      <c r="I362" s="201"/>
      <c r="J362" s="196"/>
      <c r="K362" s="196"/>
      <c r="L362" s="202"/>
      <c r="M362" s="203"/>
      <c r="N362" s="204"/>
      <c r="O362" s="204"/>
      <c r="P362" s="204"/>
      <c r="Q362" s="204"/>
      <c r="R362" s="204"/>
      <c r="S362" s="204"/>
      <c r="T362" s="205"/>
      <c r="AT362" s="206" t="s">
        <v>167</v>
      </c>
      <c r="AU362" s="206" t="s">
        <v>88</v>
      </c>
      <c r="AV362" s="13" t="s">
        <v>88</v>
      </c>
      <c r="AW362" s="13" t="s">
        <v>34</v>
      </c>
      <c r="AX362" s="13" t="s">
        <v>73</v>
      </c>
      <c r="AY362" s="206" t="s">
        <v>159</v>
      </c>
    </row>
    <row r="363" spans="1:65" s="14" customFormat="1">
      <c r="B363" s="207"/>
      <c r="C363" s="208"/>
      <c r="D363" s="197" t="s">
        <v>167</v>
      </c>
      <c r="E363" s="209" t="s">
        <v>21</v>
      </c>
      <c r="F363" s="210" t="s">
        <v>169</v>
      </c>
      <c r="G363" s="208"/>
      <c r="H363" s="211">
        <v>73.522000000000006</v>
      </c>
      <c r="I363" s="212"/>
      <c r="J363" s="208"/>
      <c r="K363" s="208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167</v>
      </c>
      <c r="AU363" s="217" t="s">
        <v>88</v>
      </c>
      <c r="AV363" s="14" t="s">
        <v>170</v>
      </c>
      <c r="AW363" s="14" t="s">
        <v>34</v>
      </c>
      <c r="AX363" s="14" t="s">
        <v>81</v>
      </c>
      <c r="AY363" s="217" t="s">
        <v>159</v>
      </c>
    </row>
    <row r="364" spans="1:65" s="2" customFormat="1" ht="21.75" customHeight="1">
      <c r="A364" s="37"/>
      <c r="B364" s="38"/>
      <c r="C364" s="182" t="s">
        <v>503</v>
      </c>
      <c r="D364" s="182" t="s">
        <v>161</v>
      </c>
      <c r="E364" s="183" t="s">
        <v>504</v>
      </c>
      <c r="F364" s="184" t="s">
        <v>505</v>
      </c>
      <c r="G364" s="185" t="s">
        <v>96</v>
      </c>
      <c r="H364" s="186">
        <v>73.522000000000006</v>
      </c>
      <c r="I364" s="187"/>
      <c r="J364" s="188">
        <f>ROUND(I364*H364,2)</f>
        <v>0</v>
      </c>
      <c r="K364" s="184" t="s">
        <v>173</v>
      </c>
      <c r="L364" s="42"/>
      <c r="M364" s="189" t="s">
        <v>21</v>
      </c>
      <c r="N364" s="190" t="s">
        <v>45</v>
      </c>
      <c r="O364" s="67"/>
      <c r="P364" s="191">
        <f>O364*H364</f>
        <v>0</v>
      </c>
      <c r="Q364" s="191">
        <v>2.7300000000000001E-2</v>
      </c>
      <c r="R364" s="191">
        <f>Q364*H364</f>
        <v>2.0071506000000001</v>
      </c>
      <c r="S364" s="191">
        <v>0</v>
      </c>
      <c r="T364" s="192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3" t="s">
        <v>165</v>
      </c>
      <c r="AT364" s="193" t="s">
        <v>161</v>
      </c>
      <c r="AU364" s="193" t="s">
        <v>88</v>
      </c>
      <c r="AY364" s="20" t="s">
        <v>159</v>
      </c>
      <c r="BE364" s="194">
        <f>IF(N364="základní",J364,0)</f>
        <v>0</v>
      </c>
      <c r="BF364" s="194">
        <f>IF(N364="snížená",J364,0)</f>
        <v>0</v>
      </c>
      <c r="BG364" s="194">
        <f>IF(N364="zákl. přenesená",J364,0)</f>
        <v>0</v>
      </c>
      <c r="BH364" s="194">
        <f>IF(N364="sníž. přenesená",J364,0)</f>
        <v>0</v>
      </c>
      <c r="BI364" s="194">
        <f>IF(N364="nulová",J364,0)</f>
        <v>0</v>
      </c>
      <c r="BJ364" s="20" t="s">
        <v>88</v>
      </c>
      <c r="BK364" s="194">
        <f>ROUND(I364*H364,2)</f>
        <v>0</v>
      </c>
      <c r="BL364" s="20" t="s">
        <v>165</v>
      </c>
      <c r="BM364" s="193" t="s">
        <v>506</v>
      </c>
    </row>
    <row r="365" spans="1:65" s="2" customFormat="1">
      <c r="A365" s="37"/>
      <c r="B365" s="38"/>
      <c r="C365" s="39"/>
      <c r="D365" s="218" t="s">
        <v>175</v>
      </c>
      <c r="E365" s="39"/>
      <c r="F365" s="219" t="s">
        <v>507</v>
      </c>
      <c r="G365" s="39"/>
      <c r="H365" s="39"/>
      <c r="I365" s="220"/>
      <c r="J365" s="39"/>
      <c r="K365" s="39"/>
      <c r="L365" s="42"/>
      <c r="M365" s="221"/>
      <c r="N365" s="222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175</v>
      </c>
      <c r="AU365" s="20" t="s">
        <v>88</v>
      </c>
    </row>
    <row r="366" spans="1:65" s="13" customFormat="1">
      <c r="B366" s="195"/>
      <c r="C366" s="196"/>
      <c r="D366" s="197" t="s">
        <v>167</v>
      </c>
      <c r="E366" s="198" t="s">
        <v>21</v>
      </c>
      <c r="F366" s="199" t="s">
        <v>349</v>
      </c>
      <c r="G366" s="196"/>
      <c r="H366" s="200">
        <v>73.522000000000006</v>
      </c>
      <c r="I366" s="201"/>
      <c r="J366" s="196"/>
      <c r="K366" s="196"/>
      <c r="L366" s="202"/>
      <c r="M366" s="203"/>
      <c r="N366" s="204"/>
      <c r="O366" s="204"/>
      <c r="P366" s="204"/>
      <c r="Q366" s="204"/>
      <c r="R366" s="204"/>
      <c r="S366" s="204"/>
      <c r="T366" s="205"/>
      <c r="AT366" s="206" t="s">
        <v>167</v>
      </c>
      <c r="AU366" s="206" t="s">
        <v>88</v>
      </c>
      <c r="AV366" s="13" t="s">
        <v>88</v>
      </c>
      <c r="AW366" s="13" t="s">
        <v>34</v>
      </c>
      <c r="AX366" s="13" t="s">
        <v>73</v>
      </c>
      <c r="AY366" s="206" t="s">
        <v>159</v>
      </c>
    </row>
    <row r="367" spans="1:65" s="14" customFormat="1">
      <c r="B367" s="207"/>
      <c r="C367" s="208"/>
      <c r="D367" s="197" t="s">
        <v>167</v>
      </c>
      <c r="E367" s="209" t="s">
        <v>21</v>
      </c>
      <c r="F367" s="210" t="s">
        <v>169</v>
      </c>
      <c r="G367" s="208"/>
      <c r="H367" s="211">
        <v>73.522000000000006</v>
      </c>
      <c r="I367" s="212"/>
      <c r="J367" s="208"/>
      <c r="K367" s="208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167</v>
      </c>
      <c r="AU367" s="217" t="s">
        <v>88</v>
      </c>
      <c r="AV367" s="14" t="s">
        <v>170</v>
      </c>
      <c r="AW367" s="14" t="s">
        <v>34</v>
      </c>
      <c r="AX367" s="14" t="s">
        <v>81</v>
      </c>
      <c r="AY367" s="217" t="s">
        <v>159</v>
      </c>
    </row>
    <row r="368" spans="1:65" s="2" customFormat="1" ht="24.2" customHeight="1">
      <c r="A368" s="37"/>
      <c r="B368" s="38"/>
      <c r="C368" s="182" t="s">
        <v>508</v>
      </c>
      <c r="D368" s="182" t="s">
        <v>161</v>
      </c>
      <c r="E368" s="183" t="s">
        <v>509</v>
      </c>
      <c r="F368" s="184" t="s">
        <v>510</v>
      </c>
      <c r="G368" s="185" t="s">
        <v>96</v>
      </c>
      <c r="H368" s="186">
        <v>441.13200000000001</v>
      </c>
      <c r="I368" s="187"/>
      <c r="J368" s="188">
        <f>ROUND(I368*H368,2)</f>
        <v>0</v>
      </c>
      <c r="K368" s="184" t="s">
        <v>173</v>
      </c>
      <c r="L368" s="42"/>
      <c r="M368" s="189" t="s">
        <v>21</v>
      </c>
      <c r="N368" s="190" t="s">
        <v>45</v>
      </c>
      <c r="O368" s="67"/>
      <c r="P368" s="191">
        <f>O368*H368</f>
        <v>0</v>
      </c>
      <c r="Q368" s="191">
        <v>1.0500000000000001E-2</v>
      </c>
      <c r="R368" s="191">
        <f>Q368*H368</f>
        <v>4.6318860000000006</v>
      </c>
      <c r="S368" s="191">
        <v>0</v>
      </c>
      <c r="T368" s="192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3" t="s">
        <v>165</v>
      </c>
      <c r="AT368" s="193" t="s">
        <v>161</v>
      </c>
      <c r="AU368" s="193" t="s">
        <v>88</v>
      </c>
      <c r="AY368" s="20" t="s">
        <v>159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20" t="s">
        <v>88</v>
      </c>
      <c r="BK368" s="194">
        <f>ROUND(I368*H368,2)</f>
        <v>0</v>
      </c>
      <c r="BL368" s="20" t="s">
        <v>165</v>
      </c>
      <c r="BM368" s="193" t="s">
        <v>511</v>
      </c>
    </row>
    <row r="369" spans="1:65" s="2" customFormat="1">
      <c r="A369" s="37"/>
      <c r="B369" s="38"/>
      <c r="C369" s="39"/>
      <c r="D369" s="218" t="s">
        <v>175</v>
      </c>
      <c r="E369" s="39"/>
      <c r="F369" s="219" t="s">
        <v>512</v>
      </c>
      <c r="G369" s="39"/>
      <c r="H369" s="39"/>
      <c r="I369" s="220"/>
      <c r="J369" s="39"/>
      <c r="K369" s="39"/>
      <c r="L369" s="42"/>
      <c r="M369" s="221"/>
      <c r="N369" s="222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175</v>
      </c>
      <c r="AU369" s="20" t="s">
        <v>88</v>
      </c>
    </row>
    <row r="370" spans="1:65" s="15" customFormat="1">
      <c r="B370" s="223"/>
      <c r="C370" s="224"/>
      <c r="D370" s="197" t="s">
        <v>167</v>
      </c>
      <c r="E370" s="225" t="s">
        <v>21</v>
      </c>
      <c r="F370" s="226" t="s">
        <v>513</v>
      </c>
      <c r="G370" s="224"/>
      <c r="H370" s="225" t="s">
        <v>21</v>
      </c>
      <c r="I370" s="227"/>
      <c r="J370" s="224"/>
      <c r="K370" s="224"/>
      <c r="L370" s="228"/>
      <c r="M370" s="229"/>
      <c r="N370" s="230"/>
      <c r="O370" s="230"/>
      <c r="P370" s="230"/>
      <c r="Q370" s="230"/>
      <c r="R370" s="230"/>
      <c r="S370" s="230"/>
      <c r="T370" s="231"/>
      <c r="AT370" s="232" t="s">
        <v>167</v>
      </c>
      <c r="AU370" s="232" t="s">
        <v>88</v>
      </c>
      <c r="AV370" s="15" t="s">
        <v>81</v>
      </c>
      <c r="AW370" s="15" t="s">
        <v>34</v>
      </c>
      <c r="AX370" s="15" t="s">
        <v>73</v>
      </c>
      <c r="AY370" s="232" t="s">
        <v>159</v>
      </c>
    </row>
    <row r="371" spans="1:65" s="13" customFormat="1">
      <c r="B371" s="195"/>
      <c r="C371" s="196"/>
      <c r="D371" s="197" t="s">
        <v>167</v>
      </c>
      <c r="E371" s="198" t="s">
        <v>21</v>
      </c>
      <c r="F371" s="199" t="s">
        <v>514</v>
      </c>
      <c r="G371" s="196"/>
      <c r="H371" s="200">
        <v>441.13200000000001</v>
      </c>
      <c r="I371" s="201"/>
      <c r="J371" s="196"/>
      <c r="K371" s="196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167</v>
      </c>
      <c r="AU371" s="206" t="s">
        <v>88</v>
      </c>
      <c r="AV371" s="13" t="s">
        <v>88</v>
      </c>
      <c r="AW371" s="13" t="s">
        <v>34</v>
      </c>
      <c r="AX371" s="13" t="s">
        <v>73</v>
      </c>
      <c r="AY371" s="206" t="s">
        <v>159</v>
      </c>
    </row>
    <row r="372" spans="1:65" s="14" customFormat="1">
      <c r="B372" s="207"/>
      <c r="C372" s="208"/>
      <c r="D372" s="197" t="s">
        <v>167</v>
      </c>
      <c r="E372" s="209" t="s">
        <v>21</v>
      </c>
      <c r="F372" s="210" t="s">
        <v>169</v>
      </c>
      <c r="G372" s="208"/>
      <c r="H372" s="211">
        <v>441.13200000000001</v>
      </c>
      <c r="I372" s="212"/>
      <c r="J372" s="208"/>
      <c r="K372" s="208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167</v>
      </c>
      <c r="AU372" s="217" t="s">
        <v>88</v>
      </c>
      <c r="AV372" s="14" t="s">
        <v>170</v>
      </c>
      <c r="AW372" s="14" t="s">
        <v>34</v>
      </c>
      <c r="AX372" s="14" t="s">
        <v>81</v>
      </c>
      <c r="AY372" s="217" t="s">
        <v>159</v>
      </c>
    </row>
    <row r="373" spans="1:65" s="2" customFormat="1" ht="24.2" customHeight="1">
      <c r="A373" s="37"/>
      <c r="B373" s="38"/>
      <c r="C373" s="182" t="s">
        <v>515</v>
      </c>
      <c r="D373" s="182" t="s">
        <v>161</v>
      </c>
      <c r="E373" s="183" t="s">
        <v>516</v>
      </c>
      <c r="F373" s="184" t="s">
        <v>517</v>
      </c>
      <c r="G373" s="185" t="s">
        <v>96</v>
      </c>
      <c r="H373" s="186">
        <v>50</v>
      </c>
      <c r="I373" s="187"/>
      <c r="J373" s="188">
        <f>ROUND(I373*H373,2)</f>
        <v>0</v>
      </c>
      <c r="K373" s="184" t="s">
        <v>173</v>
      </c>
      <c r="L373" s="42"/>
      <c r="M373" s="189" t="s">
        <v>21</v>
      </c>
      <c r="N373" s="190" t="s">
        <v>45</v>
      </c>
      <c r="O373" s="67"/>
      <c r="P373" s="191">
        <f>O373*H373</f>
        <v>0</v>
      </c>
      <c r="Q373" s="191">
        <v>0</v>
      </c>
      <c r="R373" s="191">
        <f>Q373*H373</f>
        <v>0</v>
      </c>
      <c r="S373" s="191">
        <v>0</v>
      </c>
      <c r="T373" s="192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193" t="s">
        <v>165</v>
      </c>
      <c r="AT373" s="193" t="s">
        <v>161</v>
      </c>
      <c r="AU373" s="193" t="s">
        <v>88</v>
      </c>
      <c r="AY373" s="20" t="s">
        <v>159</v>
      </c>
      <c r="BE373" s="194">
        <f>IF(N373="základní",J373,0)</f>
        <v>0</v>
      </c>
      <c r="BF373" s="194">
        <f>IF(N373="snížená",J373,0)</f>
        <v>0</v>
      </c>
      <c r="BG373" s="194">
        <f>IF(N373="zákl. přenesená",J373,0)</f>
        <v>0</v>
      </c>
      <c r="BH373" s="194">
        <f>IF(N373="sníž. přenesená",J373,0)</f>
        <v>0</v>
      </c>
      <c r="BI373" s="194">
        <f>IF(N373="nulová",J373,0)</f>
        <v>0</v>
      </c>
      <c r="BJ373" s="20" t="s">
        <v>88</v>
      </c>
      <c r="BK373" s="194">
        <f>ROUND(I373*H373,2)</f>
        <v>0</v>
      </c>
      <c r="BL373" s="20" t="s">
        <v>165</v>
      </c>
      <c r="BM373" s="193" t="s">
        <v>518</v>
      </c>
    </row>
    <row r="374" spans="1:65" s="2" customFormat="1">
      <c r="A374" s="37"/>
      <c r="B374" s="38"/>
      <c r="C374" s="39"/>
      <c r="D374" s="218" t="s">
        <v>175</v>
      </c>
      <c r="E374" s="39"/>
      <c r="F374" s="219" t="s">
        <v>519</v>
      </c>
      <c r="G374" s="39"/>
      <c r="H374" s="39"/>
      <c r="I374" s="220"/>
      <c r="J374" s="39"/>
      <c r="K374" s="39"/>
      <c r="L374" s="42"/>
      <c r="M374" s="221"/>
      <c r="N374" s="222"/>
      <c r="O374" s="67"/>
      <c r="P374" s="67"/>
      <c r="Q374" s="67"/>
      <c r="R374" s="67"/>
      <c r="S374" s="67"/>
      <c r="T374" s="68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20" t="s">
        <v>175</v>
      </c>
      <c r="AU374" s="20" t="s">
        <v>88</v>
      </c>
    </row>
    <row r="375" spans="1:65" s="13" customFormat="1">
      <c r="B375" s="195"/>
      <c r="C375" s="196"/>
      <c r="D375" s="197" t="s">
        <v>167</v>
      </c>
      <c r="E375" s="198" t="s">
        <v>21</v>
      </c>
      <c r="F375" s="199" t="s">
        <v>520</v>
      </c>
      <c r="G375" s="196"/>
      <c r="H375" s="200">
        <v>50</v>
      </c>
      <c r="I375" s="201"/>
      <c r="J375" s="196"/>
      <c r="K375" s="196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167</v>
      </c>
      <c r="AU375" s="206" t="s">
        <v>88</v>
      </c>
      <c r="AV375" s="13" t="s">
        <v>88</v>
      </c>
      <c r="AW375" s="13" t="s">
        <v>34</v>
      </c>
      <c r="AX375" s="13" t="s">
        <v>73</v>
      </c>
      <c r="AY375" s="206" t="s">
        <v>159</v>
      </c>
    </row>
    <row r="376" spans="1:65" s="14" customFormat="1">
      <c r="B376" s="207"/>
      <c r="C376" s="208"/>
      <c r="D376" s="197" t="s">
        <v>167</v>
      </c>
      <c r="E376" s="209" t="s">
        <v>21</v>
      </c>
      <c r="F376" s="210" t="s">
        <v>169</v>
      </c>
      <c r="G376" s="208"/>
      <c r="H376" s="211">
        <v>50</v>
      </c>
      <c r="I376" s="212"/>
      <c r="J376" s="208"/>
      <c r="K376" s="208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167</v>
      </c>
      <c r="AU376" s="217" t="s">
        <v>88</v>
      </c>
      <c r="AV376" s="14" t="s">
        <v>170</v>
      </c>
      <c r="AW376" s="14" t="s">
        <v>34</v>
      </c>
      <c r="AX376" s="14" t="s">
        <v>81</v>
      </c>
      <c r="AY376" s="217" t="s">
        <v>159</v>
      </c>
    </row>
    <row r="377" spans="1:65" s="2" customFormat="1" ht="24.2" customHeight="1">
      <c r="A377" s="37"/>
      <c r="B377" s="38"/>
      <c r="C377" s="182" t="s">
        <v>521</v>
      </c>
      <c r="D377" s="182" t="s">
        <v>161</v>
      </c>
      <c r="E377" s="183" t="s">
        <v>522</v>
      </c>
      <c r="F377" s="184" t="s">
        <v>523</v>
      </c>
      <c r="G377" s="185" t="s">
        <v>96</v>
      </c>
      <c r="H377" s="186">
        <v>11.085000000000001</v>
      </c>
      <c r="I377" s="187"/>
      <c r="J377" s="188">
        <f>ROUND(I377*H377,2)</f>
        <v>0</v>
      </c>
      <c r="K377" s="184" t="s">
        <v>173</v>
      </c>
      <c r="L377" s="42"/>
      <c r="M377" s="189" t="s">
        <v>21</v>
      </c>
      <c r="N377" s="190" t="s">
        <v>45</v>
      </c>
      <c r="O377" s="67"/>
      <c r="P377" s="191">
        <f>O377*H377</f>
        <v>0</v>
      </c>
      <c r="Q377" s="191">
        <v>0</v>
      </c>
      <c r="R377" s="191">
        <f>Q377*H377</f>
        <v>0</v>
      </c>
      <c r="S377" s="191">
        <v>0</v>
      </c>
      <c r="T377" s="192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193" t="s">
        <v>165</v>
      </c>
      <c r="AT377" s="193" t="s">
        <v>161</v>
      </c>
      <c r="AU377" s="193" t="s">
        <v>88</v>
      </c>
      <c r="AY377" s="20" t="s">
        <v>159</v>
      </c>
      <c r="BE377" s="194">
        <f>IF(N377="základní",J377,0)</f>
        <v>0</v>
      </c>
      <c r="BF377" s="194">
        <f>IF(N377="snížená",J377,0)</f>
        <v>0</v>
      </c>
      <c r="BG377" s="194">
        <f>IF(N377="zákl. přenesená",J377,0)</f>
        <v>0</v>
      </c>
      <c r="BH377" s="194">
        <f>IF(N377="sníž. přenesená",J377,0)</f>
        <v>0</v>
      </c>
      <c r="BI377" s="194">
        <f>IF(N377="nulová",J377,0)</f>
        <v>0</v>
      </c>
      <c r="BJ377" s="20" t="s">
        <v>88</v>
      </c>
      <c r="BK377" s="194">
        <f>ROUND(I377*H377,2)</f>
        <v>0</v>
      </c>
      <c r="BL377" s="20" t="s">
        <v>165</v>
      </c>
      <c r="BM377" s="193" t="s">
        <v>524</v>
      </c>
    </row>
    <row r="378" spans="1:65" s="2" customFormat="1">
      <c r="A378" s="37"/>
      <c r="B378" s="38"/>
      <c r="C378" s="39"/>
      <c r="D378" s="218" t="s">
        <v>175</v>
      </c>
      <c r="E378" s="39"/>
      <c r="F378" s="219" t="s">
        <v>525</v>
      </c>
      <c r="G378" s="39"/>
      <c r="H378" s="39"/>
      <c r="I378" s="220"/>
      <c r="J378" s="39"/>
      <c r="K378" s="39"/>
      <c r="L378" s="42"/>
      <c r="M378" s="221"/>
      <c r="N378" s="222"/>
      <c r="O378" s="67"/>
      <c r="P378" s="67"/>
      <c r="Q378" s="67"/>
      <c r="R378" s="67"/>
      <c r="S378" s="67"/>
      <c r="T378" s="68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20" t="s">
        <v>175</v>
      </c>
      <c r="AU378" s="20" t="s">
        <v>88</v>
      </c>
    </row>
    <row r="379" spans="1:65" s="13" customFormat="1">
      <c r="B379" s="195"/>
      <c r="C379" s="196"/>
      <c r="D379" s="197" t="s">
        <v>167</v>
      </c>
      <c r="E379" s="198" t="s">
        <v>21</v>
      </c>
      <c r="F379" s="199" t="s">
        <v>472</v>
      </c>
      <c r="G379" s="196"/>
      <c r="H379" s="200">
        <v>11.085000000000001</v>
      </c>
      <c r="I379" s="201"/>
      <c r="J379" s="196"/>
      <c r="K379" s="196"/>
      <c r="L379" s="202"/>
      <c r="M379" s="203"/>
      <c r="N379" s="204"/>
      <c r="O379" s="204"/>
      <c r="P379" s="204"/>
      <c r="Q379" s="204"/>
      <c r="R379" s="204"/>
      <c r="S379" s="204"/>
      <c r="T379" s="205"/>
      <c r="AT379" s="206" t="s">
        <v>167</v>
      </c>
      <c r="AU379" s="206" t="s">
        <v>88</v>
      </c>
      <c r="AV379" s="13" t="s">
        <v>88</v>
      </c>
      <c r="AW379" s="13" t="s">
        <v>34</v>
      </c>
      <c r="AX379" s="13" t="s">
        <v>73</v>
      </c>
      <c r="AY379" s="206" t="s">
        <v>159</v>
      </c>
    </row>
    <row r="380" spans="1:65" s="14" customFormat="1">
      <c r="B380" s="207"/>
      <c r="C380" s="208"/>
      <c r="D380" s="197" t="s">
        <v>167</v>
      </c>
      <c r="E380" s="209" t="s">
        <v>21</v>
      </c>
      <c r="F380" s="210" t="s">
        <v>169</v>
      </c>
      <c r="G380" s="208"/>
      <c r="H380" s="211">
        <v>11.085000000000001</v>
      </c>
      <c r="I380" s="212"/>
      <c r="J380" s="208"/>
      <c r="K380" s="208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167</v>
      </c>
      <c r="AU380" s="217" t="s">
        <v>88</v>
      </c>
      <c r="AV380" s="14" t="s">
        <v>170</v>
      </c>
      <c r="AW380" s="14" t="s">
        <v>34</v>
      </c>
      <c r="AX380" s="14" t="s">
        <v>81</v>
      </c>
      <c r="AY380" s="217" t="s">
        <v>159</v>
      </c>
    </row>
    <row r="381" spans="1:65" s="2" customFormat="1" ht="21.75" customHeight="1">
      <c r="A381" s="37"/>
      <c r="B381" s="38"/>
      <c r="C381" s="182" t="s">
        <v>526</v>
      </c>
      <c r="D381" s="182" t="s">
        <v>161</v>
      </c>
      <c r="E381" s="183" t="s">
        <v>527</v>
      </c>
      <c r="F381" s="184" t="s">
        <v>528</v>
      </c>
      <c r="G381" s="185" t="s">
        <v>220</v>
      </c>
      <c r="H381" s="186">
        <v>0.34100000000000003</v>
      </c>
      <c r="I381" s="187"/>
      <c r="J381" s="188">
        <f>ROUND(I381*H381,2)</f>
        <v>0</v>
      </c>
      <c r="K381" s="184" t="s">
        <v>173</v>
      </c>
      <c r="L381" s="42"/>
      <c r="M381" s="189" t="s">
        <v>21</v>
      </c>
      <c r="N381" s="190" t="s">
        <v>45</v>
      </c>
      <c r="O381" s="67"/>
      <c r="P381" s="191">
        <f>O381*H381</f>
        <v>0</v>
      </c>
      <c r="Q381" s="191">
        <v>2.5018699999999998</v>
      </c>
      <c r="R381" s="191">
        <f>Q381*H381</f>
        <v>0.85313766999999996</v>
      </c>
      <c r="S381" s="191">
        <v>0</v>
      </c>
      <c r="T381" s="192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193" t="s">
        <v>165</v>
      </c>
      <c r="AT381" s="193" t="s">
        <v>161</v>
      </c>
      <c r="AU381" s="193" t="s">
        <v>88</v>
      </c>
      <c r="AY381" s="20" t="s">
        <v>159</v>
      </c>
      <c r="BE381" s="194">
        <f>IF(N381="základní",J381,0)</f>
        <v>0</v>
      </c>
      <c r="BF381" s="194">
        <f>IF(N381="snížená",J381,0)</f>
        <v>0</v>
      </c>
      <c r="BG381" s="194">
        <f>IF(N381="zákl. přenesená",J381,0)</f>
        <v>0</v>
      </c>
      <c r="BH381" s="194">
        <f>IF(N381="sníž. přenesená",J381,0)</f>
        <v>0</v>
      </c>
      <c r="BI381" s="194">
        <f>IF(N381="nulová",J381,0)</f>
        <v>0</v>
      </c>
      <c r="BJ381" s="20" t="s">
        <v>88</v>
      </c>
      <c r="BK381" s="194">
        <f>ROUND(I381*H381,2)</f>
        <v>0</v>
      </c>
      <c r="BL381" s="20" t="s">
        <v>165</v>
      </c>
      <c r="BM381" s="193" t="s">
        <v>529</v>
      </c>
    </row>
    <row r="382" spans="1:65" s="2" customFormat="1">
      <c r="A382" s="37"/>
      <c r="B382" s="38"/>
      <c r="C382" s="39"/>
      <c r="D382" s="218" t="s">
        <v>175</v>
      </c>
      <c r="E382" s="39"/>
      <c r="F382" s="219" t="s">
        <v>530</v>
      </c>
      <c r="G382" s="39"/>
      <c r="H382" s="39"/>
      <c r="I382" s="220"/>
      <c r="J382" s="39"/>
      <c r="K382" s="39"/>
      <c r="L382" s="42"/>
      <c r="M382" s="221"/>
      <c r="N382" s="222"/>
      <c r="O382" s="67"/>
      <c r="P382" s="67"/>
      <c r="Q382" s="67"/>
      <c r="R382" s="67"/>
      <c r="S382" s="67"/>
      <c r="T382" s="68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20" t="s">
        <v>175</v>
      </c>
      <c r="AU382" s="20" t="s">
        <v>88</v>
      </c>
    </row>
    <row r="383" spans="1:65" s="13" customFormat="1">
      <c r="B383" s="195"/>
      <c r="C383" s="196"/>
      <c r="D383" s="197" t="s">
        <v>167</v>
      </c>
      <c r="E383" s="198" t="s">
        <v>21</v>
      </c>
      <c r="F383" s="199" t="s">
        <v>531</v>
      </c>
      <c r="G383" s="196"/>
      <c r="H383" s="200">
        <v>0.34100000000000003</v>
      </c>
      <c r="I383" s="201"/>
      <c r="J383" s="196"/>
      <c r="K383" s="196"/>
      <c r="L383" s="202"/>
      <c r="M383" s="203"/>
      <c r="N383" s="204"/>
      <c r="O383" s="204"/>
      <c r="P383" s="204"/>
      <c r="Q383" s="204"/>
      <c r="R383" s="204"/>
      <c r="S383" s="204"/>
      <c r="T383" s="205"/>
      <c r="AT383" s="206" t="s">
        <v>167</v>
      </c>
      <c r="AU383" s="206" t="s">
        <v>88</v>
      </c>
      <c r="AV383" s="13" t="s">
        <v>88</v>
      </c>
      <c r="AW383" s="13" t="s">
        <v>34</v>
      </c>
      <c r="AX383" s="13" t="s">
        <v>73</v>
      </c>
      <c r="AY383" s="206" t="s">
        <v>159</v>
      </c>
    </row>
    <row r="384" spans="1:65" s="14" customFormat="1">
      <c r="B384" s="207"/>
      <c r="C384" s="208"/>
      <c r="D384" s="197" t="s">
        <v>167</v>
      </c>
      <c r="E384" s="209" t="s">
        <v>21</v>
      </c>
      <c r="F384" s="210" t="s">
        <v>169</v>
      </c>
      <c r="G384" s="208"/>
      <c r="H384" s="211">
        <v>0.34100000000000003</v>
      </c>
      <c r="I384" s="212"/>
      <c r="J384" s="208"/>
      <c r="K384" s="208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167</v>
      </c>
      <c r="AU384" s="217" t="s">
        <v>88</v>
      </c>
      <c r="AV384" s="14" t="s">
        <v>170</v>
      </c>
      <c r="AW384" s="14" t="s">
        <v>34</v>
      </c>
      <c r="AX384" s="14" t="s">
        <v>81</v>
      </c>
      <c r="AY384" s="217" t="s">
        <v>159</v>
      </c>
    </row>
    <row r="385" spans="1:65" s="2" customFormat="1" ht="21.75" customHeight="1">
      <c r="A385" s="37"/>
      <c r="B385" s="38"/>
      <c r="C385" s="182" t="s">
        <v>532</v>
      </c>
      <c r="D385" s="182" t="s">
        <v>161</v>
      </c>
      <c r="E385" s="183" t="s">
        <v>533</v>
      </c>
      <c r="F385" s="184" t="s">
        <v>534</v>
      </c>
      <c r="G385" s="185" t="s">
        <v>220</v>
      </c>
      <c r="H385" s="186">
        <v>0.34100000000000003</v>
      </c>
      <c r="I385" s="187"/>
      <c r="J385" s="188">
        <f>ROUND(I385*H385,2)</f>
        <v>0</v>
      </c>
      <c r="K385" s="184" t="s">
        <v>173</v>
      </c>
      <c r="L385" s="42"/>
      <c r="M385" s="189" t="s">
        <v>21</v>
      </c>
      <c r="N385" s="190" t="s">
        <v>45</v>
      </c>
      <c r="O385" s="67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193" t="s">
        <v>165</v>
      </c>
      <c r="AT385" s="193" t="s">
        <v>161</v>
      </c>
      <c r="AU385" s="193" t="s">
        <v>88</v>
      </c>
      <c r="AY385" s="20" t="s">
        <v>159</v>
      </c>
      <c r="BE385" s="194">
        <f>IF(N385="základní",J385,0)</f>
        <v>0</v>
      </c>
      <c r="BF385" s="194">
        <f>IF(N385="snížená",J385,0)</f>
        <v>0</v>
      </c>
      <c r="BG385" s="194">
        <f>IF(N385="zákl. přenesená",J385,0)</f>
        <v>0</v>
      </c>
      <c r="BH385" s="194">
        <f>IF(N385="sníž. přenesená",J385,0)</f>
        <v>0</v>
      </c>
      <c r="BI385" s="194">
        <f>IF(N385="nulová",J385,0)</f>
        <v>0</v>
      </c>
      <c r="BJ385" s="20" t="s">
        <v>88</v>
      </c>
      <c r="BK385" s="194">
        <f>ROUND(I385*H385,2)</f>
        <v>0</v>
      </c>
      <c r="BL385" s="20" t="s">
        <v>165</v>
      </c>
      <c r="BM385" s="193" t="s">
        <v>535</v>
      </c>
    </row>
    <row r="386" spans="1:65" s="2" customFormat="1">
      <c r="A386" s="37"/>
      <c r="B386" s="38"/>
      <c r="C386" s="39"/>
      <c r="D386" s="218" t="s">
        <v>175</v>
      </c>
      <c r="E386" s="39"/>
      <c r="F386" s="219" t="s">
        <v>536</v>
      </c>
      <c r="G386" s="39"/>
      <c r="H386" s="39"/>
      <c r="I386" s="220"/>
      <c r="J386" s="39"/>
      <c r="K386" s="39"/>
      <c r="L386" s="42"/>
      <c r="M386" s="221"/>
      <c r="N386" s="222"/>
      <c r="O386" s="67"/>
      <c r="P386" s="67"/>
      <c r="Q386" s="67"/>
      <c r="R386" s="67"/>
      <c r="S386" s="67"/>
      <c r="T386" s="68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T386" s="20" t="s">
        <v>175</v>
      </c>
      <c r="AU386" s="20" t="s">
        <v>88</v>
      </c>
    </row>
    <row r="387" spans="1:65" s="13" customFormat="1">
      <c r="B387" s="195"/>
      <c r="C387" s="196"/>
      <c r="D387" s="197" t="s">
        <v>167</v>
      </c>
      <c r="E387" s="198" t="s">
        <v>21</v>
      </c>
      <c r="F387" s="199" t="s">
        <v>531</v>
      </c>
      <c r="G387" s="196"/>
      <c r="H387" s="200">
        <v>0.34100000000000003</v>
      </c>
      <c r="I387" s="201"/>
      <c r="J387" s="196"/>
      <c r="K387" s="196"/>
      <c r="L387" s="202"/>
      <c r="M387" s="203"/>
      <c r="N387" s="204"/>
      <c r="O387" s="204"/>
      <c r="P387" s="204"/>
      <c r="Q387" s="204"/>
      <c r="R387" s="204"/>
      <c r="S387" s="204"/>
      <c r="T387" s="205"/>
      <c r="AT387" s="206" t="s">
        <v>167</v>
      </c>
      <c r="AU387" s="206" t="s">
        <v>88</v>
      </c>
      <c r="AV387" s="13" t="s">
        <v>88</v>
      </c>
      <c r="AW387" s="13" t="s">
        <v>34</v>
      </c>
      <c r="AX387" s="13" t="s">
        <v>73</v>
      </c>
      <c r="AY387" s="206" t="s">
        <v>159</v>
      </c>
    </row>
    <row r="388" spans="1:65" s="14" customFormat="1">
      <c r="B388" s="207"/>
      <c r="C388" s="208"/>
      <c r="D388" s="197" t="s">
        <v>167</v>
      </c>
      <c r="E388" s="209" t="s">
        <v>21</v>
      </c>
      <c r="F388" s="210" t="s">
        <v>169</v>
      </c>
      <c r="G388" s="208"/>
      <c r="H388" s="211">
        <v>0.34100000000000003</v>
      </c>
      <c r="I388" s="212"/>
      <c r="J388" s="208"/>
      <c r="K388" s="208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167</v>
      </c>
      <c r="AU388" s="217" t="s">
        <v>88</v>
      </c>
      <c r="AV388" s="14" t="s">
        <v>170</v>
      </c>
      <c r="AW388" s="14" t="s">
        <v>34</v>
      </c>
      <c r="AX388" s="14" t="s">
        <v>81</v>
      </c>
      <c r="AY388" s="217" t="s">
        <v>159</v>
      </c>
    </row>
    <row r="389" spans="1:65" s="2" customFormat="1" ht="21.75" customHeight="1">
      <c r="A389" s="37"/>
      <c r="B389" s="38"/>
      <c r="C389" s="182" t="s">
        <v>537</v>
      </c>
      <c r="D389" s="182" t="s">
        <v>161</v>
      </c>
      <c r="E389" s="183" t="s">
        <v>538</v>
      </c>
      <c r="F389" s="184" t="s">
        <v>539</v>
      </c>
      <c r="G389" s="185" t="s">
        <v>220</v>
      </c>
      <c r="H389" s="186">
        <v>0.34100000000000003</v>
      </c>
      <c r="I389" s="187"/>
      <c r="J389" s="188">
        <f>ROUND(I389*H389,2)</f>
        <v>0</v>
      </c>
      <c r="K389" s="184" t="s">
        <v>173</v>
      </c>
      <c r="L389" s="42"/>
      <c r="M389" s="189" t="s">
        <v>21</v>
      </c>
      <c r="N389" s="190" t="s">
        <v>45</v>
      </c>
      <c r="O389" s="67"/>
      <c r="P389" s="191">
        <f>O389*H389</f>
        <v>0</v>
      </c>
      <c r="Q389" s="191">
        <v>0</v>
      </c>
      <c r="R389" s="191">
        <f>Q389*H389</f>
        <v>0</v>
      </c>
      <c r="S389" s="191">
        <v>0</v>
      </c>
      <c r="T389" s="192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3" t="s">
        <v>165</v>
      </c>
      <c r="AT389" s="193" t="s">
        <v>161</v>
      </c>
      <c r="AU389" s="193" t="s">
        <v>88</v>
      </c>
      <c r="AY389" s="20" t="s">
        <v>159</v>
      </c>
      <c r="BE389" s="194">
        <f>IF(N389="základní",J389,0)</f>
        <v>0</v>
      </c>
      <c r="BF389" s="194">
        <f>IF(N389="snížená",J389,0)</f>
        <v>0</v>
      </c>
      <c r="BG389" s="194">
        <f>IF(N389="zákl. přenesená",J389,0)</f>
        <v>0</v>
      </c>
      <c r="BH389" s="194">
        <f>IF(N389="sníž. přenesená",J389,0)</f>
        <v>0</v>
      </c>
      <c r="BI389" s="194">
        <f>IF(N389="nulová",J389,0)</f>
        <v>0</v>
      </c>
      <c r="BJ389" s="20" t="s">
        <v>88</v>
      </c>
      <c r="BK389" s="194">
        <f>ROUND(I389*H389,2)</f>
        <v>0</v>
      </c>
      <c r="BL389" s="20" t="s">
        <v>165</v>
      </c>
      <c r="BM389" s="193" t="s">
        <v>540</v>
      </c>
    </row>
    <row r="390" spans="1:65" s="2" customFormat="1">
      <c r="A390" s="37"/>
      <c r="B390" s="38"/>
      <c r="C390" s="39"/>
      <c r="D390" s="218" t="s">
        <v>175</v>
      </c>
      <c r="E390" s="39"/>
      <c r="F390" s="219" t="s">
        <v>541</v>
      </c>
      <c r="G390" s="39"/>
      <c r="H390" s="39"/>
      <c r="I390" s="220"/>
      <c r="J390" s="39"/>
      <c r="K390" s="39"/>
      <c r="L390" s="42"/>
      <c r="M390" s="221"/>
      <c r="N390" s="222"/>
      <c r="O390" s="67"/>
      <c r="P390" s="67"/>
      <c r="Q390" s="67"/>
      <c r="R390" s="67"/>
      <c r="S390" s="67"/>
      <c r="T390" s="68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20" t="s">
        <v>175</v>
      </c>
      <c r="AU390" s="20" t="s">
        <v>88</v>
      </c>
    </row>
    <row r="391" spans="1:65" s="13" customFormat="1">
      <c r="B391" s="195"/>
      <c r="C391" s="196"/>
      <c r="D391" s="197" t="s">
        <v>167</v>
      </c>
      <c r="E391" s="198" t="s">
        <v>21</v>
      </c>
      <c r="F391" s="199" t="s">
        <v>531</v>
      </c>
      <c r="G391" s="196"/>
      <c r="H391" s="200">
        <v>0.34100000000000003</v>
      </c>
      <c r="I391" s="201"/>
      <c r="J391" s="196"/>
      <c r="K391" s="196"/>
      <c r="L391" s="202"/>
      <c r="M391" s="203"/>
      <c r="N391" s="204"/>
      <c r="O391" s="204"/>
      <c r="P391" s="204"/>
      <c r="Q391" s="204"/>
      <c r="R391" s="204"/>
      <c r="S391" s="204"/>
      <c r="T391" s="205"/>
      <c r="AT391" s="206" t="s">
        <v>167</v>
      </c>
      <c r="AU391" s="206" t="s">
        <v>88</v>
      </c>
      <c r="AV391" s="13" t="s">
        <v>88</v>
      </c>
      <c r="AW391" s="13" t="s">
        <v>34</v>
      </c>
      <c r="AX391" s="13" t="s">
        <v>73</v>
      </c>
      <c r="AY391" s="206" t="s">
        <v>159</v>
      </c>
    </row>
    <row r="392" spans="1:65" s="14" customFormat="1">
      <c r="B392" s="207"/>
      <c r="C392" s="208"/>
      <c r="D392" s="197" t="s">
        <v>167</v>
      </c>
      <c r="E392" s="209" t="s">
        <v>21</v>
      </c>
      <c r="F392" s="210" t="s">
        <v>169</v>
      </c>
      <c r="G392" s="208"/>
      <c r="H392" s="211">
        <v>0.34100000000000003</v>
      </c>
      <c r="I392" s="212"/>
      <c r="J392" s="208"/>
      <c r="K392" s="208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167</v>
      </c>
      <c r="AU392" s="217" t="s">
        <v>88</v>
      </c>
      <c r="AV392" s="14" t="s">
        <v>170</v>
      </c>
      <c r="AW392" s="14" t="s">
        <v>34</v>
      </c>
      <c r="AX392" s="14" t="s">
        <v>81</v>
      </c>
      <c r="AY392" s="217" t="s">
        <v>159</v>
      </c>
    </row>
    <row r="393" spans="1:65" s="2" customFormat="1" ht="21.75" customHeight="1">
      <c r="A393" s="37"/>
      <c r="B393" s="38"/>
      <c r="C393" s="182" t="s">
        <v>542</v>
      </c>
      <c r="D393" s="182" t="s">
        <v>161</v>
      </c>
      <c r="E393" s="183" t="s">
        <v>543</v>
      </c>
      <c r="F393" s="184" t="s">
        <v>544</v>
      </c>
      <c r="G393" s="185" t="s">
        <v>220</v>
      </c>
      <c r="H393" s="186">
        <v>0.34100000000000003</v>
      </c>
      <c r="I393" s="187"/>
      <c r="J393" s="188">
        <f>ROUND(I393*H393,2)</f>
        <v>0</v>
      </c>
      <c r="K393" s="184" t="s">
        <v>173</v>
      </c>
      <c r="L393" s="42"/>
      <c r="M393" s="189" t="s">
        <v>21</v>
      </c>
      <c r="N393" s="190" t="s">
        <v>45</v>
      </c>
      <c r="O393" s="67"/>
      <c r="P393" s="191">
        <f>O393*H393</f>
        <v>0</v>
      </c>
      <c r="Q393" s="191">
        <v>0</v>
      </c>
      <c r="R393" s="191">
        <f>Q393*H393</f>
        <v>0</v>
      </c>
      <c r="S393" s="191">
        <v>0</v>
      </c>
      <c r="T393" s="192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3" t="s">
        <v>165</v>
      </c>
      <c r="AT393" s="193" t="s">
        <v>161</v>
      </c>
      <c r="AU393" s="193" t="s">
        <v>88</v>
      </c>
      <c r="AY393" s="20" t="s">
        <v>159</v>
      </c>
      <c r="BE393" s="194">
        <f>IF(N393="základní",J393,0)</f>
        <v>0</v>
      </c>
      <c r="BF393" s="194">
        <f>IF(N393="snížená",J393,0)</f>
        <v>0</v>
      </c>
      <c r="BG393" s="194">
        <f>IF(N393="zákl. přenesená",J393,0)</f>
        <v>0</v>
      </c>
      <c r="BH393" s="194">
        <f>IF(N393="sníž. přenesená",J393,0)</f>
        <v>0</v>
      </c>
      <c r="BI393" s="194">
        <f>IF(N393="nulová",J393,0)</f>
        <v>0</v>
      </c>
      <c r="BJ393" s="20" t="s">
        <v>88</v>
      </c>
      <c r="BK393" s="194">
        <f>ROUND(I393*H393,2)</f>
        <v>0</v>
      </c>
      <c r="BL393" s="20" t="s">
        <v>165</v>
      </c>
      <c r="BM393" s="193" t="s">
        <v>545</v>
      </c>
    </row>
    <row r="394" spans="1:65" s="2" customFormat="1">
      <c r="A394" s="37"/>
      <c r="B394" s="38"/>
      <c r="C394" s="39"/>
      <c r="D394" s="218" t="s">
        <v>175</v>
      </c>
      <c r="E394" s="39"/>
      <c r="F394" s="219" t="s">
        <v>546</v>
      </c>
      <c r="G394" s="39"/>
      <c r="H394" s="39"/>
      <c r="I394" s="220"/>
      <c r="J394" s="39"/>
      <c r="K394" s="39"/>
      <c r="L394" s="42"/>
      <c r="M394" s="221"/>
      <c r="N394" s="222"/>
      <c r="O394" s="67"/>
      <c r="P394" s="67"/>
      <c r="Q394" s="67"/>
      <c r="R394" s="67"/>
      <c r="S394" s="67"/>
      <c r="T394" s="68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T394" s="20" t="s">
        <v>175</v>
      </c>
      <c r="AU394" s="20" t="s">
        <v>88</v>
      </c>
    </row>
    <row r="395" spans="1:65" s="13" customFormat="1">
      <c r="B395" s="195"/>
      <c r="C395" s="196"/>
      <c r="D395" s="197" t="s">
        <v>167</v>
      </c>
      <c r="E395" s="198" t="s">
        <v>21</v>
      </c>
      <c r="F395" s="199" t="s">
        <v>531</v>
      </c>
      <c r="G395" s="196"/>
      <c r="H395" s="200">
        <v>0.34100000000000003</v>
      </c>
      <c r="I395" s="201"/>
      <c r="J395" s="196"/>
      <c r="K395" s="196"/>
      <c r="L395" s="202"/>
      <c r="M395" s="203"/>
      <c r="N395" s="204"/>
      <c r="O395" s="204"/>
      <c r="P395" s="204"/>
      <c r="Q395" s="204"/>
      <c r="R395" s="204"/>
      <c r="S395" s="204"/>
      <c r="T395" s="205"/>
      <c r="AT395" s="206" t="s">
        <v>167</v>
      </c>
      <c r="AU395" s="206" t="s">
        <v>88</v>
      </c>
      <c r="AV395" s="13" t="s">
        <v>88</v>
      </c>
      <c r="AW395" s="13" t="s">
        <v>34</v>
      </c>
      <c r="AX395" s="13" t="s">
        <v>73</v>
      </c>
      <c r="AY395" s="206" t="s">
        <v>159</v>
      </c>
    </row>
    <row r="396" spans="1:65" s="14" customFormat="1">
      <c r="B396" s="207"/>
      <c r="C396" s="208"/>
      <c r="D396" s="197" t="s">
        <v>167</v>
      </c>
      <c r="E396" s="209" t="s">
        <v>21</v>
      </c>
      <c r="F396" s="210" t="s">
        <v>169</v>
      </c>
      <c r="G396" s="208"/>
      <c r="H396" s="211">
        <v>0.34100000000000003</v>
      </c>
      <c r="I396" s="212"/>
      <c r="J396" s="208"/>
      <c r="K396" s="208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167</v>
      </c>
      <c r="AU396" s="217" t="s">
        <v>88</v>
      </c>
      <c r="AV396" s="14" t="s">
        <v>170</v>
      </c>
      <c r="AW396" s="14" t="s">
        <v>34</v>
      </c>
      <c r="AX396" s="14" t="s">
        <v>81</v>
      </c>
      <c r="AY396" s="217" t="s">
        <v>159</v>
      </c>
    </row>
    <row r="397" spans="1:65" s="2" customFormat="1" ht="16.5" customHeight="1">
      <c r="A397" s="37"/>
      <c r="B397" s="38"/>
      <c r="C397" s="182" t="s">
        <v>547</v>
      </c>
      <c r="D397" s="182" t="s">
        <v>161</v>
      </c>
      <c r="E397" s="183" t="s">
        <v>548</v>
      </c>
      <c r="F397" s="184" t="s">
        <v>549</v>
      </c>
      <c r="G397" s="185" t="s">
        <v>96</v>
      </c>
      <c r="H397" s="186">
        <v>0.65300000000000002</v>
      </c>
      <c r="I397" s="187"/>
      <c r="J397" s="188">
        <f>ROUND(I397*H397,2)</f>
        <v>0</v>
      </c>
      <c r="K397" s="184" t="s">
        <v>173</v>
      </c>
      <c r="L397" s="42"/>
      <c r="M397" s="189" t="s">
        <v>21</v>
      </c>
      <c r="N397" s="190" t="s">
        <v>45</v>
      </c>
      <c r="O397" s="67"/>
      <c r="P397" s="191">
        <f>O397*H397</f>
        <v>0</v>
      </c>
      <c r="Q397" s="191">
        <v>1.3520000000000001E-2</v>
      </c>
      <c r="R397" s="191">
        <f>Q397*H397</f>
        <v>8.8285600000000009E-3</v>
      </c>
      <c r="S397" s="191">
        <v>0</v>
      </c>
      <c r="T397" s="192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3" t="s">
        <v>165</v>
      </c>
      <c r="AT397" s="193" t="s">
        <v>161</v>
      </c>
      <c r="AU397" s="193" t="s">
        <v>88</v>
      </c>
      <c r="AY397" s="20" t="s">
        <v>159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20" t="s">
        <v>88</v>
      </c>
      <c r="BK397" s="194">
        <f>ROUND(I397*H397,2)</f>
        <v>0</v>
      </c>
      <c r="BL397" s="20" t="s">
        <v>165</v>
      </c>
      <c r="BM397" s="193" t="s">
        <v>550</v>
      </c>
    </row>
    <row r="398" spans="1:65" s="2" customFormat="1">
      <c r="A398" s="37"/>
      <c r="B398" s="38"/>
      <c r="C398" s="39"/>
      <c r="D398" s="218" t="s">
        <v>175</v>
      </c>
      <c r="E398" s="39"/>
      <c r="F398" s="219" t="s">
        <v>551</v>
      </c>
      <c r="G398" s="39"/>
      <c r="H398" s="39"/>
      <c r="I398" s="220"/>
      <c r="J398" s="39"/>
      <c r="K398" s="39"/>
      <c r="L398" s="42"/>
      <c r="M398" s="221"/>
      <c r="N398" s="222"/>
      <c r="O398" s="67"/>
      <c r="P398" s="67"/>
      <c r="Q398" s="67"/>
      <c r="R398" s="67"/>
      <c r="S398" s="67"/>
      <c r="T398" s="68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T398" s="20" t="s">
        <v>175</v>
      </c>
      <c r="AU398" s="20" t="s">
        <v>88</v>
      </c>
    </row>
    <row r="399" spans="1:65" s="13" customFormat="1">
      <c r="B399" s="195"/>
      <c r="C399" s="196"/>
      <c r="D399" s="197" t="s">
        <v>167</v>
      </c>
      <c r="E399" s="198" t="s">
        <v>21</v>
      </c>
      <c r="F399" s="199" t="s">
        <v>552</v>
      </c>
      <c r="G399" s="196"/>
      <c r="H399" s="200">
        <v>0.65300000000000002</v>
      </c>
      <c r="I399" s="201"/>
      <c r="J399" s="196"/>
      <c r="K399" s="196"/>
      <c r="L399" s="202"/>
      <c r="M399" s="203"/>
      <c r="N399" s="204"/>
      <c r="O399" s="204"/>
      <c r="P399" s="204"/>
      <c r="Q399" s="204"/>
      <c r="R399" s="204"/>
      <c r="S399" s="204"/>
      <c r="T399" s="205"/>
      <c r="AT399" s="206" t="s">
        <v>167</v>
      </c>
      <c r="AU399" s="206" t="s">
        <v>88</v>
      </c>
      <c r="AV399" s="13" t="s">
        <v>88</v>
      </c>
      <c r="AW399" s="13" t="s">
        <v>34</v>
      </c>
      <c r="AX399" s="13" t="s">
        <v>73</v>
      </c>
      <c r="AY399" s="206" t="s">
        <v>159</v>
      </c>
    </row>
    <row r="400" spans="1:65" s="14" customFormat="1">
      <c r="B400" s="207"/>
      <c r="C400" s="208"/>
      <c r="D400" s="197" t="s">
        <v>167</v>
      </c>
      <c r="E400" s="209" t="s">
        <v>21</v>
      </c>
      <c r="F400" s="210" t="s">
        <v>169</v>
      </c>
      <c r="G400" s="208"/>
      <c r="H400" s="211">
        <v>0.65300000000000002</v>
      </c>
      <c r="I400" s="212"/>
      <c r="J400" s="208"/>
      <c r="K400" s="208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167</v>
      </c>
      <c r="AU400" s="217" t="s">
        <v>88</v>
      </c>
      <c r="AV400" s="14" t="s">
        <v>170</v>
      </c>
      <c r="AW400" s="14" t="s">
        <v>34</v>
      </c>
      <c r="AX400" s="14" t="s">
        <v>81</v>
      </c>
      <c r="AY400" s="217" t="s">
        <v>159</v>
      </c>
    </row>
    <row r="401" spans="1:65" s="2" customFormat="1" ht="16.5" customHeight="1">
      <c r="A401" s="37"/>
      <c r="B401" s="38"/>
      <c r="C401" s="182" t="s">
        <v>553</v>
      </c>
      <c r="D401" s="182" t="s">
        <v>161</v>
      </c>
      <c r="E401" s="183" t="s">
        <v>554</v>
      </c>
      <c r="F401" s="184" t="s">
        <v>555</v>
      </c>
      <c r="G401" s="185" t="s">
        <v>96</v>
      </c>
      <c r="H401" s="186">
        <v>0.65300000000000002</v>
      </c>
      <c r="I401" s="187"/>
      <c r="J401" s="188">
        <f>ROUND(I401*H401,2)</f>
        <v>0</v>
      </c>
      <c r="K401" s="184" t="s">
        <v>173</v>
      </c>
      <c r="L401" s="42"/>
      <c r="M401" s="189" t="s">
        <v>21</v>
      </c>
      <c r="N401" s="190" t="s">
        <v>45</v>
      </c>
      <c r="O401" s="67"/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93" t="s">
        <v>165</v>
      </c>
      <c r="AT401" s="193" t="s">
        <v>161</v>
      </c>
      <c r="AU401" s="193" t="s">
        <v>88</v>
      </c>
      <c r="AY401" s="20" t="s">
        <v>159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20" t="s">
        <v>88</v>
      </c>
      <c r="BK401" s="194">
        <f>ROUND(I401*H401,2)</f>
        <v>0</v>
      </c>
      <c r="BL401" s="20" t="s">
        <v>165</v>
      </c>
      <c r="BM401" s="193" t="s">
        <v>556</v>
      </c>
    </row>
    <row r="402" spans="1:65" s="2" customFormat="1">
      <c r="A402" s="37"/>
      <c r="B402" s="38"/>
      <c r="C402" s="39"/>
      <c r="D402" s="218" t="s">
        <v>175</v>
      </c>
      <c r="E402" s="39"/>
      <c r="F402" s="219" t="s">
        <v>557</v>
      </c>
      <c r="G402" s="39"/>
      <c r="H402" s="39"/>
      <c r="I402" s="220"/>
      <c r="J402" s="39"/>
      <c r="K402" s="39"/>
      <c r="L402" s="42"/>
      <c r="M402" s="221"/>
      <c r="N402" s="222"/>
      <c r="O402" s="67"/>
      <c r="P402" s="67"/>
      <c r="Q402" s="67"/>
      <c r="R402" s="67"/>
      <c r="S402" s="67"/>
      <c r="T402" s="68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T402" s="20" t="s">
        <v>175</v>
      </c>
      <c r="AU402" s="20" t="s">
        <v>88</v>
      </c>
    </row>
    <row r="403" spans="1:65" s="13" customFormat="1">
      <c r="B403" s="195"/>
      <c r="C403" s="196"/>
      <c r="D403" s="197" t="s">
        <v>167</v>
      </c>
      <c r="E403" s="198" t="s">
        <v>21</v>
      </c>
      <c r="F403" s="199" t="s">
        <v>558</v>
      </c>
      <c r="G403" s="196"/>
      <c r="H403" s="200">
        <v>0.65300000000000002</v>
      </c>
      <c r="I403" s="201"/>
      <c r="J403" s="196"/>
      <c r="K403" s="196"/>
      <c r="L403" s="202"/>
      <c r="M403" s="203"/>
      <c r="N403" s="204"/>
      <c r="O403" s="204"/>
      <c r="P403" s="204"/>
      <c r="Q403" s="204"/>
      <c r="R403" s="204"/>
      <c r="S403" s="204"/>
      <c r="T403" s="205"/>
      <c r="AT403" s="206" t="s">
        <v>167</v>
      </c>
      <c r="AU403" s="206" t="s">
        <v>88</v>
      </c>
      <c r="AV403" s="13" t="s">
        <v>88</v>
      </c>
      <c r="AW403" s="13" t="s">
        <v>34</v>
      </c>
      <c r="AX403" s="13" t="s">
        <v>73</v>
      </c>
      <c r="AY403" s="206" t="s">
        <v>159</v>
      </c>
    </row>
    <row r="404" spans="1:65" s="14" customFormat="1">
      <c r="B404" s="207"/>
      <c r="C404" s="208"/>
      <c r="D404" s="197" t="s">
        <v>167</v>
      </c>
      <c r="E404" s="209" t="s">
        <v>21</v>
      </c>
      <c r="F404" s="210" t="s">
        <v>169</v>
      </c>
      <c r="G404" s="208"/>
      <c r="H404" s="211">
        <v>0.65300000000000002</v>
      </c>
      <c r="I404" s="212"/>
      <c r="J404" s="208"/>
      <c r="K404" s="208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167</v>
      </c>
      <c r="AU404" s="217" t="s">
        <v>88</v>
      </c>
      <c r="AV404" s="14" t="s">
        <v>170</v>
      </c>
      <c r="AW404" s="14" t="s">
        <v>34</v>
      </c>
      <c r="AX404" s="14" t="s">
        <v>81</v>
      </c>
      <c r="AY404" s="217" t="s">
        <v>159</v>
      </c>
    </row>
    <row r="405" spans="1:65" s="2" customFormat="1" ht="16.5" customHeight="1">
      <c r="A405" s="37"/>
      <c r="B405" s="38"/>
      <c r="C405" s="182" t="s">
        <v>559</v>
      </c>
      <c r="D405" s="182" t="s">
        <v>161</v>
      </c>
      <c r="E405" s="183" t="s">
        <v>560</v>
      </c>
      <c r="F405" s="184" t="s">
        <v>561</v>
      </c>
      <c r="G405" s="185" t="s">
        <v>283</v>
      </c>
      <c r="H405" s="186">
        <v>2.1999999999999999E-2</v>
      </c>
      <c r="I405" s="187"/>
      <c r="J405" s="188">
        <f>ROUND(I405*H405,2)</f>
        <v>0</v>
      </c>
      <c r="K405" s="184" t="s">
        <v>173</v>
      </c>
      <c r="L405" s="42"/>
      <c r="M405" s="189" t="s">
        <v>21</v>
      </c>
      <c r="N405" s="190" t="s">
        <v>45</v>
      </c>
      <c r="O405" s="67"/>
      <c r="P405" s="191">
        <f>O405*H405</f>
        <v>0</v>
      </c>
      <c r="Q405" s="191">
        <v>1.06277</v>
      </c>
      <c r="R405" s="191">
        <f>Q405*H405</f>
        <v>2.3380939999999999E-2</v>
      </c>
      <c r="S405" s="191">
        <v>0</v>
      </c>
      <c r="T405" s="192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93" t="s">
        <v>165</v>
      </c>
      <c r="AT405" s="193" t="s">
        <v>161</v>
      </c>
      <c r="AU405" s="193" t="s">
        <v>88</v>
      </c>
      <c r="AY405" s="20" t="s">
        <v>159</v>
      </c>
      <c r="BE405" s="194">
        <f>IF(N405="základní",J405,0)</f>
        <v>0</v>
      </c>
      <c r="BF405" s="194">
        <f>IF(N405="snížená",J405,0)</f>
        <v>0</v>
      </c>
      <c r="BG405" s="194">
        <f>IF(N405="zákl. přenesená",J405,0)</f>
        <v>0</v>
      </c>
      <c r="BH405" s="194">
        <f>IF(N405="sníž. přenesená",J405,0)</f>
        <v>0</v>
      </c>
      <c r="BI405" s="194">
        <f>IF(N405="nulová",J405,0)</f>
        <v>0</v>
      </c>
      <c r="BJ405" s="20" t="s">
        <v>88</v>
      </c>
      <c r="BK405" s="194">
        <f>ROUND(I405*H405,2)</f>
        <v>0</v>
      </c>
      <c r="BL405" s="20" t="s">
        <v>165</v>
      </c>
      <c r="BM405" s="193" t="s">
        <v>562</v>
      </c>
    </row>
    <row r="406" spans="1:65" s="2" customFormat="1">
      <c r="A406" s="37"/>
      <c r="B406" s="38"/>
      <c r="C406" s="39"/>
      <c r="D406" s="218" t="s">
        <v>175</v>
      </c>
      <c r="E406" s="39"/>
      <c r="F406" s="219" t="s">
        <v>563</v>
      </c>
      <c r="G406" s="39"/>
      <c r="H406" s="39"/>
      <c r="I406" s="220"/>
      <c r="J406" s="39"/>
      <c r="K406" s="39"/>
      <c r="L406" s="42"/>
      <c r="M406" s="221"/>
      <c r="N406" s="222"/>
      <c r="O406" s="67"/>
      <c r="P406" s="67"/>
      <c r="Q406" s="67"/>
      <c r="R406" s="67"/>
      <c r="S406" s="67"/>
      <c r="T406" s="68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20" t="s">
        <v>175</v>
      </c>
      <c r="AU406" s="20" t="s">
        <v>88</v>
      </c>
    </row>
    <row r="407" spans="1:65" s="15" customFormat="1">
      <c r="B407" s="223"/>
      <c r="C407" s="224"/>
      <c r="D407" s="197" t="s">
        <v>167</v>
      </c>
      <c r="E407" s="225" t="s">
        <v>21</v>
      </c>
      <c r="F407" s="226" t="s">
        <v>564</v>
      </c>
      <c r="G407" s="224"/>
      <c r="H407" s="225" t="s">
        <v>21</v>
      </c>
      <c r="I407" s="227"/>
      <c r="J407" s="224"/>
      <c r="K407" s="224"/>
      <c r="L407" s="228"/>
      <c r="M407" s="229"/>
      <c r="N407" s="230"/>
      <c r="O407" s="230"/>
      <c r="P407" s="230"/>
      <c r="Q407" s="230"/>
      <c r="R407" s="230"/>
      <c r="S407" s="230"/>
      <c r="T407" s="231"/>
      <c r="AT407" s="232" t="s">
        <v>167</v>
      </c>
      <c r="AU407" s="232" t="s">
        <v>88</v>
      </c>
      <c r="AV407" s="15" t="s">
        <v>81</v>
      </c>
      <c r="AW407" s="15" t="s">
        <v>34</v>
      </c>
      <c r="AX407" s="15" t="s">
        <v>73</v>
      </c>
      <c r="AY407" s="232" t="s">
        <v>159</v>
      </c>
    </row>
    <row r="408" spans="1:65" s="13" customFormat="1">
      <c r="B408" s="195"/>
      <c r="C408" s="196"/>
      <c r="D408" s="197" t="s">
        <v>167</v>
      </c>
      <c r="E408" s="198" t="s">
        <v>21</v>
      </c>
      <c r="F408" s="199" t="s">
        <v>565</v>
      </c>
      <c r="G408" s="196"/>
      <c r="H408" s="200">
        <v>2.1999999999999999E-2</v>
      </c>
      <c r="I408" s="201"/>
      <c r="J408" s="196"/>
      <c r="K408" s="196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167</v>
      </c>
      <c r="AU408" s="206" t="s">
        <v>88</v>
      </c>
      <c r="AV408" s="13" t="s">
        <v>88</v>
      </c>
      <c r="AW408" s="13" t="s">
        <v>34</v>
      </c>
      <c r="AX408" s="13" t="s">
        <v>73</v>
      </c>
      <c r="AY408" s="206" t="s">
        <v>159</v>
      </c>
    </row>
    <row r="409" spans="1:65" s="14" customFormat="1">
      <c r="B409" s="207"/>
      <c r="C409" s="208"/>
      <c r="D409" s="197" t="s">
        <v>167</v>
      </c>
      <c r="E409" s="209" t="s">
        <v>21</v>
      </c>
      <c r="F409" s="210" t="s">
        <v>169</v>
      </c>
      <c r="G409" s="208"/>
      <c r="H409" s="211">
        <v>2.1999999999999999E-2</v>
      </c>
      <c r="I409" s="212"/>
      <c r="J409" s="208"/>
      <c r="K409" s="208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167</v>
      </c>
      <c r="AU409" s="217" t="s">
        <v>88</v>
      </c>
      <c r="AV409" s="14" t="s">
        <v>170</v>
      </c>
      <c r="AW409" s="14" t="s">
        <v>34</v>
      </c>
      <c r="AX409" s="14" t="s">
        <v>81</v>
      </c>
      <c r="AY409" s="217" t="s">
        <v>159</v>
      </c>
    </row>
    <row r="410" spans="1:65" s="12" customFormat="1" ht="22.9" customHeight="1">
      <c r="B410" s="166"/>
      <c r="C410" s="167"/>
      <c r="D410" s="168" t="s">
        <v>72</v>
      </c>
      <c r="E410" s="180" t="s">
        <v>211</v>
      </c>
      <c r="F410" s="180" t="s">
        <v>566</v>
      </c>
      <c r="G410" s="167"/>
      <c r="H410" s="167"/>
      <c r="I410" s="170"/>
      <c r="J410" s="181">
        <f>BK410</f>
        <v>0</v>
      </c>
      <c r="K410" s="167"/>
      <c r="L410" s="172"/>
      <c r="M410" s="173"/>
      <c r="N410" s="174"/>
      <c r="O410" s="174"/>
      <c r="P410" s="175">
        <f>SUM(P411:P544)</f>
        <v>0</v>
      </c>
      <c r="Q410" s="174"/>
      <c r="R410" s="175">
        <f>SUM(R411:R544)</f>
        <v>8.7260287000000005</v>
      </c>
      <c r="S410" s="174"/>
      <c r="T410" s="176">
        <f>SUM(T411:T544)</f>
        <v>35.120809800000004</v>
      </c>
      <c r="AR410" s="177" t="s">
        <v>81</v>
      </c>
      <c r="AT410" s="178" t="s">
        <v>72</v>
      </c>
      <c r="AU410" s="178" t="s">
        <v>81</v>
      </c>
      <c r="AY410" s="177" t="s">
        <v>159</v>
      </c>
      <c r="BK410" s="179">
        <f>SUM(BK411:BK544)</f>
        <v>0</v>
      </c>
    </row>
    <row r="411" spans="1:65" s="2" customFormat="1" ht="24.2" customHeight="1">
      <c r="A411" s="37"/>
      <c r="B411" s="38"/>
      <c r="C411" s="182" t="s">
        <v>567</v>
      </c>
      <c r="D411" s="182" t="s">
        <v>161</v>
      </c>
      <c r="E411" s="183" t="s">
        <v>568</v>
      </c>
      <c r="F411" s="184" t="s">
        <v>569</v>
      </c>
      <c r="G411" s="185" t="s">
        <v>110</v>
      </c>
      <c r="H411" s="186">
        <v>27.9</v>
      </c>
      <c r="I411" s="187"/>
      <c r="J411" s="188">
        <f>ROUND(I411*H411,2)</f>
        <v>0</v>
      </c>
      <c r="K411" s="184" t="s">
        <v>173</v>
      </c>
      <c r="L411" s="42"/>
      <c r="M411" s="189" t="s">
        <v>21</v>
      </c>
      <c r="N411" s="190" t="s">
        <v>45</v>
      </c>
      <c r="O411" s="67"/>
      <c r="P411" s="191">
        <f>O411*H411</f>
        <v>0</v>
      </c>
      <c r="Q411" s="191">
        <v>0.1295</v>
      </c>
      <c r="R411" s="191">
        <f>Q411*H411</f>
        <v>3.6130499999999999</v>
      </c>
      <c r="S411" s="191">
        <v>0</v>
      </c>
      <c r="T411" s="192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93" t="s">
        <v>165</v>
      </c>
      <c r="AT411" s="193" t="s">
        <v>161</v>
      </c>
      <c r="AU411" s="193" t="s">
        <v>88</v>
      </c>
      <c r="AY411" s="20" t="s">
        <v>159</v>
      </c>
      <c r="BE411" s="194">
        <f>IF(N411="základní",J411,0)</f>
        <v>0</v>
      </c>
      <c r="BF411" s="194">
        <f>IF(N411="snížená",J411,0)</f>
        <v>0</v>
      </c>
      <c r="BG411" s="194">
        <f>IF(N411="zákl. přenesená",J411,0)</f>
        <v>0</v>
      </c>
      <c r="BH411" s="194">
        <f>IF(N411="sníž. přenesená",J411,0)</f>
        <v>0</v>
      </c>
      <c r="BI411" s="194">
        <f>IF(N411="nulová",J411,0)</f>
        <v>0</v>
      </c>
      <c r="BJ411" s="20" t="s">
        <v>88</v>
      </c>
      <c r="BK411" s="194">
        <f>ROUND(I411*H411,2)</f>
        <v>0</v>
      </c>
      <c r="BL411" s="20" t="s">
        <v>165</v>
      </c>
      <c r="BM411" s="193" t="s">
        <v>570</v>
      </c>
    </row>
    <row r="412" spans="1:65" s="2" customFormat="1">
      <c r="A412" s="37"/>
      <c r="B412" s="38"/>
      <c r="C412" s="39"/>
      <c r="D412" s="218" t="s">
        <v>175</v>
      </c>
      <c r="E412" s="39"/>
      <c r="F412" s="219" t="s">
        <v>571</v>
      </c>
      <c r="G412" s="39"/>
      <c r="H412" s="39"/>
      <c r="I412" s="220"/>
      <c r="J412" s="39"/>
      <c r="K412" s="39"/>
      <c r="L412" s="42"/>
      <c r="M412" s="221"/>
      <c r="N412" s="222"/>
      <c r="O412" s="67"/>
      <c r="P412" s="67"/>
      <c r="Q412" s="67"/>
      <c r="R412" s="67"/>
      <c r="S412" s="67"/>
      <c r="T412" s="68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T412" s="20" t="s">
        <v>175</v>
      </c>
      <c r="AU412" s="20" t="s">
        <v>88</v>
      </c>
    </row>
    <row r="413" spans="1:65" s="13" customFormat="1">
      <c r="B413" s="195"/>
      <c r="C413" s="196"/>
      <c r="D413" s="197" t="s">
        <v>167</v>
      </c>
      <c r="E413" s="198" t="s">
        <v>21</v>
      </c>
      <c r="F413" s="199" t="s">
        <v>216</v>
      </c>
      <c r="G413" s="196"/>
      <c r="H413" s="200">
        <v>27.9</v>
      </c>
      <c r="I413" s="201"/>
      <c r="J413" s="196"/>
      <c r="K413" s="196"/>
      <c r="L413" s="202"/>
      <c r="M413" s="203"/>
      <c r="N413" s="204"/>
      <c r="O413" s="204"/>
      <c r="P413" s="204"/>
      <c r="Q413" s="204"/>
      <c r="R413" s="204"/>
      <c r="S413" s="204"/>
      <c r="T413" s="205"/>
      <c r="AT413" s="206" t="s">
        <v>167</v>
      </c>
      <c r="AU413" s="206" t="s">
        <v>88</v>
      </c>
      <c r="AV413" s="13" t="s">
        <v>88</v>
      </c>
      <c r="AW413" s="13" t="s">
        <v>34</v>
      </c>
      <c r="AX413" s="13" t="s">
        <v>73</v>
      </c>
      <c r="AY413" s="206" t="s">
        <v>159</v>
      </c>
    </row>
    <row r="414" spans="1:65" s="14" customFormat="1">
      <c r="B414" s="207"/>
      <c r="C414" s="208"/>
      <c r="D414" s="197" t="s">
        <v>167</v>
      </c>
      <c r="E414" s="209" t="s">
        <v>21</v>
      </c>
      <c r="F414" s="210" t="s">
        <v>169</v>
      </c>
      <c r="G414" s="208"/>
      <c r="H414" s="211">
        <v>27.9</v>
      </c>
      <c r="I414" s="212"/>
      <c r="J414" s="208"/>
      <c r="K414" s="208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167</v>
      </c>
      <c r="AU414" s="217" t="s">
        <v>88</v>
      </c>
      <c r="AV414" s="14" t="s">
        <v>170</v>
      </c>
      <c r="AW414" s="14" t="s">
        <v>34</v>
      </c>
      <c r="AX414" s="14" t="s">
        <v>81</v>
      </c>
      <c r="AY414" s="217" t="s">
        <v>159</v>
      </c>
    </row>
    <row r="415" spans="1:65" s="2" customFormat="1" ht="16.5" customHeight="1">
      <c r="A415" s="37"/>
      <c r="B415" s="38"/>
      <c r="C415" s="245" t="s">
        <v>572</v>
      </c>
      <c r="D415" s="245" t="s">
        <v>311</v>
      </c>
      <c r="E415" s="246" t="s">
        <v>573</v>
      </c>
      <c r="F415" s="247" t="s">
        <v>574</v>
      </c>
      <c r="G415" s="248" t="s">
        <v>110</v>
      </c>
      <c r="H415" s="249">
        <v>29.295000000000002</v>
      </c>
      <c r="I415" s="250"/>
      <c r="J415" s="251">
        <f>ROUND(I415*H415,2)</f>
        <v>0</v>
      </c>
      <c r="K415" s="247" t="s">
        <v>173</v>
      </c>
      <c r="L415" s="252"/>
      <c r="M415" s="253" t="s">
        <v>21</v>
      </c>
      <c r="N415" s="254" t="s">
        <v>45</v>
      </c>
      <c r="O415" s="67"/>
      <c r="P415" s="191">
        <f>O415*H415</f>
        <v>0</v>
      </c>
      <c r="Q415" s="191">
        <v>5.6120000000000003E-2</v>
      </c>
      <c r="R415" s="191">
        <f>Q415*H415</f>
        <v>1.6440354000000001</v>
      </c>
      <c r="S415" s="191">
        <v>0</v>
      </c>
      <c r="T415" s="192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193" t="s">
        <v>205</v>
      </c>
      <c r="AT415" s="193" t="s">
        <v>311</v>
      </c>
      <c r="AU415" s="193" t="s">
        <v>88</v>
      </c>
      <c r="AY415" s="20" t="s">
        <v>159</v>
      </c>
      <c r="BE415" s="194">
        <f>IF(N415="základní",J415,0)</f>
        <v>0</v>
      </c>
      <c r="BF415" s="194">
        <f>IF(N415="snížená",J415,0)</f>
        <v>0</v>
      </c>
      <c r="BG415" s="194">
        <f>IF(N415="zákl. přenesená",J415,0)</f>
        <v>0</v>
      </c>
      <c r="BH415" s="194">
        <f>IF(N415="sníž. přenesená",J415,0)</f>
        <v>0</v>
      </c>
      <c r="BI415" s="194">
        <f>IF(N415="nulová",J415,0)</f>
        <v>0</v>
      </c>
      <c r="BJ415" s="20" t="s">
        <v>88</v>
      </c>
      <c r="BK415" s="194">
        <f>ROUND(I415*H415,2)</f>
        <v>0</v>
      </c>
      <c r="BL415" s="20" t="s">
        <v>165</v>
      </c>
      <c r="BM415" s="193" t="s">
        <v>575</v>
      </c>
    </row>
    <row r="416" spans="1:65" s="13" customFormat="1">
      <c r="B416" s="195"/>
      <c r="C416" s="196"/>
      <c r="D416" s="197" t="s">
        <v>167</v>
      </c>
      <c r="E416" s="196"/>
      <c r="F416" s="199" t="s">
        <v>576</v>
      </c>
      <c r="G416" s="196"/>
      <c r="H416" s="200">
        <v>29.295000000000002</v>
      </c>
      <c r="I416" s="201"/>
      <c r="J416" s="196"/>
      <c r="K416" s="196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167</v>
      </c>
      <c r="AU416" s="206" t="s">
        <v>88</v>
      </c>
      <c r="AV416" s="13" t="s">
        <v>88</v>
      </c>
      <c r="AW416" s="13" t="s">
        <v>4</v>
      </c>
      <c r="AX416" s="13" t="s">
        <v>81</v>
      </c>
      <c r="AY416" s="206" t="s">
        <v>159</v>
      </c>
    </row>
    <row r="417" spans="1:65" s="2" customFormat="1" ht="24.2" customHeight="1">
      <c r="A417" s="37"/>
      <c r="B417" s="38"/>
      <c r="C417" s="182" t="s">
        <v>577</v>
      </c>
      <c r="D417" s="182" t="s">
        <v>161</v>
      </c>
      <c r="E417" s="183" t="s">
        <v>578</v>
      </c>
      <c r="F417" s="184" t="s">
        <v>579</v>
      </c>
      <c r="G417" s="185" t="s">
        <v>110</v>
      </c>
      <c r="H417" s="186">
        <v>11.5</v>
      </c>
      <c r="I417" s="187"/>
      <c r="J417" s="188">
        <f>ROUND(I417*H417,2)</f>
        <v>0</v>
      </c>
      <c r="K417" s="184" t="s">
        <v>173</v>
      </c>
      <c r="L417" s="42"/>
      <c r="M417" s="189" t="s">
        <v>21</v>
      </c>
      <c r="N417" s="190" t="s">
        <v>45</v>
      </c>
      <c r="O417" s="67"/>
      <c r="P417" s="191">
        <f>O417*H417</f>
        <v>0</v>
      </c>
      <c r="Q417" s="191">
        <v>0.13095999999999999</v>
      </c>
      <c r="R417" s="191">
        <f>Q417*H417</f>
        <v>1.5060399999999998</v>
      </c>
      <c r="S417" s="191">
        <v>0</v>
      </c>
      <c r="T417" s="192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193" t="s">
        <v>165</v>
      </c>
      <c r="AT417" s="193" t="s">
        <v>161</v>
      </c>
      <c r="AU417" s="193" t="s">
        <v>88</v>
      </c>
      <c r="AY417" s="20" t="s">
        <v>159</v>
      </c>
      <c r="BE417" s="194">
        <f>IF(N417="základní",J417,0)</f>
        <v>0</v>
      </c>
      <c r="BF417" s="194">
        <f>IF(N417="snížená",J417,0)</f>
        <v>0</v>
      </c>
      <c r="BG417" s="194">
        <f>IF(N417="zákl. přenesená",J417,0)</f>
        <v>0</v>
      </c>
      <c r="BH417" s="194">
        <f>IF(N417="sníž. přenesená",J417,0)</f>
        <v>0</v>
      </c>
      <c r="BI417" s="194">
        <f>IF(N417="nulová",J417,0)</f>
        <v>0</v>
      </c>
      <c r="BJ417" s="20" t="s">
        <v>88</v>
      </c>
      <c r="BK417" s="194">
        <f>ROUND(I417*H417,2)</f>
        <v>0</v>
      </c>
      <c r="BL417" s="20" t="s">
        <v>165</v>
      </c>
      <c r="BM417" s="193" t="s">
        <v>580</v>
      </c>
    </row>
    <row r="418" spans="1:65" s="2" customFormat="1">
      <c r="A418" s="37"/>
      <c r="B418" s="38"/>
      <c r="C418" s="39"/>
      <c r="D418" s="218" t="s">
        <v>175</v>
      </c>
      <c r="E418" s="39"/>
      <c r="F418" s="219" t="s">
        <v>581</v>
      </c>
      <c r="G418" s="39"/>
      <c r="H418" s="39"/>
      <c r="I418" s="220"/>
      <c r="J418" s="39"/>
      <c r="K418" s="39"/>
      <c r="L418" s="42"/>
      <c r="M418" s="221"/>
      <c r="N418" s="222"/>
      <c r="O418" s="67"/>
      <c r="P418" s="67"/>
      <c r="Q418" s="67"/>
      <c r="R418" s="67"/>
      <c r="S418" s="67"/>
      <c r="T418" s="68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20" t="s">
        <v>175</v>
      </c>
      <c r="AU418" s="20" t="s">
        <v>88</v>
      </c>
    </row>
    <row r="419" spans="1:65" s="13" customFormat="1">
      <c r="B419" s="195"/>
      <c r="C419" s="196"/>
      <c r="D419" s="197" t="s">
        <v>167</v>
      </c>
      <c r="E419" s="198" t="s">
        <v>21</v>
      </c>
      <c r="F419" s="199" t="s">
        <v>582</v>
      </c>
      <c r="G419" s="196"/>
      <c r="H419" s="200">
        <v>11.5</v>
      </c>
      <c r="I419" s="201"/>
      <c r="J419" s="196"/>
      <c r="K419" s="196"/>
      <c r="L419" s="202"/>
      <c r="M419" s="203"/>
      <c r="N419" s="204"/>
      <c r="O419" s="204"/>
      <c r="P419" s="204"/>
      <c r="Q419" s="204"/>
      <c r="R419" s="204"/>
      <c r="S419" s="204"/>
      <c r="T419" s="205"/>
      <c r="AT419" s="206" t="s">
        <v>167</v>
      </c>
      <c r="AU419" s="206" t="s">
        <v>88</v>
      </c>
      <c r="AV419" s="13" t="s">
        <v>88</v>
      </c>
      <c r="AW419" s="13" t="s">
        <v>34</v>
      </c>
      <c r="AX419" s="13" t="s">
        <v>73</v>
      </c>
      <c r="AY419" s="206" t="s">
        <v>159</v>
      </c>
    </row>
    <row r="420" spans="1:65" s="14" customFormat="1">
      <c r="B420" s="207"/>
      <c r="C420" s="208"/>
      <c r="D420" s="197" t="s">
        <v>167</v>
      </c>
      <c r="E420" s="209" t="s">
        <v>21</v>
      </c>
      <c r="F420" s="210" t="s">
        <v>169</v>
      </c>
      <c r="G420" s="208"/>
      <c r="H420" s="211">
        <v>11.5</v>
      </c>
      <c r="I420" s="212"/>
      <c r="J420" s="208"/>
      <c r="K420" s="208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167</v>
      </c>
      <c r="AU420" s="217" t="s">
        <v>88</v>
      </c>
      <c r="AV420" s="14" t="s">
        <v>170</v>
      </c>
      <c r="AW420" s="14" t="s">
        <v>34</v>
      </c>
      <c r="AX420" s="14" t="s">
        <v>81</v>
      </c>
      <c r="AY420" s="217" t="s">
        <v>159</v>
      </c>
    </row>
    <row r="421" spans="1:65" s="2" customFormat="1" ht="16.5" customHeight="1">
      <c r="A421" s="37"/>
      <c r="B421" s="38"/>
      <c r="C421" s="245" t="s">
        <v>583</v>
      </c>
      <c r="D421" s="245" t="s">
        <v>311</v>
      </c>
      <c r="E421" s="246" t="s">
        <v>584</v>
      </c>
      <c r="F421" s="247" t="s">
        <v>585</v>
      </c>
      <c r="G421" s="248" t="s">
        <v>110</v>
      </c>
      <c r="H421" s="249">
        <v>11.5</v>
      </c>
      <c r="I421" s="250"/>
      <c r="J421" s="251">
        <f>ROUND(I421*H421,2)</f>
        <v>0</v>
      </c>
      <c r="K421" s="247" t="s">
        <v>173</v>
      </c>
      <c r="L421" s="252"/>
      <c r="M421" s="253" t="s">
        <v>21</v>
      </c>
      <c r="N421" s="254" t="s">
        <v>45</v>
      </c>
      <c r="O421" s="67"/>
      <c r="P421" s="191">
        <f>O421*H421</f>
        <v>0</v>
      </c>
      <c r="Q421" s="191">
        <v>6.4000000000000001E-2</v>
      </c>
      <c r="R421" s="191">
        <f>Q421*H421</f>
        <v>0.73599999999999999</v>
      </c>
      <c r="S421" s="191">
        <v>0</v>
      </c>
      <c r="T421" s="192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193" t="s">
        <v>205</v>
      </c>
      <c r="AT421" s="193" t="s">
        <v>311</v>
      </c>
      <c r="AU421" s="193" t="s">
        <v>88</v>
      </c>
      <c r="AY421" s="20" t="s">
        <v>159</v>
      </c>
      <c r="BE421" s="194">
        <f>IF(N421="základní",J421,0)</f>
        <v>0</v>
      </c>
      <c r="BF421" s="194">
        <f>IF(N421="snížená",J421,0)</f>
        <v>0</v>
      </c>
      <c r="BG421" s="194">
        <f>IF(N421="zákl. přenesená",J421,0)</f>
        <v>0</v>
      </c>
      <c r="BH421" s="194">
        <f>IF(N421="sníž. přenesená",J421,0)</f>
        <v>0</v>
      </c>
      <c r="BI421" s="194">
        <f>IF(N421="nulová",J421,0)</f>
        <v>0</v>
      </c>
      <c r="BJ421" s="20" t="s">
        <v>88</v>
      </c>
      <c r="BK421" s="194">
        <f>ROUND(I421*H421,2)</f>
        <v>0</v>
      </c>
      <c r="BL421" s="20" t="s">
        <v>165</v>
      </c>
      <c r="BM421" s="193" t="s">
        <v>586</v>
      </c>
    </row>
    <row r="422" spans="1:65" s="2" customFormat="1" ht="24.2" customHeight="1">
      <c r="A422" s="37"/>
      <c r="B422" s="38"/>
      <c r="C422" s="182" t="s">
        <v>587</v>
      </c>
      <c r="D422" s="182" t="s">
        <v>161</v>
      </c>
      <c r="E422" s="183" t="s">
        <v>588</v>
      </c>
      <c r="F422" s="184" t="s">
        <v>589</v>
      </c>
      <c r="G422" s="185" t="s">
        <v>96</v>
      </c>
      <c r="H422" s="186">
        <v>28.75</v>
      </c>
      <c r="I422" s="187"/>
      <c r="J422" s="188">
        <f>ROUND(I422*H422,2)</f>
        <v>0</v>
      </c>
      <c r="K422" s="184" t="s">
        <v>173</v>
      </c>
      <c r="L422" s="42"/>
      <c r="M422" s="189" t="s">
        <v>21</v>
      </c>
      <c r="N422" s="190" t="s">
        <v>45</v>
      </c>
      <c r="O422" s="67"/>
      <c r="P422" s="191">
        <f>O422*H422</f>
        <v>0</v>
      </c>
      <c r="Q422" s="191">
        <v>2.681E-2</v>
      </c>
      <c r="R422" s="191">
        <f>Q422*H422</f>
        <v>0.77078749999999996</v>
      </c>
      <c r="S422" s="191">
        <v>0</v>
      </c>
      <c r="T422" s="192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3" t="s">
        <v>165</v>
      </c>
      <c r="AT422" s="193" t="s">
        <v>161</v>
      </c>
      <c r="AU422" s="193" t="s">
        <v>88</v>
      </c>
      <c r="AY422" s="20" t="s">
        <v>159</v>
      </c>
      <c r="BE422" s="194">
        <f>IF(N422="základní",J422,0)</f>
        <v>0</v>
      </c>
      <c r="BF422" s="194">
        <f>IF(N422="snížená",J422,0)</f>
        <v>0</v>
      </c>
      <c r="BG422" s="194">
        <f>IF(N422="zákl. přenesená",J422,0)</f>
        <v>0</v>
      </c>
      <c r="BH422" s="194">
        <f>IF(N422="sníž. přenesená",J422,0)</f>
        <v>0</v>
      </c>
      <c r="BI422" s="194">
        <f>IF(N422="nulová",J422,0)</f>
        <v>0</v>
      </c>
      <c r="BJ422" s="20" t="s">
        <v>88</v>
      </c>
      <c r="BK422" s="194">
        <f>ROUND(I422*H422,2)</f>
        <v>0</v>
      </c>
      <c r="BL422" s="20" t="s">
        <v>165</v>
      </c>
      <c r="BM422" s="193" t="s">
        <v>590</v>
      </c>
    </row>
    <row r="423" spans="1:65" s="2" customFormat="1">
      <c r="A423" s="37"/>
      <c r="B423" s="38"/>
      <c r="C423" s="39"/>
      <c r="D423" s="218" t="s">
        <v>175</v>
      </c>
      <c r="E423" s="39"/>
      <c r="F423" s="219" t="s">
        <v>591</v>
      </c>
      <c r="G423" s="39"/>
      <c r="H423" s="39"/>
      <c r="I423" s="220"/>
      <c r="J423" s="39"/>
      <c r="K423" s="39"/>
      <c r="L423" s="42"/>
      <c r="M423" s="221"/>
      <c r="N423" s="222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175</v>
      </c>
      <c r="AU423" s="20" t="s">
        <v>88</v>
      </c>
    </row>
    <row r="424" spans="1:65" s="13" customFormat="1">
      <c r="B424" s="195"/>
      <c r="C424" s="196"/>
      <c r="D424" s="197" t="s">
        <v>167</v>
      </c>
      <c r="E424" s="198" t="s">
        <v>21</v>
      </c>
      <c r="F424" s="199" t="s">
        <v>592</v>
      </c>
      <c r="G424" s="196"/>
      <c r="H424" s="200">
        <v>28.75</v>
      </c>
      <c r="I424" s="201"/>
      <c r="J424" s="196"/>
      <c r="K424" s="196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167</v>
      </c>
      <c r="AU424" s="206" t="s">
        <v>88</v>
      </c>
      <c r="AV424" s="13" t="s">
        <v>88</v>
      </c>
      <c r="AW424" s="13" t="s">
        <v>34</v>
      </c>
      <c r="AX424" s="13" t="s">
        <v>73</v>
      </c>
      <c r="AY424" s="206" t="s">
        <v>159</v>
      </c>
    </row>
    <row r="425" spans="1:65" s="14" customFormat="1">
      <c r="B425" s="207"/>
      <c r="C425" s="208"/>
      <c r="D425" s="197" t="s">
        <v>167</v>
      </c>
      <c r="E425" s="209" t="s">
        <v>21</v>
      </c>
      <c r="F425" s="210" t="s">
        <v>169</v>
      </c>
      <c r="G425" s="208"/>
      <c r="H425" s="211">
        <v>28.75</v>
      </c>
      <c r="I425" s="212"/>
      <c r="J425" s="208"/>
      <c r="K425" s="208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167</v>
      </c>
      <c r="AU425" s="217" t="s">
        <v>88</v>
      </c>
      <c r="AV425" s="14" t="s">
        <v>170</v>
      </c>
      <c r="AW425" s="14" t="s">
        <v>34</v>
      </c>
      <c r="AX425" s="14" t="s">
        <v>81</v>
      </c>
      <c r="AY425" s="217" t="s">
        <v>159</v>
      </c>
    </row>
    <row r="426" spans="1:65" s="2" customFormat="1" ht="24.2" customHeight="1">
      <c r="A426" s="37"/>
      <c r="B426" s="38"/>
      <c r="C426" s="182" t="s">
        <v>593</v>
      </c>
      <c r="D426" s="182" t="s">
        <v>161</v>
      </c>
      <c r="E426" s="183" t="s">
        <v>594</v>
      </c>
      <c r="F426" s="184" t="s">
        <v>595</v>
      </c>
      <c r="G426" s="185" t="s">
        <v>110</v>
      </c>
      <c r="H426" s="186">
        <v>0.75</v>
      </c>
      <c r="I426" s="187"/>
      <c r="J426" s="188">
        <f>ROUND(I426*H426,2)</f>
        <v>0</v>
      </c>
      <c r="K426" s="184" t="s">
        <v>173</v>
      </c>
      <c r="L426" s="42"/>
      <c r="M426" s="189" t="s">
        <v>21</v>
      </c>
      <c r="N426" s="190" t="s">
        <v>45</v>
      </c>
      <c r="O426" s="67"/>
      <c r="P426" s="191">
        <f>O426*H426</f>
        <v>0</v>
      </c>
      <c r="Q426" s="191">
        <v>0.12711</v>
      </c>
      <c r="R426" s="191">
        <f>Q426*H426</f>
        <v>9.5332500000000001E-2</v>
      </c>
      <c r="S426" s="191">
        <v>0</v>
      </c>
      <c r="T426" s="192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3" t="s">
        <v>165</v>
      </c>
      <c r="AT426" s="193" t="s">
        <v>161</v>
      </c>
      <c r="AU426" s="193" t="s">
        <v>88</v>
      </c>
      <c r="AY426" s="20" t="s">
        <v>159</v>
      </c>
      <c r="BE426" s="194">
        <f>IF(N426="základní",J426,0)</f>
        <v>0</v>
      </c>
      <c r="BF426" s="194">
        <f>IF(N426="snížená",J426,0)</f>
        <v>0</v>
      </c>
      <c r="BG426" s="194">
        <f>IF(N426="zákl. přenesená",J426,0)</f>
        <v>0</v>
      </c>
      <c r="BH426" s="194">
        <f>IF(N426="sníž. přenesená",J426,0)</f>
        <v>0</v>
      </c>
      <c r="BI426" s="194">
        <f>IF(N426="nulová",J426,0)</f>
        <v>0</v>
      </c>
      <c r="BJ426" s="20" t="s">
        <v>88</v>
      </c>
      <c r="BK426" s="194">
        <f>ROUND(I426*H426,2)</f>
        <v>0</v>
      </c>
      <c r="BL426" s="20" t="s">
        <v>165</v>
      </c>
      <c r="BM426" s="193" t="s">
        <v>596</v>
      </c>
    </row>
    <row r="427" spans="1:65" s="2" customFormat="1">
      <c r="A427" s="37"/>
      <c r="B427" s="38"/>
      <c r="C427" s="39"/>
      <c r="D427" s="218" t="s">
        <v>175</v>
      </c>
      <c r="E427" s="39"/>
      <c r="F427" s="219" t="s">
        <v>597</v>
      </c>
      <c r="G427" s="39"/>
      <c r="H427" s="39"/>
      <c r="I427" s="220"/>
      <c r="J427" s="39"/>
      <c r="K427" s="39"/>
      <c r="L427" s="42"/>
      <c r="M427" s="221"/>
      <c r="N427" s="222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175</v>
      </c>
      <c r="AU427" s="20" t="s">
        <v>88</v>
      </c>
    </row>
    <row r="428" spans="1:65" s="13" customFormat="1">
      <c r="B428" s="195"/>
      <c r="C428" s="196"/>
      <c r="D428" s="197" t="s">
        <v>167</v>
      </c>
      <c r="E428" s="198" t="s">
        <v>21</v>
      </c>
      <c r="F428" s="199" t="s">
        <v>598</v>
      </c>
      <c r="G428" s="196"/>
      <c r="H428" s="200">
        <v>0.75</v>
      </c>
      <c r="I428" s="201"/>
      <c r="J428" s="196"/>
      <c r="K428" s="196"/>
      <c r="L428" s="202"/>
      <c r="M428" s="203"/>
      <c r="N428" s="204"/>
      <c r="O428" s="204"/>
      <c r="P428" s="204"/>
      <c r="Q428" s="204"/>
      <c r="R428" s="204"/>
      <c r="S428" s="204"/>
      <c r="T428" s="205"/>
      <c r="AT428" s="206" t="s">
        <v>167</v>
      </c>
      <c r="AU428" s="206" t="s">
        <v>88</v>
      </c>
      <c r="AV428" s="13" t="s">
        <v>88</v>
      </c>
      <c r="AW428" s="13" t="s">
        <v>34</v>
      </c>
      <c r="AX428" s="13" t="s">
        <v>73</v>
      </c>
      <c r="AY428" s="206" t="s">
        <v>159</v>
      </c>
    </row>
    <row r="429" spans="1:65" s="14" customFormat="1">
      <c r="B429" s="207"/>
      <c r="C429" s="208"/>
      <c r="D429" s="197" t="s">
        <v>167</v>
      </c>
      <c r="E429" s="209" t="s">
        <v>21</v>
      </c>
      <c r="F429" s="210" t="s">
        <v>169</v>
      </c>
      <c r="G429" s="208"/>
      <c r="H429" s="211">
        <v>0.75</v>
      </c>
      <c r="I429" s="212"/>
      <c r="J429" s="208"/>
      <c r="K429" s="208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167</v>
      </c>
      <c r="AU429" s="217" t="s">
        <v>88</v>
      </c>
      <c r="AV429" s="14" t="s">
        <v>170</v>
      </c>
      <c r="AW429" s="14" t="s">
        <v>34</v>
      </c>
      <c r="AX429" s="14" t="s">
        <v>81</v>
      </c>
      <c r="AY429" s="217" t="s">
        <v>159</v>
      </c>
    </row>
    <row r="430" spans="1:65" s="2" customFormat="1" ht="16.5" customHeight="1">
      <c r="A430" s="37"/>
      <c r="B430" s="38"/>
      <c r="C430" s="182" t="s">
        <v>599</v>
      </c>
      <c r="D430" s="182" t="s">
        <v>161</v>
      </c>
      <c r="E430" s="183" t="s">
        <v>600</v>
      </c>
      <c r="F430" s="184" t="s">
        <v>601</v>
      </c>
      <c r="G430" s="185" t="s">
        <v>602</v>
      </c>
      <c r="H430" s="186">
        <v>1</v>
      </c>
      <c r="I430" s="187"/>
      <c r="J430" s="188">
        <f>ROUND(I430*H430,2)</f>
        <v>0</v>
      </c>
      <c r="K430" s="184" t="s">
        <v>173</v>
      </c>
      <c r="L430" s="42"/>
      <c r="M430" s="189" t="s">
        <v>21</v>
      </c>
      <c r="N430" s="190" t="s">
        <v>45</v>
      </c>
      <c r="O430" s="67"/>
      <c r="P430" s="191">
        <f>O430*H430</f>
        <v>0</v>
      </c>
      <c r="Q430" s="191">
        <v>0.19503999999999999</v>
      </c>
      <c r="R430" s="191">
        <f>Q430*H430</f>
        <v>0.19503999999999999</v>
      </c>
      <c r="S430" s="191">
        <v>0</v>
      </c>
      <c r="T430" s="192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3" t="s">
        <v>165</v>
      </c>
      <c r="AT430" s="193" t="s">
        <v>161</v>
      </c>
      <c r="AU430" s="193" t="s">
        <v>88</v>
      </c>
      <c r="AY430" s="20" t="s">
        <v>159</v>
      </c>
      <c r="BE430" s="194">
        <f>IF(N430="základní",J430,0)</f>
        <v>0</v>
      </c>
      <c r="BF430" s="194">
        <f>IF(N430="snížená",J430,0)</f>
        <v>0</v>
      </c>
      <c r="BG430" s="194">
        <f>IF(N430="zákl. přenesená",J430,0)</f>
        <v>0</v>
      </c>
      <c r="BH430" s="194">
        <f>IF(N430="sníž. přenesená",J430,0)</f>
        <v>0</v>
      </c>
      <c r="BI430" s="194">
        <f>IF(N430="nulová",J430,0)</f>
        <v>0</v>
      </c>
      <c r="BJ430" s="20" t="s">
        <v>88</v>
      </c>
      <c r="BK430" s="194">
        <f>ROUND(I430*H430,2)</f>
        <v>0</v>
      </c>
      <c r="BL430" s="20" t="s">
        <v>165</v>
      </c>
      <c r="BM430" s="193" t="s">
        <v>603</v>
      </c>
    </row>
    <row r="431" spans="1:65" s="2" customFormat="1">
      <c r="A431" s="37"/>
      <c r="B431" s="38"/>
      <c r="C431" s="39"/>
      <c r="D431" s="218" t="s">
        <v>175</v>
      </c>
      <c r="E431" s="39"/>
      <c r="F431" s="219" t="s">
        <v>604</v>
      </c>
      <c r="G431" s="39"/>
      <c r="H431" s="39"/>
      <c r="I431" s="220"/>
      <c r="J431" s="39"/>
      <c r="K431" s="39"/>
      <c r="L431" s="42"/>
      <c r="M431" s="221"/>
      <c r="N431" s="222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175</v>
      </c>
      <c r="AU431" s="20" t="s">
        <v>88</v>
      </c>
    </row>
    <row r="432" spans="1:65" s="13" customFormat="1">
      <c r="B432" s="195"/>
      <c r="C432" s="196"/>
      <c r="D432" s="197" t="s">
        <v>167</v>
      </c>
      <c r="E432" s="198" t="s">
        <v>21</v>
      </c>
      <c r="F432" s="199" t="s">
        <v>605</v>
      </c>
      <c r="G432" s="196"/>
      <c r="H432" s="200">
        <v>1</v>
      </c>
      <c r="I432" s="201"/>
      <c r="J432" s="196"/>
      <c r="K432" s="196"/>
      <c r="L432" s="202"/>
      <c r="M432" s="203"/>
      <c r="N432" s="204"/>
      <c r="O432" s="204"/>
      <c r="P432" s="204"/>
      <c r="Q432" s="204"/>
      <c r="R432" s="204"/>
      <c r="S432" s="204"/>
      <c r="T432" s="205"/>
      <c r="AT432" s="206" t="s">
        <v>167</v>
      </c>
      <c r="AU432" s="206" t="s">
        <v>88</v>
      </c>
      <c r="AV432" s="13" t="s">
        <v>88</v>
      </c>
      <c r="AW432" s="13" t="s">
        <v>34</v>
      </c>
      <c r="AX432" s="13" t="s">
        <v>73</v>
      </c>
      <c r="AY432" s="206" t="s">
        <v>159</v>
      </c>
    </row>
    <row r="433" spans="1:65" s="14" customFormat="1">
      <c r="B433" s="207"/>
      <c r="C433" s="208"/>
      <c r="D433" s="197" t="s">
        <v>167</v>
      </c>
      <c r="E433" s="209" t="s">
        <v>21</v>
      </c>
      <c r="F433" s="210" t="s">
        <v>169</v>
      </c>
      <c r="G433" s="208"/>
      <c r="H433" s="211">
        <v>1</v>
      </c>
      <c r="I433" s="212"/>
      <c r="J433" s="208"/>
      <c r="K433" s="208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167</v>
      </c>
      <c r="AU433" s="217" t="s">
        <v>88</v>
      </c>
      <c r="AV433" s="14" t="s">
        <v>170</v>
      </c>
      <c r="AW433" s="14" t="s">
        <v>34</v>
      </c>
      <c r="AX433" s="14" t="s">
        <v>81</v>
      </c>
      <c r="AY433" s="217" t="s">
        <v>159</v>
      </c>
    </row>
    <row r="434" spans="1:65" s="2" customFormat="1" ht="16.5" customHeight="1">
      <c r="A434" s="37"/>
      <c r="B434" s="38"/>
      <c r="C434" s="182" t="s">
        <v>606</v>
      </c>
      <c r="D434" s="182" t="s">
        <v>161</v>
      </c>
      <c r="E434" s="183" t="s">
        <v>607</v>
      </c>
      <c r="F434" s="184" t="s">
        <v>608</v>
      </c>
      <c r="G434" s="185" t="s">
        <v>602</v>
      </c>
      <c r="H434" s="186">
        <v>1</v>
      </c>
      <c r="I434" s="187"/>
      <c r="J434" s="188">
        <f>ROUND(I434*H434,2)</f>
        <v>0</v>
      </c>
      <c r="K434" s="184" t="s">
        <v>173</v>
      </c>
      <c r="L434" s="42"/>
      <c r="M434" s="189" t="s">
        <v>21</v>
      </c>
      <c r="N434" s="190" t="s">
        <v>45</v>
      </c>
      <c r="O434" s="67"/>
      <c r="P434" s="191">
        <f>O434*H434</f>
        <v>0</v>
      </c>
      <c r="Q434" s="191">
        <v>8.0000000000000007E-5</v>
      </c>
      <c r="R434" s="191">
        <f>Q434*H434</f>
        <v>8.0000000000000007E-5</v>
      </c>
      <c r="S434" s="191">
        <v>0</v>
      </c>
      <c r="T434" s="192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3" t="s">
        <v>165</v>
      </c>
      <c r="AT434" s="193" t="s">
        <v>161</v>
      </c>
      <c r="AU434" s="193" t="s">
        <v>88</v>
      </c>
      <c r="AY434" s="20" t="s">
        <v>159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20" t="s">
        <v>88</v>
      </c>
      <c r="BK434" s="194">
        <f>ROUND(I434*H434,2)</f>
        <v>0</v>
      </c>
      <c r="BL434" s="20" t="s">
        <v>165</v>
      </c>
      <c r="BM434" s="193" t="s">
        <v>609</v>
      </c>
    </row>
    <row r="435" spans="1:65" s="2" customFormat="1">
      <c r="A435" s="37"/>
      <c r="B435" s="38"/>
      <c r="C435" s="39"/>
      <c r="D435" s="218" t="s">
        <v>175</v>
      </c>
      <c r="E435" s="39"/>
      <c r="F435" s="219" t="s">
        <v>610</v>
      </c>
      <c r="G435" s="39"/>
      <c r="H435" s="39"/>
      <c r="I435" s="220"/>
      <c r="J435" s="39"/>
      <c r="K435" s="39"/>
      <c r="L435" s="42"/>
      <c r="M435" s="221"/>
      <c r="N435" s="222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175</v>
      </c>
      <c r="AU435" s="20" t="s">
        <v>88</v>
      </c>
    </row>
    <row r="436" spans="1:65" s="13" customFormat="1">
      <c r="B436" s="195"/>
      <c r="C436" s="196"/>
      <c r="D436" s="197" t="s">
        <v>167</v>
      </c>
      <c r="E436" s="198" t="s">
        <v>21</v>
      </c>
      <c r="F436" s="199" t="s">
        <v>605</v>
      </c>
      <c r="G436" s="196"/>
      <c r="H436" s="200">
        <v>1</v>
      </c>
      <c r="I436" s="201"/>
      <c r="J436" s="196"/>
      <c r="K436" s="196"/>
      <c r="L436" s="202"/>
      <c r="M436" s="203"/>
      <c r="N436" s="204"/>
      <c r="O436" s="204"/>
      <c r="P436" s="204"/>
      <c r="Q436" s="204"/>
      <c r="R436" s="204"/>
      <c r="S436" s="204"/>
      <c r="T436" s="205"/>
      <c r="AT436" s="206" t="s">
        <v>167</v>
      </c>
      <c r="AU436" s="206" t="s">
        <v>88</v>
      </c>
      <c r="AV436" s="13" t="s">
        <v>88</v>
      </c>
      <c r="AW436" s="13" t="s">
        <v>34</v>
      </c>
      <c r="AX436" s="13" t="s">
        <v>73</v>
      </c>
      <c r="AY436" s="206" t="s">
        <v>159</v>
      </c>
    </row>
    <row r="437" spans="1:65" s="14" customFormat="1">
      <c r="B437" s="207"/>
      <c r="C437" s="208"/>
      <c r="D437" s="197" t="s">
        <v>167</v>
      </c>
      <c r="E437" s="209" t="s">
        <v>21</v>
      </c>
      <c r="F437" s="210" t="s">
        <v>169</v>
      </c>
      <c r="G437" s="208"/>
      <c r="H437" s="211">
        <v>1</v>
      </c>
      <c r="I437" s="212"/>
      <c r="J437" s="208"/>
      <c r="K437" s="208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167</v>
      </c>
      <c r="AU437" s="217" t="s">
        <v>88</v>
      </c>
      <c r="AV437" s="14" t="s">
        <v>170</v>
      </c>
      <c r="AW437" s="14" t="s">
        <v>34</v>
      </c>
      <c r="AX437" s="14" t="s">
        <v>81</v>
      </c>
      <c r="AY437" s="217" t="s">
        <v>159</v>
      </c>
    </row>
    <row r="438" spans="1:65" s="2" customFormat="1" ht="24.2" customHeight="1">
      <c r="A438" s="37"/>
      <c r="B438" s="38"/>
      <c r="C438" s="182" t="s">
        <v>611</v>
      </c>
      <c r="D438" s="182" t="s">
        <v>161</v>
      </c>
      <c r="E438" s="183" t="s">
        <v>612</v>
      </c>
      <c r="F438" s="184" t="s">
        <v>613</v>
      </c>
      <c r="G438" s="185" t="s">
        <v>96</v>
      </c>
      <c r="H438" s="186">
        <v>125.06</v>
      </c>
      <c r="I438" s="187"/>
      <c r="J438" s="188">
        <f>ROUND(I438*H438,2)</f>
        <v>0</v>
      </c>
      <c r="K438" s="184" t="s">
        <v>173</v>
      </c>
      <c r="L438" s="42"/>
      <c r="M438" s="189" t="s">
        <v>21</v>
      </c>
      <c r="N438" s="190" t="s">
        <v>45</v>
      </c>
      <c r="O438" s="67"/>
      <c r="P438" s="191">
        <f>O438*H438</f>
        <v>0</v>
      </c>
      <c r="Q438" s="191">
        <v>1.2999999999999999E-4</v>
      </c>
      <c r="R438" s="191">
        <f>Q438*H438</f>
        <v>1.6257799999999999E-2</v>
      </c>
      <c r="S438" s="191">
        <v>0</v>
      </c>
      <c r="T438" s="192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3" t="s">
        <v>165</v>
      </c>
      <c r="AT438" s="193" t="s">
        <v>161</v>
      </c>
      <c r="AU438" s="193" t="s">
        <v>88</v>
      </c>
      <c r="AY438" s="20" t="s">
        <v>159</v>
      </c>
      <c r="BE438" s="194">
        <f>IF(N438="základní",J438,0)</f>
        <v>0</v>
      </c>
      <c r="BF438" s="194">
        <f>IF(N438="snížená",J438,0)</f>
        <v>0</v>
      </c>
      <c r="BG438" s="194">
        <f>IF(N438="zákl. přenesená",J438,0)</f>
        <v>0</v>
      </c>
      <c r="BH438" s="194">
        <f>IF(N438="sníž. přenesená",J438,0)</f>
        <v>0</v>
      </c>
      <c r="BI438" s="194">
        <f>IF(N438="nulová",J438,0)</f>
        <v>0</v>
      </c>
      <c r="BJ438" s="20" t="s">
        <v>88</v>
      </c>
      <c r="BK438" s="194">
        <f>ROUND(I438*H438,2)</f>
        <v>0</v>
      </c>
      <c r="BL438" s="20" t="s">
        <v>165</v>
      </c>
      <c r="BM438" s="193" t="s">
        <v>614</v>
      </c>
    </row>
    <row r="439" spans="1:65" s="2" customFormat="1">
      <c r="A439" s="37"/>
      <c r="B439" s="38"/>
      <c r="C439" s="39"/>
      <c r="D439" s="218" t="s">
        <v>175</v>
      </c>
      <c r="E439" s="39"/>
      <c r="F439" s="219" t="s">
        <v>615</v>
      </c>
      <c r="G439" s="39"/>
      <c r="H439" s="39"/>
      <c r="I439" s="220"/>
      <c r="J439" s="39"/>
      <c r="K439" s="39"/>
      <c r="L439" s="42"/>
      <c r="M439" s="221"/>
      <c r="N439" s="222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175</v>
      </c>
      <c r="AU439" s="20" t="s">
        <v>88</v>
      </c>
    </row>
    <row r="440" spans="1:65" s="13" customFormat="1">
      <c r="B440" s="195"/>
      <c r="C440" s="196"/>
      <c r="D440" s="197" t="s">
        <v>167</v>
      </c>
      <c r="E440" s="198" t="s">
        <v>21</v>
      </c>
      <c r="F440" s="199" t="s">
        <v>464</v>
      </c>
      <c r="G440" s="196"/>
      <c r="H440" s="200">
        <v>115.06</v>
      </c>
      <c r="I440" s="201"/>
      <c r="J440" s="196"/>
      <c r="K440" s="196"/>
      <c r="L440" s="202"/>
      <c r="M440" s="203"/>
      <c r="N440" s="204"/>
      <c r="O440" s="204"/>
      <c r="P440" s="204"/>
      <c r="Q440" s="204"/>
      <c r="R440" s="204"/>
      <c r="S440" s="204"/>
      <c r="T440" s="205"/>
      <c r="AT440" s="206" t="s">
        <v>167</v>
      </c>
      <c r="AU440" s="206" t="s">
        <v>88</v>
      </c>
      <c r="AV440" s="13" t="s">
        <v>88</v>
      </c>
      <c r="AW440" s="13" t="s">
        <v>34</v>
      </c>
      <c r="AX440" s="13" t="s">
        <v>73</v>
      </c>
      <c r="AY440" s="206" t="s">
        <v>159</v>
      </c>
    </row>
    <row r="441" spans="1:65" s="13" customFormat="1">
      <c r="B441" s="195"/>
      <c r="C441" s="196"/>
      <c r="D441" s="197" t="s">
        <v>167</v>
      </c>
      <c r="E441" s="198" t="s">
        <v>21</v>
      </c>
      <c r="F441" s="199" t="s">
        <v>616</v>
      </c>
      <c r="G441" s="196"/>
      <c r="H441" s="200">
        <v>10</v>
      </c>
      <c r="I441" s="201"/>
      <c r="J441" s="196"/>
      <c r="K441" s="196"/>
      <c r="L441" s="202"/>
      <c r="M441" s="203"/>
      <c r="N441" s="204"/>
      <c r="O441" s="204"/>
      <c r="P441" s="204"/>
      <c r="Q441" s="204"/>
      <c r="R441" s="204"/>
      <c r="S441" s="204"/>
      <c r="T441" s="205"/>
      <c r="AT441" s="206" t="s">
        <v>167</v>
      </c>
      <c r="AU441" s="206" t="s">
        <v>88</v>
      </c>
      <c r="AV441" s="13" t="s">
        <v>88</v>
      </c>
      <c r="AW441" s="13" t="s">
        <v>34</v>
      </c>
      <c r="AX441" s="13" t="s">
        <v>73</v>
      </c>
      <c r="AY441" s="206" t="s">
        <v>159</v>
      </c>
    </row>
    <row r="442" spans="1:65" s="14" customFormat="1">
      <c r="B442" s="207"/>
      <c r="C442" s="208"/>
      <c r="D442" s="197" t="s">
        <v>167</v>
      </c>
      <c r="E442" s="209" t="s">
        <v>21</v>
      </c>
      <c r="F442" s="210" t="s">
        <v>169</v>
      </c>
      <c r="G442" s="208"/>
      <c r="H442" s="211">
        <v>125.06</v>
      </c>
      <c r="I442" s="212"/>
      <c r="J442" s="208"/>
      <c r="K442" s="208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167</v>
      </c>
      <c r="AU442" s="217" t="s">
        <v>88</v>
      </c>
      <c r="AV442" s="14" t="s">
        <v>170</v>
      </c>
      <c r="AW442" s="14" t="s">
        <v>34</v>
      </c>
      <c r="AX442" s="14" t="s">
        <v>81</v>
      </c>
      <c r="AY442" s="217" t="s">
        <v>159</v>
      </c>
    </row>
    <row r="443" spans="1:65" s="2" customFormat="1" ht="16.5" customHeight="1">
      <c r="A443" s="37"/>
      <c r="B443" s="38"/>
      <c r="C443" s="182" t="s">
        <v>100</v>
      </c>
      <c r="D443" s="182" t="s">
        <v>161</v>
      </c>
      <c r="E443" s="183" t="s">
        <v>617</v>
      </c>
      <c r="F443" s="184" t="s">
        <v>618</v>
      </c>
      <c r="G443" s="185" t="s">
        <v>619</v>
      </c>
      <c r="H443" s="186">
        <v>100</v>
      </c>
      <c r="I443" s="187"/>
      <c r="J443" s="188">
        <f>ROUND(I443*H443,2)</f>
        <v>0</v>
      </c>
      <c r="K443" s="184" t="s">
        <v>164</v>
      </c>
      <c r="L443" s="42"/>
      <c r="M443" s="189" t="s">
        <v>21</v>
      </c>
      <c r="N443" s="190" t="s">
        <v>45</v>
      </c>
      <c r="O443" s="67"/>
      <c r="P443" s="191">
        <f>O443*H443</f>
        <v>0</v>
      </c>
      <c r="Q443" s="191">
        <v>0</v>
      </c>
      <c r="R443" s="191">
        <f>Q443*H443</f>
        <v>0</v>
      </c>
      <c r="S443" s="191">
        <v>0</v>
      </c>
      <c r="T443" s="192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3" t="s">
        <v>165</v>
      </c>
      <c r="AT443" s="193" t="s">
        <v>161</v>
      </c>
      <c r="AU443" s="193" t="s">
        <v>88</v>
      </c>
      <c r="AY443" s="20" t="s">
        <v>159</v>
      </c>
      <c r="BE443" s="194">
        <f>IF(N443="základní",J443,0)</f>
        <v>0</v>
      </c>
      <c r="BF443" s="194">
        <f>IF(N443="snížená",J443,0)</f>
        <v>0</v>
      </c>
      <c r="BG443" s="194">
        <f>IF(N443="zákl. přenesená",J443,0)</f>
        <v>0</v>
      </c>
      <c r="BH443" s="194">
        <f>IF(N443="sníž. přenesená",J443,0)</f>
        <v>0</v>
      </c>
      <c r="BI443" s="194">
        <f>IF(N443="nulová",J443,0)</f>
        <v>0</v>
      </c>
      <c r="BJ443" s="20" t="s">
        <v>88</v>
      </c>
      <c r="BK443" s="194">
        <f>ROUND(I443*H443,2)</f>
        <v>0</v>
      </c>
      <c r="BL443" s="20" t="s">
        <v>165</v>
      </c>
      <c r="BM443" s="193" t="s">
        <v>620</v>
      </c>
    </row>
    <row r="444" spans="1:65" s="2" customFormat="1" ht="16.5" customHeight="1">
      <c r="A444" s="37"/>
      <c r="B444" s="38"/>
      <c r="C444" s="182" t="s">
        <v>621</v>
      </c>
      <c r="D444" s="182" t="s">
        <v>161</v>
      </c>
      <c r="E444" s="183" t="s">
        <v>622</v>
      </c>
      <c r="F444" s="184" t="s">
        <v>623</v>
      </c>
      <c r="G444" s="185" t="s">
        <v>619</v>
      </c>
      <c r="H444" s="186">
        <v>20</v>
      </c>
      <c r="I444" s="187"/>
      <c r="J444" s="188">
        <f>ROUND(I444*H444,2)</f>
        <v>0</v>
      </c>
      <c r="K444" s="184" t="s">
        <v>164</v>
      </c>
      <c r="L444" s="42"/>
      <c r="M444" s="189" t="s">
        <v>21</v>
      </c>
      <c r="N444" s="190" t="s">
        <v>45</v>
      </c>
      <c r="O444" s="67"/>
      <c r="P444" s="191">
        <f>O444*H444</f>
        <v>0</v>
      </c>
      <c r="Q444" s="191">
        <v>0</v>
      </c>
      <c r="R444" s="191">
        <f>Q444*H444</f>
        <v>0</v>
      </c>
      <c r="S444" s="191">
        <v>0</v>
      </c>
      <c r="T444" s="192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93" t="s">
        <v>165</v>
      </c>
      <c r="AT444" s="193" t="s">
        <v>161</v>
      </c>
      <c r="AU444" s="193" t="s">
        <v>88</v>
      </c>
      <c r="AY444" s="20" t="s">
        <v>159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20" t="s">
        <v>88</v>
      </c>
      <c r="BK444" s="194">
        <f>ROUND(I444*H444,2)</f>
        <v>0</v>
      </c>
      <c r="BL444" s="20" t="s">
        <v>165</v>
      </c>
      <c r="BM444" s="193" t="s">
        <v>624</v>
      </c>
    </row>
    <row r="445" spans="1:65" s="2" customFormat="1" ht="19.5">
      <c r="A445" s="37"/>
      <c r="B445" s="38"/>
      <c r="C445" s="39"/>
      <c r="D445" s="197" t="s">
        <v>262</v>
      </c>
      <c r="E445" s="39"/>
      <c r="F445" s="244" t="s">
        <v>625</v>
      </c>
      <c r="G445" s="39"/>
      <c r="H445" s="39"/>
      <c r="I445" s="220"/>
      <c r="J445" s="39"/>
      <c r="K445" s="39"/>
      <c r="L445" s="42"/>
      <c r="M445" s="221"/>
      <c r="N445" s="222"/>
      <c r="O445" s="67"/>
      <c r="P445" s="67"/>
      <c r="Q445" s="67"/>
      <c r="R445" s="67"/>
      <c r="S445" s="67"/>
      <c r="T445" s="68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20" t="s">
        <v>262</v>
      </c>
      <c r="AU445" s="20" t="s">
        <v>88</v>
      </c>
    </row>
    <row r="446" spans="1:65" s="2" customFormat="1" ht="16.5" customHeight="1">
      <c r="A446" s="37"/>
      <c r="B446" s="38"/>
      <c r="C446" s="182" t="s">
        <v>626</v>
      </c>
      <c r="D446" s="182" t="s">
        <v>161</v>
      </c>
      <c r="E446" s="183" t="s">
        <v>627</v>
      </c>
      <c r="F446" s="184" t="s">
        <v>628</v>
      </c>
      <c r="G446" s="185" t="s">
        <v>619</v>
      </c>
      <c r="H446" s="186">
        <v>80</v>
      </c>
      <c r="I446" s="187"/>
      <c r="J446" s="188">
        <f>ROUND(I446*H446,2)</f>
        <v>0</v>
      </c>
      <c r="K446" s="184" t="s">
        <v>164</v>
      </c>
      <c r="L446" s="42"/>
      <c r="M446" s="189" t="s">
        <v>21</v>
      </c>
      <c r="N446" s="190" t="s">
        <v>45</v>
      </c>
      <c r="O446" s="67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3" t="s">
        <v>165</v>
      </c>
      <c r="AT446" s="193" t="s">
        <v>161</v>
      </c>
      <c r="AU446" s="193" t="s">
        <v>88</v>
      </c>
      <c r="AY446" s="20" t="s">
        <v>159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20" t="s">
        <v>88</v>
      </c>
      <c r="BK446" s="194">
        <f>ROUND(I446*H446,2)</f>
        <v>0</v>
      </c>
      <c r="BL446" s="20" t="s">
        <v>165</v>
      </c>
      <c r="BM446" s="193" t="s">
        <v>629</v>
      </c>
    </row>
    <row r="447" spans="1:65" s="2" customFormat="1" ht="19.5">
      <c r="A447" s="37"/>
      <c r="B447" s="38"/>
      <c r="C447" s="39"/>
      <c r="D447" s="197" t="s">
        <v>262</v>
      </c>
      <c r="E447" s="39"/>
      <c r="F447" s="244" t="s">
        <v>625</v>
      </c>
      <c r="G447" s="39"/>
      <c r="H447" s="39"/>
      <c r="I447" s="220"/>
      <c r="J447" s="39"/>
      <c r="K447" s="39"/>
      <c r="L447" s="42"/>
      <c r="M447" s="221"/>
      <c r="N447" s="222"/>
      <c r="O447" s="67"/>
      <c r="P447" s="67"/>
      <c r="Q447" s="67"/>
      <c r="R447" s="67"/>
      <c r="S447" s="67"/>
      <c r="T447" s="68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20" t="s">
        <v>262</v>
      </c>
      <c r="AU447" s="20" t="s">
        <v>88</v>
      </c>
    </row>
    <row r="448" spans="1:65" s="2" customFormat="1" ht="21.75" customHeight="1">
      <c r="A448" s="37"/>
      <c r="B448" s="38"/>
      <c r="C448" s="182" t="s">
        <v>630</v>
      </c>
      <c r="D448" s="182" t="s">
        <v>161</v>
      </c>
      <c r="E448" s="183" t="s">
        <v>631</v>
      </c>
      <c r="F448" s="184" t="s">
        <v>632</v>
      </c>
      <c r="G448" s="185" t="s">
        <v>633</v>
      </c>
      <c r="H448" s="186">
        <v>4</v>
      </c>
      <c r="I448" s="187"/>
      <c r="J448" s="188">
        <f>ROUND(I448*H448,2)</f>
        <v>0</v>
      </c>
      <c r="K448" s="184" t="s">
        <v>164</v>
      </c>
      <c r="L448" s="42"/>
      <c r="M448" s="189" t="s">
        <v>21</v>
      </c>
      <c r="N448" s="190" t="s">
        <v>45</v>
      </c>
      <c r="O448" s="67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3" t="s">
        <v>165</v>
      </c>
      <c r="AT448" s="193" t="s">
        <v>161</v>
      </c>
      <c r="AU448" s="193" t="s">
        <v>88</v>
      </c>
      <c r="AY448" s="20" t="s">
        <v>159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20" t="s">
        <v>88</v>
      </c>
      <c r="BK448" s="194">
        <f>ROUND(I448*H448,2)</f>
        <v>0</v>
      </c>
      <c r="BL448" s="20" t="s">
        <v>165</v>
      </c>
      <c r="BM448" s="193" t="s">
        <v>634</v>
      </c>
    </row>
    <row r="449" spans="1:65" s="2" customFormat="1" ht="16.5" customHeight="1">
      <c r="A449" s="37"/>
      <c r="B449" s="38"/>
      <c r="C449" s="182" t="s">
        <v>635</v>
      </c>
      <c r="D449" s="182" t="s">
        <v>161</v>
      </c>
      <c r="E449" s="183" t="s">
        <v>636</v>
      </c>
      <c r="F449" s="184" t="s">
        <v>637</v>
      </c>
      <c r="G449" s="185" t="s">
        <v>619</v>
      </c>
      <c r="H449" s="186">
        <v>25</v>
      </c>
      <c r="I449" s="187"/>
      <c r="J449" s="188">
        <f>ROUND(I449*H449,2)</f>
        <v>0</v>
      </c>
      <c r="K449" s="184" t="s">
        <v>164</v>
      </c>
      <c r="L449" s="42"/>
      <c r="M449" s="189" t="s">
        <v>21</v>
      </c>
      <c r="N449" s="190" t="s">
        <v>45</v>
      </c>
      <c r="O449" s="67"/>
      <c r="P449" s="191">
        <f>O449*H449</f>
        <v>0</v>
      </c>
      <c r="Q449" s="191">
        <v>0</v>
      </c>
      <c r="R449" s="191">
        <f>Q449*H449</f>
        <v>0</v>
      </c>
      <c r="S449" s="191">
        <v>0</v>
      </c>
      <c r="T449" s="192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3" t="s">
        <v>165</v>
      </c>
      <c r="AT449" s="193" t="s">
        <v>161</v>
      </c>
      <c r="AU449" s="193" t="s">
        <v>88</v>
      </c>
      <c r="AY449" s="20" t="s">
        <v>159</v>
      </c>
      <c r="BE449" s="194">
        <f>IF(N449="základní",J449,0)</f>
        <v>0</v>
      </c>
      <c r="BF449" s="194">
        <f>IF(N449="snížená",J449,0)</f>
        <v>0</v>
      </c>
      <c r="BG449" s="194">
        <f>IF(N449="zákl. přenesená",J449,0)</f>
        <v>0</v>
      </c>
      <c r="BH449" s="194">
        <f>IF(N449="sníž. přenesená",J449,0)</f>
        <v>0</v>
      </c>
      <c r="BI449" s="194">
        <f>IF(N449="nulová",J449,0)</f>
        <v>0</v>
      </c>
      <c r="BJ449" s="20" t="s">
        <v>88</v>
      </c>
      <c r="BK449" s="194">
        <f>ROUND(I449*H449,2)</f>
        <v>0</v>
      </c>
      <c r="BL449" s="20" t="s">
        <v>165</v>
      </c>
      <c r="BM449" s="193" t="s">
        <v>638</v>
      </c>
    </row>
    <row r="450" spans="1:65" s="2" customFormat="1" ht="24.2" customHeight="1">
      <c r="A450" s="37"/>
      <c r="B450" s="38"/>
      <c r="C450" s="182" t="s">
        <v>639</v>
      </c>
      <c r="D450" s="182" t="s">
        <v>161</v>
      </c>
      <c r="E450" s="183" t="s">
        <v>640</v>
      </c>
      <c r="F450" s="184" t="s">
        <v>641</v>
      </c>
      <c r="G450" s="185" t="s">
        <v>96</v>
      </c>
      <c r="H450" s="186">
        <v>195.06</v>
      </c>
      <c r="I450" s="187"/>
      <c r="J450" s="188">
        <f>ROUND(I450*H450,2)</f>
        <v>0</v>
      </c>
      <c r="K450" s="184" t="s">
        <v>173</v>
      </c>
      <c r="L450" s="42"/>
      <c r="M450" s="189" t="s">
        <v>21</v>
      </c>
      <c r="N450" s="190" t="s">
        <v>45</v>
      </c>
      <c r="O450" s="67"/>
      <c r="P450" s="191">
        <f>O450*H450</f>
        <v>0</v>
      </c>
      <c r="Q450" s="191">
        <v>4.0000000000000003E-5</v>
      </c>
      <c r="R450" s="191">
        <f>Q450*H450</f>
        <v>7.802400000000001E-3</v>
      </c>
      <c r="S450" s="191">
        <v>0</v>
      </c>
      <c r="T450" s="192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3" t="s">
        <v>165</v>
      </c>
      <c r="AT450" s="193" t="s">
        <v>161</v>
      </c>
      <c r="AU450" s="193" t="s">
        <v>88</v>
      </c>
      <c r="AY450" s="20" t="s">
        <v>159</v>
      </c>
      <c r="BE450" s="194">
        <f>IF(N450="základní",J450,0)</f>
        <v>0</v>
      </c>
      <c r="BF450" s="194">
        <f>IF(N450="snížená",J450,0)</f>
        <v>0</v>
      </c>
      <c r="BG450" s="194">
        <f>IF(N450="zákl. přenesená",J450,0)</f>
        <v>0</v>
      </c>
      <c r="BH450" s="194">
        <f>IF(N450="sníž. přenesená",J450,0)</f>
        <v>0</v>
      </c>
      <c r="BI450" s="194">
        <f>IF(N450="nulová",J450,0)</f>
        <v>0</v>
      </c>
      <c r="BJ450" s="20" t="s">
        <v>88</v>
      </c>
      <c r="BK450" s="194">
        <f>ROUND(I450*H450,2)</f>
        <v>0</v>
      </c>
      <c r="BL450" s="20" t="s">
        <v>165</v>
      </c>
      <c r="BM450" s="193" t="s">
        <v>642</v>
      </c>
    </row>
    <row r="451" spans="1:65" s="2" customFormat="1">
      <c r="A451" s="37"/>
      <c r="B451" s="38"/>
      <c r="C451" s="39"/>
      <c r="D451" s="218" t="s">
        <v>175</v>
      </c>
      <c r="E451" s="39"/>
      <c r="F451" s="219" t="s">
        <v>643</v>
      </c>
      <c r="G451" s="39"/>
      <c r="H451" s="39"/>
      <c r="I451" s="220"/>
      <c r="J451" s="39"/>
      <c r="K451" s="39"/>
      <c r="L451" s="42"/>
      <c r="M451" s="221"/>
      <c r="N451" s="222"/>
      <c r="O451" s="67"/>
      <c r="P451" s="67"/>
      <c r="Q451" s="67"/>
      <c r="R451" s="67"/>
      <c r="S451" s="67"/>
      <c r="T451" s="68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20" t="s">
        <v>175</v>
      </c>
      <c r="AU451" s="20" t="s">
        <v>88</v>
      </c>
    </row>
    <row r="452" spans="1:65" s="13" customFormat="1">
      <c r="B452" s="195"/>
      <c r="C452" s="196"/>
      <c r="D452" s="197" t="s">
        <v>167</v>
      </c>
      <c r="E452" s="198" t="s">
        <v>21</v>
      </c>
      <c r="F452" s="199" t="s">
        <v>464</v>
      </c>
      <c r="G452" s="196"/>
      <c r="H452" s="200">
        <v>115.06</v>
      </c>
      <c r="I452" s="201"/>
      <c r="J452" s="196"/>
      <c r="K452" s="196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167</v>
      </c>
      <c r="AU452" s="206" t="s">
        <v>88</v>
      </c>
      <c r="AV452" s="13" t="s">
        <v>88</v>
      </c>
      <c r="AW452" s="13" t="s">
        <v>34</v>
      </c>
      <c r="AX452" s="13" t="s">
        <v>73</v>
      </c>
      <c r="AY452" s="206" t="s">
        <v>159</v>
      </c>
    </row>
    <row r="453" spans="1:65" s="13" customFormat="1">
      <c r="B453" s="195"/>
      <c r="C453" s="196"/>
      <c r="D453" s="197" t="s">
        <v>167</v>
      </c>
      <c r="E453" s="198" t="s">
        <v>21</v>
      </c>
      <c r="F453" s="199" t="s">
        <v>465</v>
      </c>
      <c r="G453" s="196"/>
      <c r="H453" s="200">
        <v>30</v>
      </c>
      <c r="I453" s="201"/>
      <c r="J453" s="196"/>
      <c r="K453" s="196"/>
      <c r="L453" s="202"/>
      <c r="M453" s="203"/>
      <c r="N453" s="204"/>
      <c r="O453" s="204"/>
      <c r="P453" s="204"/>
      <c r="Q453" s="204"/>
      <c r="R453" s="204"/>
      <c r="S453" s="204"/>
      <c r="T453" s="205"/>
      <c r="AT453" s="206" t="s">
        <v>167</v>
      </c>
      <c r="AU453" s="206" t="s">
        <v>88</v>
      </c>
      <c r="AV453" s="13" t="s">
        <v>88</v>
      </c>
      <c r="AW453" s="13" t="s">
        <v>34</v>
      </c>
      <c r="AX453" s="13" t="s">
        <v>73</v>
      </c>
      <c r="AY453" s="206" t="s">
        <v>159</v>
      </c>
    </row>
    <row r="454" spans="1:65" s="13" customFormat="1">
      <c r="B454" s="195"/>
      <c r="C454" s="196"/>
      <c r="D454" s="197" t="s">
        <v>167</v>
      </c>
      <c r="E454" s="198" t="s">
        <v>21</v>
      </c>
      <c r="F454" s="199" t="s">
        <v>466</v>
      </c>
      <c r="G454" s="196"/>
      <c r="H454" s="200">
        <v>50</v>
      </c>
      <c r="I454" s="201"/>
      <c r="J454" s="196"/>
      <c r="K454" s="196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167</v>
      </c>
      <c r="AU454" s="206" t="s">
        <v>88</v>
      </c>
      <c r="AV454" s="13" t="s">
        <v>88</v>
      </c>
      <c r="AW454" s="13" t="s">
        <v>34</v>
      </c>
      <c r="AX454" s="13" t="s">
        <v>73</v>
      </c>
      <c r="AY454" s="206" t="s">
        <v>159</v>
      </c>
    </row>
    <row r="455" spans="1:65" s="14" customFormat="1">
      <c r="B455" s="207"/>
      <c r="C455" s="208"/>
      <c r="D455" s="197" t="s">
        <v>167</v>
      </c>
      <c r="E455" s="209" t="s">
        <v>21</v>
      </c>
      <c r="F455" s="210" t="s">
        <v>169</v>
      </c>
      <c r="G455" s="208"/>
      <c r="H455" s="211">
        <v>195.06</v>
      </c>
      <c r="I455" s="212"/>
      <c r="J455" s="208"/>
      <c r="K455" s="208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167</v>
      </c>
      <c r="AU455" s="217" t="s">
        <v>88</v>
      </c>
      <c r="AV455" s="14" t="s">
        <v>170</v>
      </c>
      <c r="AW455" s="14" t="s">
        <v>34</v>
      </c>
      <c r="AX455" s="14" t="s">
        <v>81</v>
      </c>
      <c r="AY455" s="217" t="s">
        <v>159</v>
      </c>
    </row>
    <row r="456" spans="1:65" s="2" customFormat="1" ht="16.5" customHeight="1">
      <c r="A456" s="37"/>
      <c r="B456" s="38"/>
      <c r="C456" s="182" t="s">
        <v>644</v>
      </c>
      <c r="D456" s="182" t="s">
        <v>161</v>
      </c>
      <c r="E456" s="183" t="s">
        <v>645</v>
      </c>
      <c r="F456" s="184" t="s">
        <v>646</v>
      </c>
      <c r="G456" s="185" t="s">
        <v>619</v>
      </c>
      <c r="H456" s="186">
        <v>720</v>
      </c>
      <c r="I456" s="187"/>
      <c r="J456" s="188">
        <f>ROUND(I456*H456,2)</f>
        <v>0</v>
      </c>
      <c r="K456" s="184" t="s">
        <v>173</v>
      </c>
      <c r="L456" s="42"/>
      <c r="M456" s="189" t="s">
        <v>21</v>
      </c>
      <c r="N456" s="190" t="s">
        <v>45</v>
      </c>
      <c r="O456" s="67"/>
      <c r="P456" s="191">
        <f>O456*H456</f>
        <v>0</v>
      </c>
      <c r="Q456" s="191">
        <v>0</v>
      </c>
      <c r="R456" s="191">
        <f>Q456*H456</f>
        <v>0</v>
      </c>
      <c r="S456" s="191">
        <v>0</v>
      </c>
      <c r="T456" s="192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93" t="s">
        <v>165</v>
      </c>
      <c r="AT456" s="193" t="s">
        <v>161</v>
      </c>
      <c r="AU456" s="193" t="s">
        <v>88</v>
      </c>
      <c r="AY456" s="20" t="s">
        <v>159</v>
      </c>
      <c r="BE456" s="194">
        <f>IF(N456="základní",J456,0)</f>
        <v>0</v>
      </c>
      <c r="BF456" s="194">
        <f>IF(N456="snížená",J456,0)</f>
        <v>0</v>
      </c>
      <c r="BG456" s="194">
        <f>IF(N456="zákl. přenesená",J456,0)</f>
        <v>0</v>
      </c>
      <c r="BH456" s="194">
        <f>IF(N456="sníž. přenesená",J456,0)</f>
        <v>0</v>
      </c>
      <c r="BI456" s="194">
        <f>IF(N456="nulová",J456,0)</f>
        <v>0</v>
      </c>
      <c r="BJ456" s="20" t="s">
        <v>88</v>
      </c>
      <c r="BK456" s="194">
        <f>ROUND(I456*H456,2)</f>
        <v>0</v>
      </c>
      <c r="BL456" s="20" t="s">
        <v>165</v>
      </c>
      <c r="BM456" s="193" t="s">
        <v>647</v>
      </c>
    </row>
    <row r="457" spans="1:65" s="2" customFormat="1">
      <c r="A457" s="37"/>
      <c r="B457" s="38"/>
      <c r="C457" s="39"/>
      <c r="D457" s="218" t="s">
        <v>175</v>
      </c>
      <c r="E457" s="39"/>
      <c r="F457" s="219" t="s">
        <v>648</v>
      </c>
      <c r="G457" s="39"/>
      <c r="H457" s="39"/>
      <c r="I457" s="220"/>
      <c r="J457" s="39"/>
      <c r="K457" s="39"/>
      <c r="L457" s="42"/>
      <c r="M457" s="221"/>
      <c r="N457" s="222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175</v>
      </c>
      <c r="AU457" s="20" t="s">
        <v>88</v>
      </c>
    </row>
    <row r="458" spans="1:65" s="13" customFormat="1">
      <c r="B458" s="195"/>
      <c r="C458" s="196"/>
      <c r="D458" s="197" t="s">
        <v>167</v>
      </c>
      <c r="E458" s="198" t="s">
        <v>21</v>
      </c>
      <c r="F458" s="199" t="s">
        <v>649</v>
      </c>
      <c r="G458" s="196"/>
      <c r="H458" s="200">
        <v>720</v>
      </c>
      <c r="I458" s="201"/>
      <c r="J458" s="196"/>
      <c r="K458" s="196"/>
      <c r="L458" s="202"/>
      <c r="M458" s="203"/>
      <c r="N458" s="204"/>
      <c r="O458" s="204"/>
      <c r="P458" s="204"/>
      <c r="Q458" s="204"/>
      <c r="R458" s="204"/>
      <c r="S458" s="204"/>
      <c r="T458" s="205"/>
      <c r="AT458" s="206" t="s">
        <v>167</v>
      </c>
      <c r="AU458" s="206" t="s">
        <v>88</v>
      </c>
      <c r="AV458" s="13" t="s">
        <v>88</v>
      </c>
      <c r="AW458" s="13" t="s">
        <v>34</v>
      </c>
      <c r="AX458" s="13" t="s">
        <v>73</v>
      </c>
      <c r="AY458" s="206" t="s">
        <v>159</v>
      </c>
    </row>
    <row r="459" spans="1:65" s="14" customFormat="1">
      <c r="B459" s="207"/>
      <c r="C459" s="208"/>
      <c r="D459" s="197" t="s">
        <v>167</v>
      </c>
      <c r="E459" s="209" t="s">
        <v>21</v>
      </c>
      <c r="F459" s="210" t="s">
        <v>169</v>
      </c>
      <c r="G459" s="208"/>
      <c r="H459" s="211">
        <v>720</v>
      </c>
      <c r="I459" s="212"/>
      <c r="J459" s="208"/>
      <c r="K459" s="208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167</v>
      </c>
      <c r="AU459" s="217" t="s">
        <v>88</v>
      </c>
      <c r="AV459" s="14" t="s">
        <v>170</v>
      </c>
      <c r="AW459" s="14" t="s">
        <v>34</v>
      </c>
      <c r="AX459" s="14" t="s">
        <v>81</v>
      </c>
      <c r="AY459" s="217" t="s">
        <v>159</v>
      </c>
    </row>
    <row r="460" spans="1:65" s="2" customFormat="1" ht="16.5" customHeight="1">
      <c r="A460" s="37"/>
      <c r="B460" s="38"/>
      <c r="C460" s="182" t="s">
        <v>650</v>
      </c>
      <c r="D460" s="182" t="s">
        <v>161</v>
      </c>
      <c r="E460" s="183" t="s">
        <v>651</v>
      </c>
      <c r="F460" s="184" t="s">
        <v>652</v>
      </c>
      <c r="G460" s="185" t="s">
        <v>110</v>
      </c>
      <c r="H460" s="186">
        <v>5.25</v>
      </c>
      <c r="I460" s="187"/>
      <c r="J460" s="188">
        <f>ROUND(I460*H460,2)</f>
        <v>0</v>
      </c>
      <c r="K460" s="184" t="s">
        <v>173</v>
      </c>
      <c r="L460" s="42"/>
      <c r="M460" s="189" t="s">
        <v>21</v>
      </c>
      <c r="N460" s="190" t="s">
        <v>45</v>
      </c>
      <c r="O460" s="67"/>
      <c r="P460" s="191">
        <f>O460*H460</f>
        <v>0</v>
      </c>
      <c r="Q460" s="191">
        <v>0</v>
      </c>
      <c r="R460" s="191">
        <f>Q460*H460</f>
        <v>0</v>
      </c>
      <c r="S460" s="191">
        <v>7.0000000000000007E-2</v>
      </c>
      <c r="T460" s="192">
        <f>S460*H460</f>
        <v>0.36750000000000005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3" t="s">
        <v>165</v>
      </c>
      <c r="AT460" s="193" t="s">
        <v>161</v>
      </c>
      <c r="AU460" s="193" t="s">
        <v>88</v>
      </c>
      <c r="AY460" s="20" t="s">
        <v>159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20" t="s">
        <v>88</v>
      </c>
      <c r="BK460" s="194">
        <f>ROUND(I460*H460,2)</f>
        <v>0</v>
      </c>
      <c r="BL460" s="20" t="s">
        <v>165</v>
      </c>
      <c r="BM460" s="193" t="s">
        <v>653</v>
      </c>
    </row>
    <row r="461" spans="1:65" s="2" customFormat="1">
      <c r="A461" s="37"/>
      <c r="B461" s="38"/>
      <c r="C461" s="39"/>
      <c r="D461" s="218" t="s">
        <v>175</v>
      </c>
      <c r="E461" s="39"/>
      <c r="F461" s="219" t="s">
        <v>654</v>
      </c>
      <c r="G461" s="39"/>
      <c r="H461" s="39"/>
      <c r="I461" s="220"/>
      <c r="J461" s="39"/>
      <c r="K461" s="39"/>
      <c r="L461" s="42"/>
      <c r="M461" s="221"/>
      <c r="N461" s="222"/>
      <c r="O461" s="67"/>
      <c r="P461" s="67"/>
      <c r="Q461" s="67"/>
      <c r="R461" s="67"/>
      <c r="S461" s="67"/>
      <c r="T461" s="68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20" t="s">
        <v>175</v>
      </c>
      <c r="AU461" s="20" t="s">
        <v>88</v>
      </c>
    </row>
    <row r="462" spans="1:65" s="13" customFormat="1">
      <c r="B462" s="195"/>
      <c r="C462" s="196"/>
      <c r="D462" s="197" t="s">
        <v>167</v>
      </c>
      <c r="E462" s="198" t="s">
        <v>21</v>
      </c>
      <c r="F462" s="199" t="s">
        <v>655</v>
      </c>
      <c r="G462" s="196"/>
      <c r="H462" s="200">
        <v>5.25</v>
      </c>
      <c r="I462" s="201"/>
      <c r="J462" s="196"/>
      <c r="K462" s="196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167</v>
      </c>
      <c r="AU462" s="206" t="s">
        <v>88</v>
      </c>
      <c r="AV462" s="13" t="s">
        <v>88</v>
      </c>
      <c r="AW462" s="13" t="s">
        <v>34</v>
      </c>
      <c r="AX462" s="13" t="s">
        <v>73</v>
      </c>
      <c r="AY462" s="206" t="s">
        <v>159</v>
      </c>
    </row>
    <row r="463" spans="1:65" s="14" customFormat="1">
      <c r="B463" s="207"/>
      <c r="C463" s="208"/>
      <c r="D463" s="197" t="s">
        <v>167</v>
      </c>
      <c r="E463" s="209" t="s">
        <v>21</v>
      </c>
      <c r="F463" s="210" t="s">
        <v>169</v>
      </c>
      <c r="G463" s="208"/>
      <c r="H463" s="211">
        <v>5.25</v>
      </c>
      <c r="I463" s="212"/>
      <c r="J463" s="208"/>
      <c r="K463" s="208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167</v>
      </c>
      <c r="AU463" s="217" t="s">
        <v>88</v>
      </c>
      <c r="AV463" s="14" t="s">
        <v>170</v>
      </c>
      <c r="AW463" s="14" t="s">
        <v>34</v>
      </c>
      <c r="AX463" s="14" t="s">
        <v>81</v>
      </c>
      <c r="AY463" s="217" t="s">
        <v>159</v>
      </c>
    </row>
    <row r="464" spans="1:65" s="2" customFormat="1" ht="16.5" customHeight="1">
      <c r="A464" s="37"/>
      <c r="B464" s="38"/>
      <c r="C464" s="182" t="s">
        <v>656</v>
      </c>
      <c r="D464" s="182" t="s">
        <v>161</v>
      </c>
      <c r="E464" s="183" t="s">
        <v>657</v>
      </c>
      <c r="F464" s="184" t="s">
        <v>658</v>
      </c>
      <c r="G464" s="185" t="s">
        <v>220</v>
      </c>
      <c r="H464" s="186">
        <v>0.34100000000000003</v>
      </c>
      <c r="I464" s="187"/>
      <c r="J464" s="188">
        <f>ROUND(I464*H464,2)</f>
        <v>0</v>
      </c>
      <c r="K464" s="184" t="s">
        <v>173</v>
      </c>
      <c r="L464" s="42"/>
      <c r="M464" s="189" t="s">
        <v>21</v>
      </c>
      <c r="N464" s="190" t="s">
        <v>45</v>
      </c>
      <c r="O464" s="67"/>
      <c r="P464" s="191">
        <f>O464*H464</f>
        <v>0</v>
      </c>
      <c r="Q464" s="191">
        <v>0</v>
      </c>
      <c r="R464" s="191">
        <f>Q464*H464</f>
        <v>0</v>
      </c>
      <c r="S464" s="191">
        <v>2.2000000000000002</v>
      </c>
      <c r="T464" s="192">
        <f>S464*H464</f>
        <v>0.75020000000000009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93" t="s">
        <v>165</v>
      </c>
      <c r="AT464" s="193" t="s">
        <v>161</v>
      </c>
      <c r="AU464" s="193" t="s">
        <v>88</v>
      </c>
      <c r="AY464" s="20" t="s">
        <v>159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20" t="s">
        <v>88</v>
      </c>
      <c r="BK464" s="194">
        <f>ROUND(I464*H464,2)</f>
        <v>0</v>
      </c>
      <c r="BL464" s="20" t="s">
        <v>165</v>
      </c>
      <c r="BM464" s="193" t="s">
        <v>659</v>
      </c>
    </row>
    <row r="465" spans="1:65" s="2" customFormat="1">
      <c r="A465" s="37"/>
      <c r="B465" s="38"/>
      <c r="C465" s="39"/>
      <c r="D465" s="218" t="s">
        <v>175</v>
      </c>
      <c r="E465" s="39"/>
      <c r="F465" s="219" t="s">
        <v>660</v>
      </c>
      <c r="G465" s="39"/>
      <c r="H465" s="39"/>
      <c r="I465" s="220"/>
      <c r="J465" s="39"/>
      <c r="K465" s="39"/>
      <c r="L465" s="42"/>
      <c r="M465" s="221"/>
      <c r="N465" s="222"/>
      <c r="O465" s="67"/>
      <c r="P465" s="67"/>
      <c r="Q465" s="67"/>
      <c r="R465" s="67"/>
      <c r="S465" s="67"/>
      <c r="T465" s="68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20" t="s">
        <v>175</v>
      </c>
      <c r="AU465" s="20" t="s">
        <v>88</v>
      </c>
    </row>
    <row r="466" spans="1:65" s="13" customFormat="1">
      <c r="B466" s="195"/>
      <c r="C466" s="196"/>
      <c r="D466" s="197" t="s">
        <v>167</v>
      </c>
      <c r="E466" s="198" t="s">
        <v>21</v>
      </c>
      <c r="F466" s="199" t="s">
        <v>531</v>
      </c>
      <c r="G466" s="196"/>
      <c r="H466" s="200">
        <v>0.34100000000000003</v>
      </c>
      <c r="I466" s="201"/>
      <c r="J466" s="196"/>
      <c r="K466" s="196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167</v>
      </c>
      <c r="AU466" s="206" t="s">
        <v>88</v>
      </c>
      <c r="AV466" s="13" t="s">
        <v>88</v>
      </c>
      <c r="AW466" s="13" t="s">
        <v>34</v>
      </c>
      <c r="AX466" s="13" t="s">
        <v>73</v>
      </c>
      <c r="AY466" s="206" t="s">
        <v>159</v>
      </c>
    </row>
    <row r="467" spans="1:65" s="14" customFormat="1">
      <c r="B467" s="207"/>
      <c r="C467" s="208"/>
      <c r="D467" s="197" t="s">
        <v>167</v>
      </c>
      <c r="E467" s="209" t="s">
        <v>21</v>
      </c>
      <c r="F467" s="210" t="s">
        <v>169</v>
      </c>
      <c r="G467" s="208"/>
      <c r="H467" s="211">
        <v>0.34100000000000003</v>
      </c>
      <c r="I467" s="212"/>
      <c r="J467" s="208"/>
      <c r="K467" s="208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167</v>
      </c>
      <c r="AU467" s="217" t="s">
        <v>88</v>
      </c>
      <c r="AV467" s="14" t="s">
        <v>170</v>
      </c>
      <c r="AW467" s="14" t="s">
        <v>34</v>
      </c>
      <c r="AX467" s="14" t="s">
        <v>81</v>
      </c>
      <c r="AY467" s="217" t="s">
        <v>159</v>
      </c>
    </row>
    <row r="468" spans="1:65" s="2" customFormat="1" ht="21.75" customHeight="1">
      <c r="A468" s="37"/>
      <c r="B468" s="38"/>
      <c r="C468" s="182" t="s">
        <v>661</v>
      </c>
      <c r="D468" s="182" t="s">
        <v>161</v>
      </c>
      <c r="E468" s="183" t="s">
        <v>662</v>
      </c>
      <c r="F468" s="184" t="s">
        <v>663</v>
      </c>
      <c r="G468" s="185" t="s">
        <v>220</v>
      </c>
      <c r="H468" s="186">
        <v>0.34100000000000003</v>
      </c>
      <c r="I468" s="187"/>
      <c r="J468" s="188">
        <f>ROUND(I468*H468,2)</f>
        <v>0</v>
      </c>
      <c r="K468" s="184" t="s">
        <v>173</v>
      </c>
      <c r="L468" s="42"/>
      <c r="M468" s="189" t="s">
        <v>21</v>
      </c>
      <c r="N468" s="190" t="s">
        <v>45</v>
      </c>
      <c r="O468" s="67"/>
      <c r="P468" s="191">
        <f>O468*H468</f>
        <v>0</v>
      </c>
      <c r="Q468" s="191">
        <v>0</v>
      </c>
      <c r="R468" s="191">
        <f>Q468*H468</f>
        <v>0</v>
      </c>
      <c r="S468" s="191">
        <v>2.9000000000000001E-2</v>
      </c>
      <c r="T468" s="192">
        <f>S468*H468</f>
        <v>9.889000000000002E-3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93" t="s">
        <v>165</v>
      </c>
      <c r="AT468" s="193" t="s">
        <v>161</v>
      </c>
      <c r="AU468" s="193" t="s">
        <v>88</v>
      </c>
      <c r="AY468" s="20" t="s">
        <v>159</v>
      </c>
      <c r="BE468" s="194">
        <f>IF(N468="základní",J468,0)</f>
        <v>0</v>
      </c>
      <c r="BF468" s="194">
        <f>IF(N468="snížená",J468,0)</f>
        <v>0</v>
      </c>
      <c r="BG468" s="194">
        <f>IF(N468="zákl. přenesená",J468,0)</f>
        <v>0</v>
      </c>
      <c r="BH468" s="194">
        <f>IF(N468="sníž. přenesená",J468,0)</f>
        <v>0</v>
      </c>
      <c r="BI468" s="194">
        <f>IF(N468="nulová",J468,0)</f>
        <v>0</v>
      </c>
      <c r="BJ468" s="20" t="s">
        <v>88</v>
      </c>
      <c r="BK468" s="194">
        <f>ROUND(I468*H468,2)</f>
        <v>0</v>
      </c>
      <c r="BL468" s="20" t="s">
        <v>165</v>
      </c>
      <c r="BM468" s="193" t="s">
        <v>664</v>
      </c>
    </row>
    <row r="469" spans="1:65" s="2" customFormat="1">
      <c r="A469" s="37"/>
      <c r="B469" s="38"/>
      <c r="C469" s="39"/>
      <c r="D469" s="218" t="s">
        <v>175</v>
      </c>
      <c r="E469" s="39"/>
      <c r="F469" s="219" t="s">
        <v>665</v>
      </c>
      <c r="G469" s="39"/>
      <c r="H469" s="39"/>
      <c r="I469" s="220"/>
      <c r="J469" s="39"/>
      <c r="K469" s="39"/>
      <c r="L469" s="42"/>
      <c r="M469" s="221"/>
      <c r="N469" s="222"/>
      <c r="O469" s="67"/>
      <c r="P469" s="67"/>
      <c r="Q469" s="67"/>
      <c r="R469" s="67"/>
      <c r="S469" s="67"/>
      <c r="T469" s="68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20" t="s">
        <v>175</v>
      </c>
      <c r="AU469" s="20" t="s">
        <v>88</v>
      </c>
    </row>
    <row r="470" spans="1:65" s="13" customFormat="1">
      <c r="B470" s="195"/>
      <c r="C470" s="196"/>
      <c r="D470" s="197" t="s">
        <v>167</v>
      </c>
      <c r="E470" s="198" t="s">
        <v>21</v>
      </c>
      <c r="F470" s="199" t="s">
        <v>531</v>
      </c>
      <c r="G470" s="196"/>
      <c r="H470" s="200">
        <v>0.34100000000000003</v>
      </c>
      <c r="I470" s="201"/>
      <c r="J470" s="196"/>
      <c r="K470" s="196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167</v>
      </c>
      <c r="AU470" s="206" t="s">
        <v>88</v>
      </c>
      <c r="AV470" s="13" t="s">
        <v>88</v>
      </c>
      <c r="AW470" s="13" t="s">
        <v>34</v>
      </c>
      <c r="AX470" s="13" t="s">
        <v>73</v>
      </c>
      <c r="AY470" s="206" t="s">
        <v>159</v>
      </c>
    </row>
    <row r="471" spans="1:65" s="14" customFormat="1">
      <c r="B471" s="207"/>
      <c r="C471" s="208"/>
      <c r="D471" s="197" t="s">
        <v>167</v>
      </c>
      <c r="E471" s="209" t="s">
        <v>21</v>
      </c>
      <c r="F471" s="210" t="s">
        <v>169</v>
      </c>
      <c r="G471" s="208"/>
      <c r="H471" s="211">
        <v>0.34100000000000003</v>
      </c>
      <c r="I471" s="212"/>
      <c r="J471" s="208"/>
      <c r="K471" s="208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167</v>
      </c>
      <c r="AU471" s="217" t="s">
        <v>88</v>
      </c>
      <c r="AV471" s="14" t="s">
        <v>170</v>
      </c>
      <c r="AW471" s="14" t="s">
        <v>34</v>
      </c>
      <c r="AX471" s="14" t="s">
        <v>81</v>
      </c>
      <c r="AY471" s="217" t="s">
        <v>159</v>
      </c>
    </row>
    <row r="472" spans="1:65" s="2" customFormat="1" ht="16.5" customHeight="1">
      <c r="A472" s="37"/>
      <c r="B472" s="38"/>
      <c r="C472" s="182" t="s">
        <v>666</v>
      </c>
      <c r="D472" s="182" t="s">
        <v>161</v>
      </c>
      <c r="E472" s="183" t="s">
        <v>667</v>
      </c>
      <c r="F472" s="184" t="s">
        <v>668</v>
      </c>
      <c r="G472" s="185" t="s">
        <v>110</v>
      </c>
      <c r="H472" s="186">
        <v>12</v>
      </c>
      <c r="I472" s="187"/>
      <c r="J472" s="188">
        <f>ROUND(I472*H472,2)</f>
        <v>0</v>
      </c>
      <c r="K472" s="184" t="s">
        <v>173</v>
      </c>
      <c r="L472" s="42"/>
      <c r="M472" s="189" t="s">
        <v>21</v>
      </c>
      <c r="N472" s="190" t="s">
        <v>45</v>
      </c>
      <c r="O472" s="67"/>
      <c r="P472" s="191">
        <f>O472*H472</f>
        <v>0</v>
      </c>
      <c r="Q472" s="191">
        <v>0</v>
      </c>
      <c r="R472" s="191">
        <f>Q472*H472</f>
        <v>0</v>
      </c>
      <c r="S472" s="191">
        <v>8.9999999999999993E-3</v>
      </c>
      <c r="T472" s="192">
        <f>S472*H472</f>
        <v>0.10799999999999998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3" t="s">
        <v>165</v>
      </c>
      <c r="AT472" s="193" t="s">
        <v>161</v>
      </c>
      <c r="AU472" s="193" t="s">
        <v>88</v>
      </c>
      <c r="AY472" s="20" t="s">
        <v>159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20" t="s">
        <v>88</v>
      </c>
      <c r="BK472" s="194">
        <f>ROUND(I472*H472,2)</f>
        <v>0</v>
      </c>
      <c r="BL472" s="20" t="s">
        <v>165</v>
      </c>
      <c r="BM472" s="193" t="s">
        <v>669</v>
      </c>
    </row>
    <row r="473" spans="1:65" s="2" customFormat="1">
      <c r="A473" s="37"/>
      <c r="B473" s="38"/>
      <c r="C473" s="39"/>
      <c r="D473" s="218" t="s">
        <v>175</v>
      </c>
      <c r="E473" s="39"/>
      <c r="F473" s="219" t="s">
        <v>670</v>
      </c>
      <c r="G473" s="39"/>
      <c r="H473" s="39"/>
      <c r="I473" s="220"/>
      <c r="J473" s="39"/>
      <c r="K473" s="39"/>
      <c r="L473" s="42"/>
      <c r="M473" s="221"/>
      <c r="N473" s="222"/>
      <c r="O473" s="67"/>
      <c r="P473" s="67"/>
      <c r="Q473" s="67"/>
      <c r="R473" s="67"/>
      <c r="S473" s="67"/>
      <c r="T473" s="68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20" t="s">
        <v>175</v>
      </c>
      <c r="AU473" s="20" t="s">
        <v>88</v>
      </c>
    </row>
    <row r="474" spans="1:65" s="13" customFormat="1">
      <c r="B474" s="195"/>
      <c r="C474" s="196"/>
      <c r="D474" s="197" t="s">
        <v>167</v>
      </c>
      <c r="E474" s="198" t="s">
        <v>21</v>
      </c>
      <c r="F474" s="199" t="s">
        <v>671</v>
      </c>
      <c r="G474" s="196"/>
      <c r="H474" s="200">
        <v>12</v>
      </c>
      <c r="I474" s="201"/>
      <c r="J474" s="196"/>
      <c r="K474" s="196"/>
      <c r="L474" s="202"/>
      <c r="M474" s="203"/>
      <c r="N474" s="204"/>
      <c r="O474" s="204"/>
      <c r="P474" s="204"/>
      <c r="Q474" s="204"/>
      <c r="R474" s="204"/>
      <c r="S474" s="204"/>
      <c r="T474" s="205"/>
      <c r="AT474" s="206" t="s">
        <v>167</v>
      </c>
      <c r="AU474" s="206" t="s">
        <v>88</v>
      </c>
      <c r="AV474" s="13" t="s">
        <v>88</v>
      </c>
      <c r="AW474" s="13" t="s">
        <v>34</v>
      </c>
      <c r="AX474" s="13" t="s">
        <v>73</v>
      </c>
      <c r="AY474" s="206" t="s">
        <v>159</v>
      </c>
    </row>
    <row r="475" spans="1:65" s="14" customFormat="1">
      <c r="B475" s="207"/>
      <c r="C475" s="208"/>
      <c r="D475" s="197" t="s">
        <v>167</v>
      </c>
      <c r="E475" s="209" t="s">
        <v>21</v>
      </c>
      <c r="F475" s="210" t="s">
        <v>169</v>
      </c>
      <c r="G475" s="208"/>
      <c r="H475" s="211">
        <v>12</v>
      </c>
      <c r="I475" s="212"/>
      <c r="J475" s="208"/>
      <c r="K475" s="208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167</v>
      </c>
      <c r="AU475" s="217" t="s">
        <v>88</v>
      </c>
      <c r="AV475" s="14" t="s">
        <v>170</v>
      </c>
      <c r="AW475" s="14" t="s">
        <v>34</v>
      </c>
      <c r="AX475" s="14" t="s">
        <v>81</v>
      </c>
      <c r="AY475" s="217" t="s">
        <v>159</v>
      </c>
    </row>
    <row r="476" spans="1:65" s="2" customFormat="1" ht="16.5" customHeight="1">
      <c r="A476" s="37"/>
      <c r="B476" s="38"/>
      <c r="C476" s="182" t="s">
        <v>672</v>
      </c>
      <c r="D476" s="182" t="s">
        <v>161</v>
      </c>
      <c r="E476" s="183" t="s">
        <v>673</v>
      </c>
      <c r="F476" s="184" t="s">
        <v>674</v>
      </c>
      <c r="G476" s="185" t="s">
        <v>110</v>
      </c>
      <c r="H476" s="186">
        <v>138.63999999999999</v>
      </c>
      <c r="I476" s="187"/>
      <c r="J476" s="188">
        <f>ROUND(I476*H476,2)</f>
        <v>0</v>
      </c>
      <c r="K476" s="184" t="s">
        <v>173</v>
      </c>
      <c r="L476" s="42"/>
      <c r="M476" s="189" t="s">
        <v>21</v>
      </c>
      <c r="N476" s="190" t="s">
        <v>45</v>
      </c>
      <c r="O476" s="67"/>
      <c r="P476" s="191">
        <f>O476*H476</f>
        <v>0</v>
      </c>
      <c r="Q476" s="191">
        <v>0</v>
      </c>
      <c r="R476" s="191">
        <f>Q476*H476</f>
        <v>0</v>
      </c>
      <c r="S476" s="191">
        <v>8.9999999999999993E-3</v>
      </c>
      <c r="T476" s="192">
        <f>S476*H476</f>
        <v>1.2477599999999998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3" t="s">
        <v>165</v>
      </c>
      <c r="AT476" s="193" t="s">
        <v>161</v>
      </c>
      <c r="AU476" s="193" t="s">
        <v>88</v>
      </c>
      <c r="AY476" s="20" t="s">
        <v>159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20" t="s">
        <v>88</v>
      </c>
      <c r="BK476" s="194">
        <f>ROUND(I476*H476,2)</f>
        <v>0</v>
      </c>
      <c r="BL476" s="20" t="s">
        <v>165</v>
      </c>
      <c r="BM476" s="193" t="s">
        <v>675</v>
      </c>
    </row>
    <row r="477" spans="1:65" s="2" customFormat="1">
      <c r="A477" s="37"/>
      <c r="B477" s="38"/>
      <c r="C477" s="39"/>
      <c r="D477" s="218" t="s">
        <v>175</v>
      </c>
      <c r="E477" s="39"/>
      <c r="F477" s="219" t="s">
        <v>676</v>
      </c>
      <c r="G477" s="39"/>
      <c r="H477" s="39"/>
      <c r="I477" s="220"/>
      <c r="J477" s="39"/>
      <c r="K477" s="39"/>
      <c r="L477" s="42"/>
      <c r="M477" s="221"/>
      <c r="N477" s="222"/>
      <c r="O477" s="67"/>
      <c r="P477" s="67"/>
      <c r="Q477" s="67"/>
      <c r="R477" s="67"/>
      <c r="S477" s="67"/>
      <c r="T477" s="68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T477" s="20" t="s">
        <v>175</v>
      </c>
      <c r="AU477" s="20" t="s">
        <v>88</v>
      </c>
    </row>
    <row r="478" spans="1:65" s="15" customFormat="1">
      <c r="B478" s="223"/>
      <c r="C478" s="224"/>
      <c r="D478" s="197" t="s">
        <v>167</v>
      </c>
      <c r="E478" s="225" t="s">
        <v>21</v>
      </c>
      <c r="F478" s="226" t="s">
        <v>677</v>
      </c>
      <c r="G478" s="224"/>
      <c r="H478" s="225" t="s">
        <v>21</v>
      </c>
      <c r="I478" s="227"/>
      <c r="J478" s="224"/>
      <c r="K478" s="224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167</v>
      </c>
      <c r="AU478" s="232" t="s">
        <v>88</v>
      </c>
      <c r="AV478" s="15" t="s">
        <v>81</v>
      </c>
      <c r="AW478" s="15" t="s">
        <v>34</v>
      </c>
      <c r="AX478" s="15" t="s">
        <v>73</v>
      </c>
      <c r="AY478" s="232" t="s">
        <v>159</v>
      </c>
    </row>
    <row r="479" spans="1:65" s="13" customFormat="1">
      <c r="B479" s="195"/>
      <c r="C479" s="196"/>
      <c r="D479" s="197" t="s">
        <v>167</v>
      </c>
      <c r="E479" s="198" t="s">
        <v>21</v>
      </c>
      <c r="F479" s="199" t="s">
        <v>678</v>
      </c>
      <c r="G479" s="196"/>
      <c r="H479" s="200">
        <v>152.19999999999999</v>
      </c>
      <c r="I479" s="201"/>
      <c r="J479" s="196"/>
      <c r="K479" s="196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167</v>
      </c>
      <c r="AU479" s="206" t="s">
        <v>88</v>
      </c>
      <c r="AV479" s="13" t="s">
        <v>88</v>
      </c>
      <c r="AW479" s="13" t="s">
        <v>34</v>
      </c>
      <c r="AX479" s="13" t="s">
        <v>73</v>
      </c>
      <c r="AY479" s="206" t="s">
        <v>159</v>
      </c>
    </row>
    <row r="480" spans="1:65" s="13" customFormat="1">
      <c r="B480" s="195"/>
      <c r="C480" s="196"/>
      <c r="D480" s="197" t="s">
        <v>167</v>
      </c>
      <c r="E480" s="198" t="s">
        <v>21</v>
      </c>
      <c r="F480" s="199" t="s">
        <v>679</v>
      </c>
      <c r="G480" s="196"/>
      <c r="H480" s="200">
        <v>4.24</v>
      </c>
      <c r="I480" s="201"/>
      <c r="J480" s="196"/>
      <c r="K480" s="196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167</v>
      </c>
      <c r="AU480" s="206" t="s">
        <v>88</v>
      </c>
      <c r="AV480" s="13" t="s">
        <v>88</v>
      </c>
      <c r="AW480" s="13" t="s">
        <v>34</v>
      </c>
      <c r="AX480" s="13" t="s">
        <v>73</v>
      </c>
      <c r="AY480" s="206" t="s">
        <v>159</v>
      </c>
    </row>
    <row r="481" spans="1:65" s="13" customFormat="1">
      <c r="B481" s="195"/>
      <c r="C481" s="196"/>
      <c r="D481" s="197" t="s">
        <v>167</v>
      </c>
      <c r="E481" s="198" t="s">
        <v>21</v>
      </c>
      <c r="F481" s="199" t="s">
        <v>680</v>
      </c>
      <c r="G481" s="196"/>
      <c r="H481" s="200">
        <v>-17.8</v>
      </c>
      <c r="I481" s="201"/>
      <c r="J481" s="196"/>
      <c r="K481" s="196"/>
      <c r="L481" s="202"/>
      <c r="M481" s="203"/>
      <c r="N481" s="204"/>
      <c r="O481" s="204"/>
      <c r="P481" s="204"/>
      <c r="Q481" s="204"/>
      <c r="R481" s="204"/>
      <c r="S481" s="204"/>
      <c r="T481" s="205"/>
      <c r="AT481" s="206" t="s">
        <v>167</v>
      </c>
      <c r="AU481" s="206" t="s">
        <v>88</v>
      </c>
      <c r="AV481" s="13" t="s">
        <v>88</v>
      </c>
      <c r="AW481" s="13" t="s">
        <v>34</v>
      </c>
      <c r="AX481" s="13" t="s">
        <v>73</v>
      </c>
      <c r="AY481" s="206" t="s">
        <v>159</v>
      </c>
    </row>
    <row r="482" spans="1:65" s="14" customFormat="1">
      <c r="B482" s="207"/>
      <c r="C482" s="208"/>
      <c r="D482" s="197" t="s">
        <v>167</v>
      </c>
      <c r="E482" s="209" t="s">
        <v>21</v>
      </c>
      <c r="F482" s="210" t="s">
        <v>169</v>
      </c>
      <c r="G482" s="208"/>
      <c r="H482" s="211">
        <v>138.63999999999999</v>
      </c>
      <c r="I482" s="212"/>
      <c r="J482" s="208"/>
      <c r="K482" s="208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167</v>
      </c>
      <c r="AU482" s="217" t="s">
        <v>88</v>
      </c>
      <c r="AV482" s="14" t="s">
        <v>170</v>
      </c>
      <c r="AW482" s="14" t="s">
        <v>34</v>
      </c>
      <c r="AX482" s="14" t="s">
        <v>81</v>
      </c>
      <c r="AY482" s="217" t="s">
        <v>159</v>
      </c>
    </row>
    <row r="483" spans="1:65" s="2" customFormat="1" ht="33" customHeight="1">
      <c r="A483" s="37"/>
      <c r="B483" s="38"/>
      <c r="C483" s="182" t="s">
        <v>681</v>
      </c>
      <c r="D483" s="182" t="s">
        <v>161</v>
      </c>
      <c r="E483" s="183" t="s">
        <v>682</v>
      </c>
      <c r="F483" s="184" t="s">
        <v>683</v>
      </c>
      <c r="G483" s="185" t="s">
        <v>110</v>
      </c>
      <c r="H483" s="186">
        <v>11.5</v>
      </c>
      <c r="I483" s="187"/>
      <c r="J483" s="188">
        <f>ROUND(I483*H483,2)</f>
        <v>0</v>
      </c>
      <c r="K483" s="184" t="s">
        <v>173</v>
      </c>
      <c r="L483" s="42"/>
      <c r="M483" s="189" t="s">
        <v>21</v>
      </c>
      <c r="N483" s="190" t="s">
        <v>45</v>
      </c>
      <c r="O483" s="67"/>
      <c r="P483" s="191">
        <f>O483*H483</f>
        <v>0</v>
      </c>
      <c r="Q483" s="191">
        <v>0</v>
      </c>
      <c r="R483" s="191">
        <f>Q483*H483</f>
        <v>0</v>
      </c>
      <c r="S483" s="191">
        <v>0.25</v>
      </c>
      <c r="T483" s="192">
        <f>S483*H483</f>
        <v>2.875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3" t="s">
        <v>165</v>
      </c>
      <c r="AT483" s="193" t="s">
        <v>161</v>
      </c>
      <c r="AU483" s="193" t="s">
        <v>88</v>
      </c>
      <c r="AY483" s="20" t="s">
        <v>159</v>
      </c>
      <c r="BE483" s="194">
        <f>IF(N483="základní",J483,0)</f>
        <v>0</v>
      </c>
      <c r="BF483" s="194">
        <f>IF(N483="snížená",J483,0)</f>
        <v>0</v>
      </c>
      <c r="BG483" s="194">
        <f>IF(N483="zákl. přenesená",J483,0)</f>
        <v>0</v>
      </c>
      <c r="BH483" s="194">
        <f>IF(N483="sníž. přenesená",J483,0)</f>
        <v>0</v>
      </c>
      <c r="BI483" s="194">
        <f>IF(N483="nulová",J483,0)</f>
        <v>0</v>
      </c>
      <c r="BJ483" s="20" t="s">
        <v>88</v>
      </c>
      <c r="BK483" s="194">
        <f>ROUND(I483*H483,2)</f>
        <v>0</v>
      </c>
      <c r="BL483" s="20" t="s">
        <v>165</v>
      </c>
      <c r="BM483" s="193" t="s">
        <v>684</v>
      </c>
    </row>
    <row r="484" spans="1:65" s="2" customFormat="1">
      <c r="A484" s="37"/>
      <c r="B484" s="38"/>
      <c r="C484" s="39"/>
      <c r="D484" s="218" t="s">
        <v>175</v>
      </c>
      <c r="E484" s="39"/>
      <c r="F484" s="219" t="s">
        <v>685</v>
      </c>
      <c r="G484" s="39"/>
      <c r="H484" s="39"/>
      <c r="I484" s="220"/>
      <c r="J484" s="39"/>
      <c r="K484" s="39"/>
      <c r="L484" s="42"/>
      <c r="M484" s="221"/>
      <c r="N484" s="222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175</v>
      </c>
      <c r="AU484" s="20" t="s">
        <v>88</v>
      </c>
    </row>
    <row r="485" spans="1:65" s="13" customFormat="1">
      <c r="B485" s="195"/>
      <c r="C485" s="196"/>
      <c r="D485" s="197" t="s">
        <v>167</v>
      </c>
      <c r="E485" s="198" t="s">
        <v>21</v>
      </c>
      <c r="F485" s="199" t="s">
        <v>686</v>
      </c>
      <c r="G485" s="196"/>
      <c r="H485" s="200">
        <v>11.5</v>
      </c>
      <c r="I485" s="201"/>
      <c r="J485" s="196"/>
      <c r="K485" s="196"/>
      <c r="L485" s="202"/>
      <c r="M485" s="203"/>
      <c r="N485" s="204"/>
      <c r="O485" s="204"/>
      <c r="P485" s="204"/>
      <c r="Q485" s="204"/>
      <c r="R485" s="204"/>
      <c r="S485" s="204"/>
      <c r="T485" s="205"/>
      <c r="AT485" s="206" t="s">
        <v>167</v>
      </c>
      <c r="AU485" s="206" t="s">
        <v>88</v>
      </c>
      <c r="AV485" s="13" t="s">
        <v>88</v>
      </c>
      <c r="AW485" s="13" t="s">
        <v>34</v>
      </c>
      <c r="AX485" s="13" t="s">
        <v>73</v>
      </c>
      <c r="AY485" s="206" t="s">
        <v>159</v>
      </c>
    </row>
    <row r="486" spans="1:65" s="14" customFormat="1">
      <c r="B486" s="207"/>
      <c r="C486" s="208"/>
      <c r="D486" s="197" t="s">
        <v>167</v>
      </c>
      <c r="E486" s="209" t="s">
        <v>21</v>
      </c>
      <c r="F486" s="210" t="s">
        <v>169</v>
      </c>
      <c r="G486" s="208"/>
      <c r="H486" s="211">
        <v>11.5</v>
      </c>
      <c r="I486" s="212"/>
      <c r="J486" s="208"/>
      <c r="K486" s="208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167</v>
      </c>
      <c r="AU486" s="217" t="s">
        <v>88</v>
      </c>
      <c r="AV486" s="14" t="s">
        <v>170</v>
      </c>
      <c r="AW486" s="14" t="s">
        <v>34</v>
      </c>
      <c r="AX486" s="14" t="s">
        <v>81</v>
      </c>
      <c r="AY486" s="217" t="s">
        <v>159</v>
      </c>
    </row>
    <row r="487" spans="1:65" s="2" customFormat="1" ht="37.9" customHeight="1">
      <c r="A487" s="37"/>
      <c r="B487" s="38"/>
      <c r="C487" s="182" t="s">
        <v>687</v>
      </c>
      <c r="D487" s="182" t="s">
        <v>161</v>
      </c>
      <c r="E487" s="183" t="s">
        <v>688</v>
      </c>
      <c r="F487" s="184" t="s">
        <v>689</v>
      </c>
      <c r="G487" s="185" t="s">
        <v>110</v>
      </c>
      <c r="H487" s="186">
        <v>0.75</v>
      </c>
      <c r="I487" s="187"/>
      <c r="J487" s="188">
        <f>ROUND(I487*H487,2)</f>
        <v>0</v>
      </c>
      <c r="K487" s="184" t="s">
        <v>173</v>
      </c>
      <c r="L487" s="42"/>
      <c r="M487" s="189" t="s">
        <v>21</v>
      </c>
      <c r="N487" s="190" t="s">
        <v>45</v>
      </c>
      <c r="O487" s="67"/>
      <c r="P487" s="191">
        <f>O487*H487</f>
        <v>0</v>
      </c>
      <c r="Q487" s="191">
        <v>0</v>
      </c>
      <c r="R487" s="191">
        <f>Q487*H487</f>
        <v>0</v>
      </c>
      <c r="S487" s="191">
        <v>0.9</v>
      </c>
      <c r="T487" s="192">
        <f>S487*H487</f>
        <v>0.67500000000000004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3" t="s">
        <v>165</v>
      </c>
      <c r="AT487" s="193" t="s">
        <v>161</v>
      </c>
      <c r="AU487" s="193" t="s">
        <v>88</v>
      </c>
      <c r="AY487" s="20" t="s">
        <v>159</v>
      </c>
      <c r="BE487" s="194">
        <f>IF(N487="základní",J487,0)</f>
        <v>0</v>
      </c>
      <c r="BF487" s="194">
        <f>IF(N487="snížená",J487,0)</f>
        <v>0</v>
      </c>
      <c r="BG487" s="194">
        <f>IF(N487="zákl. přenesená",J487,0)</f>
        <v>0</v>
      </c>
      <c r="BH487" s="194">
        <f>IF(N487="sníž. přenesená",J487,0)</f>
        <v>0</v>
      </c>
      <c r="BI487" s="194">
        <f>IF(N487="nulová",J487,0)</f>
        <v>0</v>
      </c>
      <c r="BJ487" s="20" t="s">
        <v>88</v>
      </c>
      <c r="BK487" s="194">
        <f>ROUND(I487*H487,2)</f>
        <v>0</v>
      </c>
      <c r="BL487" s="20" t="s">
        <v>165</v>
      </c>
      <c r="BM487" s="193" t="s">
        <v>690</v>
      </c>
    </row>
    <row r="488" spans="1:65" s="2" customFormat="1">
      <c r="A488" s="37"/>
      <c r="B488" s="38"/>
      <c r="C488" s="39"/>
      <c r="D488" s="218" t="s">
        <v>175</v>
      </c>
      <c r="E488" s="39"/>
      <c r="F488" s="219" t="s">
        <v>691</v>
      </c>
      <c r="G488" s="39"/>
      <c r="H488" s="39"/>
      <c r="I488" s="220"/>
      <c r="J488" s="39"/>
      <c r="K488" s="39"/>
      <c r="L488" s="42"/>
      <c r="M488" s="221"/>
      <c r="N488" s="222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175</v>
      </c>
      <c r="AU488" s="20" t="s">
        <v>88</v>
      </c>
    </row>
    <row r="489" spans="1:65" s="13" customFormat="1">
      <c r="B489" s="195"/>
      <c r="C489" s="196"/>
      <c r="D489" s="197" t="s">
        <v>167</v>
      </c>
      <c r="E489" s="198" t="s">
        <v>21</v>
      </c>
      <c r="F489" s="199" t="s">
        <v>598</v>
      </c>
      <c r="G489" s="196"/>
      <c r="H489" s="200">
        <v>0.75</v>
      </c>
      <c r="I489" s="201"/>
      <c r="J489" s="196"/>
      <c r="K489" s="196"/>
      <c r="L489" s="202"/>
      <c r="M489" s="203"/>
      <c r="N489" s="204"/>
      <c r="O489" s="204"/>
      <c r="P489" s="204"/>
      <c r="Q489" s="204"/>
      <c r="R489" s="204"/>
      <c r="S489" s="204"/>
      <c r="T489" s="205"/>
      <c r="AT489" s="206" t="s">
        <v>167</v>
      </c>
      <c r="AU489" s="206" t="s">
        <v>88</v>
      </c>
      <c r="AV489" s="13" t="s">
        <v>88</v>
      </c>
      <c r="AW489" s="13" t="s">
        <v>34</v>
      </c>
      <c r="AX489" s="13" t="s">
        <v>73</v>
      </c>
      <c r="AY489" s="206" t="s">
        <v>159</v>
      </c>
    </row>
    <row r="490" spans="1:65" s="14" customFormat="1">
      <c r="B490" s="207"/>
      <c r="C490" s="208"/>
      <c r="D490" s="197" t="s">
        <v>167</v>
      </c>
      <c r="E490" s="209" t="s">
        <v>21</v>
      </c>
      <c r="F490" s="210" t="s">
        <v>169</v>
      </c>
      <c r="G490" s="208"/>
      <c r="H490" s="211">
        <v>0.75</v>
      </c>
      <c r="I490" s="212"/>
      <c r="J490" s="208"/>
      <c r="K490" s="208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167</v>
      </c>
      <c r="AU490" s="217" t="s">
        <v>88</v>
      </c>
      <c r="AV490" s="14" t="s">
        <v>170</v>
      </c>
      <c r="AW490" s="14" t="s">
        <v>34</v>
      </c>
      <c r="AX490" s="14" t="s">
        <v>81</v>
      </c>
      <c r="AY490" s="217" t="s">
        <v>159</v>
      </c>
    </row>
    <row r="491" spans="1:65" s="2" customFormat="1" ht="16.5" customHeight="1">
      <c r="A491" s="37"/>
      <c r="B491" s="38"/>
      <c r="C491" s="182" t="s">
        <v>692</v>
      </c>
      <c r="D491" s="182" t="s">
        <v>161</v>
      </c>
      <c r="E491" s="183" t="s">
        <v>693</v>
      </c>
      <c r="F491" s="184" t="s">
        <v>694</v>
      </c>
      <c r="G491" s="185" t="s">
        <v>110</v>
      </c>
      <c r="H491" s="186">
        <v>2.6</v>
      </c>
      <c r="I491" s="187"/>
      <c r="J491" s="188">
        <f>ROUND(I491*H491,2)</f>
        <v>0</v>
      </c>
      <c r="K491" s="184" t="s">
        <v>173</v>
      </c>
      <c r="L491" s="42"/>
      <c r="M491" s="189" t="s">
        <v>21</v>
      </c>
      <c r="N491" s="190" t="s">
        <v>45</v>
      </c>
      <c r="O491" s="67"/>
      <c r="P491" s="191">
        <f>O491*H491</f>
        <v>0</v>
      </c>
      <c r="Q491" s="191">
        <v>0</v>
      </c>
      <c r="R491" s="191">
        <f>Q491*H491</f>
        <v>0</v>
      </c>
      <c r="S491" s="191">
        <v>3.6999999999999998E-2</v>
      </c>
      <c r="T491" s="192">
        <f>S491*H491</f>
        <v>9.6199999999999994E-2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3" t="s">
        <v>165</v>
      </c>
      <c r="AT491" s="193" t="s">
        <v>161</v>
      </c>
      <c r="AU491" s="193" t="s">
        <v>88</v>
      </c>
      <c r="AY491" s="20" t="s">
        <v>159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20" t="s">
        <v>88</v>
      </c>
      <c r="BK491" s="194">
        <f>ROUND(I491*H491,2)</f>
        <v>0</v>
      </c>
      <c r="BL491" s="20" t="s">
        <v>165</v>
      </c>
      <c r="BM491" s="193" t="s">
        <v>695</v>
      </c>
    </row>
    <row r="492" spans="1:65" s="2" customFormat="1">
      <c r="A492" s="37"/>
      <c r="B492" s="38"/>
      <c r="C492" s="39"/>
      <c r="D492" s="218" t="s">
        <v>175</v>
      </c>
      <c r="E492" s="39"/>
      <c r="F492" s="219" t="s">
        <v>696</v>
      </c>
      <c r="G492" s="39"/>
      <c r="H492" s="39"/>
      <c r="I492" s="220"/>
      <c r="J492" s="39"/>
      <c r="K492" s="39"/>
      <c r="L492" s="42"/>
      <c r="M492" s="221"/>
      <c r="N492" s="222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175</v>
      </c>
      <c r="AU492" s="20" t="s">
        <v>88</v>
      </c>
    </row>
    <row r="493" spans="1:65" s="13" customFormat="1">
      <c r="B493" s="195"/>
      <c r="C493" s="196"/>
      <c r="D493" s="197" t="s">
        <v>167</v>
      </c>
      <c r="E493" s="198" t="s">
        <v>21</v>
      </c>
      <c r="F493" s="199" t="s">
        <v>697</v>
      </c>
      <c r="G493" s="196"/>
      <c r="H493" s="200">
        <v>2.6</v>
      </c>
      <c r="I493" s="201"/>
      <c r="J493" s="196"/>
      <c r="K493" s="196"/>
      <c r="L493" s="202"/>
      <c r="M493" s="203"/>
      <c r="N493" s="204"/>
      <c r="O493" s="204"/>
      <c r="P493" s="204"/>
      <c r="Q493" s="204"/>
      <c r="R493" s="204"/>
      <c r="S493" s="204"/>
      <c r="T493" s="205"/>
      <c r="AT493" s="206" t="s">
        <v>167</v>
      </c>
      <c r="AU493" s="206" t="s">
        <v>88</v>
      </c>
      <c r="AV493" s="13" t="s">
        <v>88</v>
      </c>
      <c r="AW493" s="13" t="s">
        <v>34</v>
      </c>
      <c r="AX493" s="13" t="s">
        <v>73</v>
      </c>
      <c r="AY493" s="206" t="s">
        <v>159</v>
      </c>
    </row>
    <row r="494" spans="1:65" s="14" customFormat="1">
      <c r="B494" s="207"/>
      <c r="C494" s="208"/>
      <c r="D494" s="197" t="s">
        <v>167</v>
      </c>
      <c r="E494" s="209" t="s">
        <v>21</v>
      </c>
      <c r="F494" s="210" t="s">
        <v>169</v>
      </c>
      <c r="G494" s="208"/>
      <c r="H494" s="211">
        <v>2.6</v>
      </c>
      <c r="I494" s="212"/>
      <c r="J494" s="208"/>
      <c r="K494" s="208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167</v>
      </c>
      <c r="AU494" s="217" t="s">
        <v>88</v>
      </c>
      <c r="AV494" s="14" t="s">
        <v>170</v>
      </c>
      <c r="AW494" s="14" t="s">
        <v>34</v>
      </c>
      <c r="AX494" s="14" t="s">
        <v>81</v>
      </c>
      <c r="AY494" s="217" t="s">
        <v>159</v>
      </c>
    </row>
    <row r="495" spans="1:65" s="2" customFormat="1" ht="16.5" customHeight="1">
      <c r="A495" s="37"/>
      <c r="B495" s="38"/>
      <c r="C495" s="182" t="s">
        <v>698</v>
      </c>
      <c r="D495" s="182" t="s">
        <v>161</v>
      </c>
      <c r="E495" s="183" t="s">
        <v>699</v>
      </c>
      <c r="F495" s="184" t="s">
        <v>700</v>
      </c>
      <c r="G495" s="185" t="s">
        <v>110</v>
      </c>
      <c r="H495" s="186">
        <v>765.31</v>
      </c>
      <c r="I495" s="187"/>
      <c r="J495" s="188">
        <f>ROUND(I495*H495,2)</f>
        <v>0</v>
      </c>
      <c r="K495" s="184" t="s">
        <v>173</v>
      </c>
      <c r="L495" s="42"/>
      <c r="M495" s="189" t="s">
        <v>21</v>
      </c>
      <c r="N495" s="190" t="s">
        <v>45</v>
      </c>
      <c r="O495" s="67"/>
      <c r="P495" s="191">
        <f>O495*H495</f>
        <v>0</v>
      </c>
      <c r="Q495" s="191">
        <v>1.0000000000000001E-5</v>
      </c>
      <c r="R495" s="191">
        <f>Q495*H495</f>
        <v>7.6531000000000004E-3</v>
      </c>
      <c r="S495" s="191">
        <v>0</v>
      </c>
      <c r="T495" s="192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3" t="s">
        <v>165</v>
      </c>
      <c r="AT495" s="193" t="s">
        <v>161</v>
      </c>
      <c r="AU495" s="193" t="s">
        <v>88</v>
      </c>
      <c r="AY495" s="20" t="s">
        <v>159</v>
      </c>
      <c r="BE495" s="194">
        <f>IF(N495="základní",J495,0)</f>
        <v>0</v>
      </c>
      <c r="BF495" s="194">
        <f>IF(N495="snížená",J495,0)</f>
        <v>0</v>
      </c>
      <c r="BG495" s="194">
        <f>IF(N495="zákl. přenesená",J495,0)</f>
        <v>0</v>
      </c>
      <c r="BH495" s="194">
        <f>IF(N495="sníž. přenesená",J495,0)</f>
        <v>0</v>
      </c>
      <c r="BI495" s="194">
        <f>IF(N495="nulová",J495,0)</f>
        <v>0</v>
      </c>
      <c r="BJ495" s="20" t="s">
        <v>88</v>
      </c>
      <c r="BK495" s="194">
        <f>ROUND(I495*H495,2)</f>
        <v>0</v>
      </c>
      <c r="BL495" s="20" t="s">
        <v>165</v>
      </c>
      <c r="BM495" s="193" t="s">
        <v>701</v>
      </c>
    </row>
    <row r="496" spans="1:65" s="2" customFormat="1">
      <c r="A496" s="37"/>
      <c r="B496" s="38"/>
      <c r="C496" s="39"/>
      <c r="D496" s="218" t="s">
        <v>175</v>
      </c>
      <c r="E496" s="39"/>
      <c r="F496" s="219" t="s">
        <v>702</v>
      </c>
      <c r="G496" s="39"/>
      <c r="H496" s="39"/>
      <c r="I496" s="220"/>
      <c r="J496" s="39"/>
      <c r="K496" s="39"/>
      <c r="L496" s="42"/>
      <c r="M496" s="221"/>
      <c r="N496" s="222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175</v>
      </c>
      <c r="AU496" s="20" t="s">
        <v>88</v>
      </c>
    </row>
    <row r="497" spans="1:65" s="13" customFormat="1">
      <c r="B497" s="195"/>
      <c r="C497" s="196"/>
      <c r="D497" s="197" t="s">
        <v>167</v>
      </c>
      <c r="E497" s="198" t="s">
        <v>21</v>
      </c>
      <c r="F497" s="199" t="s">
        <v>703</v>
      </c>
      <c r="G497" s="196"/>
      <c r="H497" s="200">
        <v>765.31</v>
      </c>
      <c r="I497" s="201"/>
      <c r="J497" s="196"/>
      <c r="K497" s="196"/>
      <c r="L497" s="202"/>
      <c r="M497" s="203"/>
      <c r="N497" s="204"/>
      <c r="O497" s="204"/>
      <c r="P497" s="204"/>
      <c r="Q497" s="204"/>
      <c r="R497" s="204"/>
      <c r="S497" s="204"/>
      <c r="T497" s="205"/>
      <c r="AT497" s="206" t="s">
        <v>167</v>
      </c>
      <c r="AU497" s="206" t="s">
        <v>88</v>
      </c>
      <c r="AV497" s="13" t="s">
        <v>88</v>
      </c>
      <c r="AW497" s="13" t="s">
        <v>34</v>
      </c>
      <c r="AX497" s="13" t="s">
        <v>73</v>
      </c>
      <c r="AY497" s="206" t="s">
        <v>159</v>
      </c>
    </row>
    <row r="498" spans="1:65" s="14" customFormat="1">
      <c r="B498" s="207"/>
      <c r="C498" s="208"/>
      <c r="D498" s="197" t="s">
        <v>167</v>
      </c>
      <c r="E498" s="209" t="s">
        <v>21</v>
      </c>
      <c r="F498" s="210" t="s">
        <v>169</v>
      </c>
      <c r="G498" s="208"/>
      <c r="H498" s="211">
        <v>765.31</v>
      </c>
      <c r="I498" s="212"/>
      <c r="J498" s="208"/>
      <c r="K498" s="208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167</v>
      </c>
      <c r="AU498" s="217" t="s">
        <v>88</v>
      </c>
      <c r="AV498" s="14" t="s">
        <v>170</v>
      </c>
      <c r="AW498" s="14" t="s">
        <v>34</v>
      </c>
      <c r="AX498" s="14" t="s">
        <v>81</v>
      </c>
      <c r="AY498" s="217" t="s">
        <v>159</v>
      </c>
    </row>
    <row r="499" spans="1:65" s="2" customFormat="1" ht="24.2" customHeight="1">
      <c r="A499" s="37"/>
      <c r="B499" s="38"/>
      <c r="C499" s="182" t="s">
        <v>704</v>
      </c>
      <c r="D499" s="182" t="s">
        <v>161</v>
      </c>
      <c r="E499" s="183" t="s">
        <v>705</v>
      </c>
      <c r="F499" s="184" t="s">
        <v>706</v>
      </c>
      <c r="G499" s="185" t="s">
        <v>110</v>
      </c>
      <c r="H499" s="186">
        <v>43.1</v>
      </c>
      <c r="I499" s="187"/>
      <c r="J499" s="188">
        <f>ROUND(I499*H499,2)</f>
        <v>0</v>
      </c>
      <c r="K499" s="184" t="s">
        <v>164</v>
      </c>
      <c r="L499" s="42"/>
      <c r="M499" s="189" t="s">
        <v>21</v>
      </c>
      <c r="N499" s="190" t="s">
        <v>45</v>
      </c>
      <c r="O499" s="67"/>
      <c r="P499" s="191">
        <f>O499*H499</f>
        <v>0</v>
      </c>
      <c r="Q499" s="191">
        <v>0</v>
      </c>
      <c r="R499" s="191">
        <f>Q499*H499</f>
        <v>0</v>
      </c>
      <c r="S499" s="191">
        <v>0</v>
      </c>
      <c r="T499" s="192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3" t="s">
        <v>165</v>
      </c>
      <c r="AT499" s="193" t="s">
        <v>161</v>
      </c>
      <c r="AU499" s="193" t="s">
        <v>88</v>
      </c>
      <c r="AY499" s="20" t="s">
        <v>159</v>
      </c>
      <c r="BE499" s="194">
        <f>IF(N499="základní",J499,0)</f>
        <v>0</v>
      </c>
      <c r="BF499" s="194">
        <f>IF(N499="snížená",J499,0)</f>
        <v>0</v>
      </c>
      <c r="BG499" s="194">
        <f>IF(N499="zákl. přenesená",J499,0)</f>
        <v>0</v>
      </c>
      <c r="BH499" s="194">
        <f>IF(N499="sníž. přenesená",J499,0)</f>
        <v>0</v>
      </c>
      <c r="BI499" s="194">
        <f>IF(N499="nulová",J499,0)</f>
        <v>0</v>
      </c>
      <c r="BJ499" s="20" t="s">
        <v>88</v>
      </c>
      <c r="BK499" s="194">
        <f>ROUND(I499*H499,2)</f>
        <v>0</v>
      </c>
      <c r="BL499" s="20" t="s">
        <v>165</v>
      </c>
      <c r="BM499" s="193" t="s">
        <v>707</v>
      </c>
    </row>
    <row r="500" spans="1:65" s="13" customFormat="1">
      <c r="B500" s="195"/>
      <c r="C500" s="196"/>
      <c r="D500" s="197" t="s">
        <v>167</v>
      </c>
      <c r="E500" s="198" t="s">
        <v>21</v>
      </c>
      <c r="F500" s="199" t="s">
        <v>708</v>
      </c>
      <c r="G500" s="196"/>
      <c r="H500" s="200">
        <v>43.1</v>
      </c>
      <c r="I500" s="201"/>
      <c r="J500" s="196"/>
      <c r="K500" s="196"/>
      <c r="L500" s="202"/>
      <c r="M500" s="203"/>
      <c r="N500" s="204"/>
      <c r="O500" s="204"/>
      <c r="P500" s="204"/>
      <c r="Q500" s="204"/>
      <c r="R500" s="204"/>
      <c r="S500" s="204"/>
      <c r="T500" s="205"/>
      <c r="AT500" s="206" t="s">
        <v>167</v>
      </c>
      <c r="AU500" s="206" t="s">
        <v>88</v>
      </c>
      <c r="AV500" s="13" t="s">
        <v>88</v>
      </c>
      <c r="AW500" s="13" t="s">
        <v>34</v>
      </c>
      <c r="AX500" s="13" t="s">
        <v>73</v>
      </c>
      <c r="AY500" s="206" t="s">
        <v>159</v>
      </c>
    </row>
    <row r="501" spans="1:65" s="14" customFormat="1">
      <c r="B501" s="207"/>
      <c r="C501" s="208"/>
      <c r="D501" s="197" t="s">
        <v>167</v>
      </c>
      <c r="E501" s="209" t="s">
        <v>21</v>
      </c>
      <c r="F501" s="210" t="s">
        <v>169</v>
      </c>
      <c r="G501" s="208"/>
      <c r="H501" s="211">
        <v>43.1</v>
      </c>
      <c r="I501" s="212"/>
      <c r="J501" s="208"/>
      <c r="K501" s="208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167</v>
      </c>
      <c r="AU501" s="217" t="s">
        <v>88</v>
      </c>
      <c r="AV501" s="14" t="s">
        <v>170</v>
      </c>
      <c r="AW501" s="14" t="s">
        <v>34</v>
      </c>
      <c r="AX501" s="14" t="s">
        <v>81</v>
      </c>
      <c r="AY501" s="217" t="s">
        <v>159</v>
      </c>
    </row>
    <row r="502" spans="1:65" s="2" customFormat="1" ht="24.2" customHeight="1">
      <c r="A502" s="37"/>
      <c r="B502" s="38"/>
      <c r="C502" s="182" t="s">
        <v>709</v>
      </c>
      <c r="D502" s="182" t="s">
        <v>161</v>
      </c>
      <c r="E502" s="183" t="s">
        <v>710</v>
      </c>
      <c r="F502" s="184" t="s">
        <v>711</v>
      </c>
      <c r="G502" s="185" t="s">
        <v>96</v>
      </c>
      <c r="H502" s="186">
        <v>342.03699999999998</v>
      </c>
      <c r="I502" s="187"/>
      <c r="J502" s="188">
        <f>ROUND(I502*H502,2)</f>
        <v>0</v>
      </c>
      <c r="K502" s="184" t="s">
        <v>173</v>
      </c>
      <c r="L502" s="42"/>
      <c r="M502" s="189" t="s">
        <v>21</v>
      </c>
      <c r="N502" s="190" t="s">
        <v>45</v>
      </c>
      <c r="O502" s="67"/>
      <c r="P502" s="191">
        <f>O502*H502</f>
        <v>0</v>
      </c>
      <c r="Q502" s="191">
        <v>0</v>
      </c>
      <c r="R502" s="191">
        <f>Q502*H502</f>
        <v>0</v>
      </c>
      <c r="S502" s="191">
        <v>4.5999999999999999E-2</v>
      </c>
      <c r="T502" s="192">
        <f>S502*H502</f>
        <v>15.733701999999999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93" t="s">
        <v>165</v>
      </c>
      <c r="AT502" s="193" t="s">
        <v>161</v>
      </c>
      <c r="AU502" s="193" t="s">
        <v>88</v>
      </c>
      <c r="AY502" s="20" t="s">
        <v>159</v>
      </c>
      <c r="BE502" s="194">
        <f>IF(N502="základní",J502,0)</f>
        <v>0</v>
      </c>
      <c r="BF502" s="194">
        <f>IF(N502="snížená",J502,0)</f>
        <v>0</v>
      </c>
      <c r="BG502" s="194">
        <f>IF(N502="zákl. přenesená",J502,0)</f>
        <v>0</v>
      </c>
      <c r="BH502" s="194">
        <f>IF(N502="sníž. přenesená",J502,0)</f>
        <v>0</v>
      </c>
      <c r="BI502" s="194">
        <f>IF(N502="nulová",J502,0)</f>
        <v>0</v>
      </c>
      <c r="BJ502" s="20" t="s">
        <v>88</v>
      </c>
      <c r="BK502" s="194">
        <f>ROUND(I502*H502,2)</f>
        <v>0</v>
      </c>
      <c r="BL502" s="20" t="s">
        <v>165</v>
      </c>
      <c r="BM502" s="193" t="s">
        <v>712</v>
      </c>
    </row>
    <row r="503" spans="1:65" s="2" customFormat="1">
      <c r="A503" s="37"/>
      <c r="B503" s="38"/>
      <c r="C503" s="39"/>
      <c r="D503" s="218" t="s">
        <v>175</v>
      </c>
      <c r="E503" s="39"/>
      <c r="F503" s="219" t="s">
        <v>713</v>
      </c>
      <c r="G503" s="39"/>
      <c r="H503" s="39"/>
      <c r="I503" s="220"/>
      <c r="J503" s="39"/>
      <c r="K503" s="39"/>
      <c r="L503" s="42"/>
      <c r="M503" s="221"/>
      <c r="N503" s="222"/>
      <c r="O503" s="67"/>
      <c r="P503" s="67"/>
      <c r="Q503" s="67"/>
      <c r="R503" s="67"/>
      <c r="S503" s="67"/>
      <c r="T503" s="68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20" t="s">
        <v>175</v>
      </c>
      <c r="AU503" s="20" t="s">
        <v>88</v>
      </c>
    </row>
    <row r="504" spans="1:65" s="15" customFormat="1">
      <c r="B504" s="223"/>
      <c r="C504" s="224"/>
      <c r="D504" s="197" t="s">
        <v>167</v>
      </c>
      <c r="E504" s="225" t="s">
        <v>21</v>
      </c>
      <c r="F504" s="226" t="s">
        <v>714</v>
      </c>
      <c r="G504" s="224"/>
      <c r="H504" s="225" t="s">
        <v>21</v>
      </c>
      <c r="I504" s="227"/>
      <c r="J504" s="224"/>
      <c r="K504" s="224"/>
      <c r="L504" s="228"/>
      <c r="M504" s="229"/>
      <c r="N504" s="230"/>
      <c r="O504" s="230"/>
      <c r="P504" s="230"/>
      <c r="Q504" s="230"/>
      <c r="R504" s="230"/>
      <c r="S504" s="230"/>
      <c r="T504" s="231"/>
      <c r="AT504" s="232" t="s">
        <v>167</v>
      </c>
      <c r="AU504" s="232" t="s">
        <v>88</v>
      </c>
      <c r="AV504" s="15" t="s">
        <v>81</v>
      </c>
      <c r="AW504" s="15" t="s">
        <v>34</v>
      </c>
      <c r="AX504" s="15" t="s">
        <v>73</v>
      </c>
      <c r="AY504" s="232" t="s">
        <v>159</v>
      </c>
    </row>
    <row r="505" spans="1:65" s="13" customFormat="1">
      <c r="B505" s="195"/>
      <c r="C505" s="196"/>
      <c r="D505" s="197" t="s">
        <v>167</v>
      </c>
      <c r="E505" s="198" t="s">
        <v>21</v>
      </c>
      <c r="F505" s="199" t="s">
        <v>715</v>
      </c>
      <c r="G505" s="196"/>
      <c r="H505" s="200">
        <v>371.47</v>
      </c>
      <c r="I505" s="201"/>
      <c r="J505" s="196"/>
      <c r="K505" s="196"/>
      <c r="L505" s="202"/>
      <c r="M505" s="203"/>
      <c r="N505" s="204"/>
      <c r="O505" s="204"/>
      <c r="P505" s="204"/>
      <c r="Q505" s="204"/>
      <c r="R505" s="204"/>
      <c r="S505" s="204"/>
      <c r="T505" s="205"/>
      <c r="AT505" s="206" t="s">
        <v>167</v>
      </c>
      <c r="AU505" s="206" t="s">
        <v>88</v>
      </c>
      <c r="AV505" s="13" t="s">
        <v>88</v>
      </c>
      <c r="AW505" s="13" t="s">
        <v>34</v>
      </c>
      <c r="AX505" s="13" t="s">
        <v>73</v>
      </c>
      <c r="AY505" s="206" t="s">
        <v>159</v>
      </c>
    </row>
    <row r="506" spans="1:65" s="13" customFormat="1">
      <c r="B506" s="195"/>
      <c r="C506" s="196"/>
      <c r="D506" s="197" t="s">
        <v>167</v>
      </c>
      <c r="E506" s="198" t="s">
        <v>21</v>
      </c>
      <c r="F506" s="199" t="s">
        <v>716</v>
      </c>
      <c r="G506" s="196"/>
      <c r="H506" s="200">
        <v>-31.18</v>
      </c>
      <c r="I506" s="201"/>
      <c r="J506" s="196"/>
      <c r="K506" s="196"/>
      <c r="L506" s="202"/>
      <c r="M506" s="203"/>
      <c r="N506" s="204"/>
      <c r="O506" s="204"/>
      <c r="P506" s="204"/>
      <c r="Q506" s="204"/>
      <c r="R506" s="204"/>
      <c r="S506" s="204"/>
      <c r="T506" s="205"/>
      <c r="AT506" s="206" t="s">
        <v>167</v>
      </c>
      <c r="AU506" s="206" t="s">
        <v>88</v>
      </c>
      <c r="AV506" s="13" t="s">
        <v>88</v>
      </c>
      <c r="AW506" s="13" t="s">
        <v>34</v>
      </c>
      <c r="AX506" s="13" t="s">
        <v>73</v>
      </c>
      <c r="AY506" s="206" t="s">
        <v>159</v>
      </c>
    </row>
    <row r="507" spans="1:65" s="13" customFormat="1">
      <c r="B507" s="195"/>
      <c r="C507" s="196"/>
      <c r="D507" s="197" t="s">
        <v>167</v>
      </c>
      <c r="E507" s="198" t="s">
        <v>21</v>
      </c>
      <c r="F507" s="199" t="s">
        <v>717</v>
      </c>
      <c r="G507" s="196"/>
      <c r="H507" s="200">
        <v>-3.234</v>
      </c>
      <c r="I507" s="201"/>
      <c r="J507" s="196"/>
      <c r="K507" s="196"/>
      <c r="L507" s="202"/>
      <c r="M507" s="203"/>
      <c r="N507" s="204"/>
      <c r="O507" s="204"/>
      <c r="P507" s="204"/>
      <c r="Q507" s="204"/>
      <c r="R507" s="204"/>
      <c r="S507" s="204"/>
      <c r="T507" s="205"/>
      <c r="AT507" s="206" t="s">
        <v>167</v>
      </c>
      <c r="AU507" s="206" t="s">
        <v>88</v>
      </c>
      <c r="AV507" s="13" t="s">
        <v>88</v>
      </c>
      <c r="AW507" s="13" t="s">
        <v>34</v>
      </c>
      <c r="AX507" s="13" t="s">
        <v>73</v>
      </c>
      <c r="AY507" s="206" t="s">
        <v>159</v>
      </c>
    </row>
    <row r="508" spans="1:65" s="13" customFormat="1">
      <c r="B508" s="195"/>
      <c r="C508" s="196"/>
      <c r="D508" s="197" t="s">
        <v>167</v>
      </c>
      <c r="E508" s="198" t="s">
        <v>21</v>
      </c>
      <c r="F508" s="199" t="s">
        <v>718</v>
      </c>
      <c r="G508" s="196"/>
      <c r="H508" s="200">
        <v>10.5</v>
      </c>
      <c r="I508" s="201"/>
      <c r="J508" s="196"/>
      <c r="K508" s="196"/>
      <c r="L508" s="202"/>
      <c r="M508" s="203"/>
      <c r="N508" s="204"/>
      <c r="O508" s="204"/>
      <c r="P508" s="204"/>
      <c r="Q508" s="204"/>
      <c r="R508" s="204"/>
      <c r="S508" s="204"/>
      <c r="T508" s="205"/>
      <c r="AT508" s="206" t="s">
        <v>167</v>
      </c>
      <c r="AU508" s="206" t="s">
        <v>88</v>
      </c>
      <c r="AV508" s="13" t="s">
        <v>88</v>
      </c>
      <c r="AW508" s="13" t="s">
        <v>34</v>
      </c>
      <c r="AX508" s="13" t="s">
        <v>73</v>
      </c>
      <c r="AY508" s="206" t="s">
        <v>159</v>
      </c>
    </row>
    <row r="509" spans="1:65" s="13" customFormat="1">
      <c r="B509" s="195"/>
      <c r="C509" s="196"/>
      <c r="D509" s="197" t="s">
        <v>167</v>
      </c>
      <c r="E509" s="198" t="s">
        <v>21</v>
      </c>
      <c r="F509" s="199" t="s">
        <v>719</v>
      </c>
      <c r="G509" s="196"/>
      <c r="H509" s="200">
        <v>3.6379999999999999</v>
      </c>
      <c r="I509" s="201"/>
      <c r="J509" s="196"/>
      <c r="K509" s="196"/>
      <c r="L509" s="202"/>
      <c r="M509" s="203"/>
      <c r="N509" s="204"/>
      <c r="O509" s="204"/>
      <c r="P509" s="204"/>
      <c r="Q509" s="204"/>
      <c r="R509" s="204"/>
      <c r="S509" s="204"/>
      <c r="T509" s="205"/>
      <c r="AT509" s="206" t="s">
        <v>167</v>
      </c>
      <c r="AU509" s="206" t="s">
        <v>88</v>
      </c>
      <c r="AV509" s="13" t="s">
        <v>88</v>
      </c>
      <c r="AW509" s="13" t="s">
        <v>34</v>
      </c>
      <c r="AX509" s="13" t="s">
        <v>73</v>
      </c>
      <c r="AY509" s="206" t="s">
        <v>159</v>
      </c>
    </row>
    <row r="510" spans="1:65" s="14" customFormat="1">
      <c r="B510" s="207"/>
      <c r="C510" s="208"/>
      <c r="D510" s="197" t="s">
        <v>167</v>
      </c>
      <c r="E510" s="209" t="s">
        <v>21</v>
      </c>
      <c r="F510" s="210" t="s">
        <v>169</v>
      </c>
      <c r="G510" s="208"/>
      <c r="H510" s="211">
        <v>351.19400000000002</v>
      </c>
      <c r="I510" s="212"/>
      <c r="J510" s="208"/>
      <c r="K510" s="208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167</v>
      </c>
      <c r="AU510" s="217" t="s">
        <v>88</v>
      </c>
      <c r="AV510" s="14" t="s">
        <v>170</v>
      </c>
      <c r="AW510" s="14" t="s">
        <v>34</v>
      </c>
      <c r="AX510" s="14" t="s">
        <v>73</v>
      </c>
      <c r="AY510" s="217" t="s">
        <v>159</v>
      </c>
    </row>
    <row r="511" spans="1:65" s="13" customFormat="1">
      <c r="B511" s="195"/>
      <c r="C511" s="196"/>
      <c r="D511" s="197" t="s">
        <v>167</v>
      </c>
      <c r="E511" s="198" t="s">
        <v>21</v>
      </c>
      <c r="F511" s="199" t="s">
        <v>720</v>
      </c>
      <c r="G511" s="196"/>
      <c r="H511" s="200">
        <v>-39.156999999999996</v>
      </c>
      <c r="I511" s="201"/>
      <c r="J511" s="196"/>
      <c r="K511" s="196"/>
      <c r="L511" s="202"/>
      <c r="M511" s="203"/>
      <c r="N511" s="204"/>
      <c r="O511" s="204"/>
      <c r="P511" s="204"/>
      <c r="Q511" s="204"/>
      <c r="R511" s="204"/>
      <c r="S511" s="204"/>
      <c r="T511" s="205"/>
      <c r="AT511" s="206" t="s">
        <v>167</v>
      </c>
      <c r="AU511" s="206" t="s">
        <v>88</v>
      </c>
      <c r="AV511" s="13" t="s">
        <v>88</v>
      </c>
      <c r="AW511" s="13" t="s">
        <v>34</v>
      </c>
      <c r="AX511" s="13" t="s">
        <v>73</v>
      </c>
      <c r="AY511" s="206" t="s">
        <v>159</v>
      </c>
    </row>
    <row r="512" spans="1:65" s="14" customFormat="1">
      <c r="B512" s="207"/>
      <c r="C512" s="208"/>
      <c r="D512" s="197" t="s">
        <v>167</v>
      </c>
      <c r="E512" s="209" t="s">
        <v>21</v>
      </c>
      <c r="F512" s="210" t="s">
        <v>169</v>
      </c>
      <c r="G512" s="208"/>
      <c r="H512" s="211">
        <v>-39.156999999999996</v>
      </c>
      <c r="I512" s="212"/>
      <c r="J512" s="208"/>
      <c r="K512" s="208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167</v>
      </c>
      <c r="AU512" s="217" t="s">
        <v>88</v>
      </c>
      <c r="AV512" s="14" t="s">
        <v>170</v>
      </c>
      <c r="AW512" s="14" t="s">
        <v>34</v>
      </c>
      <c r="AX512" s="14" t="s">
        <v>73</v>
      </c>
      <c r="AY512" s="217" t="s">
        <v>159</v>
      </c>
    </row>
    <row r="513" spans="1:65" s="13" customFormat="1">
      <c r="B513" s="195"/>
      <c r="C513" s="196"/>
      <c r="D513" s="197" t="s">
        <v>167</v>
      </c>
      <c r="E513" s="198" t="s">
        <v>21</v>
      </c>
      <c r="F513" s="199" t="s">
        <v>356</v>
      </c>
      <c r="G513" s="196"/>
      <c r="H513" s="200">
        <v>30</v>
      </c>
      <c r="I513" s="201"/>
      <c r="J513" s="196"/>
      <c r="K513" s="196"/>
      <c r="L513" s="202"/>
      <c r="M513" s="203"/>
      <c r="N513" s="204"/>
      <c r="O513" s="204"/>
      <c r="P513" s="204"/>
      <c r="Q513" s="204"/>
      <c r="R513" s="204"/>
      <c r="S513" s="204"/>
      <c r="T513" s="205"/>
      <c r="AT513" s="206" t="s">
        <v>167</v>
      </c>
      <c r="AU513" s="206" t="s">
        <v>88</v>
      </c>
      <c r="AV513" s="13" t="s">
        <v>88</v>
      </c>
      <c r="AW513" s="13" t="s">
        <v>34</v>
      </c>
      <c r="AX513" s="13" t="s">
        <v>73</v>
      </c>
      <c r="AY513" s="206" t="s">
        <v>159</v>
      </c>
    </row>
    <row r="514" spans="1:65" s="16" customFormat="1">
      <c r="B514" s="233"/>
      <c r="C514" s="234"/>
      <c r="D514" s="197" t="s">
        <v>167</v>
      </c>
      <c r="E514" s="235" t="s">
        <v>21</v>
      </c>
      <c r="F514" s="236" t="s">
        <v>235</v>
      </c>
      <c r="G514" s="234"/>
      <c r="H514" s="237">
        <v>342.03699999999998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AT514" s="243" t="s">
        <v>167</v>
      </c>
      <c r="AU514" s="243" t="s">
        <v>88</v>
      </c>
      <c r="AV514" s="16" t="s">
        <v>165</v>
      </c>
      <c r="AW514" s="16" t="s">
        <v>34</v>
      </c>
      <c r="AX514" s="16" t="s">
        <v>81</v>
      </c>
      <c r="AY514" s="243" t="s">
        <v>159</v>
      </c>
    </row>
    <row r="515" spans="1:65" s="2" customFormat="1" ht="24.2" customHeight="1">
      <c r="A515" s="37"/>
      <c r="B515" s="38"/>
      <c r="C515" s="182" t="s">
        <v>721</v>
      </c>
      <c r="D515" s="182" t="s">
        <v>161</v>
      </c>
      <c r="E515" s="183" t="s">
        <v>722</v>
      </c>
      <c r="F515" s="184" t="s">
        <v>723</v>
      </c>
      <c r="G515" s="185" t="s">
        <v>96</v>
      </c>
      <c r="H515" s="186">
        <v>39.156999999999996</v>
      </c>
      <c r="I515" s="187"/>
      <c r="J515" s="188">
        <f>ROUND(I515*H515,2)</f>
        <v>0</v>
      </c>
      <c r="K515" s="184" t="s">
        <v>173</v>
      </c>
      <c r="L515" s="42"/>
      <c r="M515" s="189" t="s">
        <v>21</v>
      </c>
      <c r="N515" s="190" t="s">
        <v>45</v>
      </c>
      <c r="O515" s="67"/>
      <c r="P515" s="191">
        <f>O515*H515</f>
        <v>0</v>
      </c>
      <c r="Q515" s="191">
        <v>0</v>
      </c>
      <c r="R515" s="191">
        <f>Q515*H515</f>
        <v>0</v>
      </c>
      <c r="S515" s="191">
        <v>6.8000000000000005E-2</v>
      </c>
      <c r="T515" s="192">
        <f>S515*H515</f>
        <v>2.6626759999999998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3" t="s">
        <v>165</v>
      </c>
      <c r="AT515" s="193" t="s">
        <v>161</v>
      </c>
      <c r="AU515" s="193" t="s">
        <v>88</v>
      </c>
      <c r="AY515" s="20" t="s">
        <v>159</v>
      </c>
      <c r="BE515" s="194">
        <f>IF(N515="základní",J515,0)</f>
        <v>0</v>
      </c>
      <c r="BF515" s="194">
        <f>IF(N515="snížená",J515,0)</f>
        <v>0</v>
      </c>
      <c r="BG515" s="194">
        <f>IF(N515="zákl. přenesená",J515,0)</f>
        <v>0</v>
      </c>
      <c r="BH515" s="194">
        <f>IF(N515="sníž. přenesená",J515,0)</f>
        <v>0</v>
      </c>
      <c r="BI515" s="194">
        <f>IF(N515="nulová",J515,0)</f>
        <v>0</v>
      </c>
      <c r="BJ515" s="20" t="s">
        <v>88</v>
      </c>
      <c r="BK515" s="194">
        <f>ROUND(I515*H515,2)</f>
        <v>0</v>
      </c>
      <c r="BL515" s="20" t="s">
        <v>165</v>
      </c>
      <c r="BM515" s="193" t="s">
        <v>724</v>
      </c>
    </row>
    <row r="516" spans="1:65" s="2" customFormat="1">
      <c r="A516" s="37"/>
      <c r="B516" s="38"/>
      <c r="C516" s="39"/>
      <c r="D516" s="218" t="s">
        <v>175</v>
      </c>
      <c r="E516" s="39"/>
      <c r="F516" s="219" t="s">
        <v>725</v>
      </c>
      <c r="G516" s="39"/>
      <c r="H516" s="39"/>
      <c r="I516" s="220"/>
      <c r="J516" s="39"/>
      <c r="K516" s="39"/>
      <c r="L516" s="42"/>
      <c r="M516" s="221"/>
      <c r="N516" s="222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175</v>
      </c>
      <c r="AU516" s="20" t="s">
        <v>88</v>
      </c>
    </row>
    <row r="517" spans="1:65" s="15" customFormat="1">
      <c r="B517" s="223"/>
      <c r="C517" s="224"/>
      <c r="D517" s="197" t="s">
        <v>167</v>
      </c>
      <c r="E517" s="225" t="s">
        <v>21</v>
      </c>
      <c r="F517" s="226" t="s">
        <v>726</v>
      </c>
      <c r="G517" s="224"/>
      <c r="H517" s="225" t="s">
        <v>21</v>
      </c>
      <c r="I517" s="227"/>
      <c r="J517" s="224"/>
      <c r="K517" s="224"/>
      <c r="L517" s="228"/>
      <c r="M517" s="229"/>
      <c r="N517" s="230"/>
      <c r="O517" s="230"/>
      <c r="P517" s="230"/>
      <c r="Q517" s="230"/>
      <c r="R517" s="230"/>
      <c r="S517" s="230"/>
      <c r="T517" s="231"/>
      <c r="AT517" s="232" t="s">
        <v>167</v>
      </c>
      <c r="AU517" s="232" t="s">
        <v>88</v>
      </c>
      <c r="AV517" s="15" t="s">
        <v>81</v>
      </c>
      <c r="AW517" s="15" t="s">
        <v>34</v>
      </c>
      <c r="AX517" s="15" t="s">
        <v>73</v>
      </c>
      <c r="AY517" s="232" t="s">
        <v>159</v>
      </c>
    </row>
    <row r="518" spans="1:65" s="15" customFormat="1">
      <c r="B518" s="223"/>
      <c r="C518" s="224"/>
      <c r="D518" s="197" t="s">
        <v>167</v>
      </c>
      <c r="E518" s="225" t="s">
        <v>21</v>
      </c>
      <c r="F518" s="226" t="s">
        <v>727</v>
      </c>
      <c r="G518" s="224"/>
      <c r="H518" s="225" t="s">
        <v>21</v>
      </c>
      <c r="I518" s="227"/>
      <c r="J518" s="224"/>
      <c r="K518" s="224"/>
      <c r="L518" s="228"/>
      <c r="M518" s="229"/>
      <c r="N518" s="230"/>
      <c r="O518" s="230"/>
      <c r="P518" s="230"/>
      <c r="Q518" s="230"/>
      <c r="R518" s="230"/>
      <c r="S518" s="230"/>
      <c r="T518" s="231"/>
      <c r="AT518" s="232" t="s">
        <v>167</v>
      </c>
      <c r="AU518" s="232" t="s">
        <v>88</v>
      </c>
      <c r="AV518" s="15" t="s">
        <v>81</v>
      </c>
      <c r="AW518" s="15" t="s">
        <v>34</v>
      </c>
      <c r="AX518" s="15" t="s">
        <v>73</v>
      </c>
      <c r="AY518" s="232" t="s">
        <v>159</v>
      </c>
    </row>
    <row r="519" spans="1:65" s="13" customFormat="1">
      <c r="B519" s="195"/>
      <c r="C519" s="196"/>
      <c r="D519" s="197" t="s">
        <v>167</v>
      </c>
      <c r="E519" s="198" t="s">
        <v>21</v>
      </c>
      <c r="F519" s="199" t="s">
        <v>728</v>
      </c>
      <c r="G519" s="196"/>
      <c r="H519" s="200">
        <v>18.388999999999999</v>
      </c>
      <c r="I519" s="201"/>
      <c r="J519" s="196"/>
      <c r="K519" s="196"/>
      <c r="L519" s="202"/>
      <c r="M519" s="203"/>
      <c r="N519" s="204"/>
      <c r="O519" s="204"/>
      <c r="P519" s="204"/>
      <c r="Q519" s="204"/>
      <c r="R519" s="204"/>
      <c r="S519" s="204"/>
      <c r="T519" s="205"/>
      <c r="AT519" s="206" t="s">
        <v>167</v>
      </c>
      <c r="AU519" s="206" t="s">
        <v>88</v>
      </c>
      <c r="AV519" s="13" t="s">
        <v>88</v>
      </c>
      <c r="AW519" s="13" t="s">
        <v>34</v>
      </c>
      <c r="AX519" s="13" t="s">
        <v>73</v>
      </c>
      <c r="AY519" s="206" t="s">
        <v>159</v>
      </c>
    </row>
    <row r="520" spans="1:65" s="13" customFormat="1">
      <c r="B520" s="195"/>
      <c r="C520" s="196"/>
      <c r="D520" s="197" t="s">
        <v>167</v>
      </c>
      <c r="E520" s="198" t="s">
        <v>21</v>
      </c>
      <c r="F520" s="199" t="s">
        <v>729</v>
      </c>
      <c r="G520" s="196"/>
      <c r="H520" s="200">
        <v>20.768000000000001</v>
      </c>
      <c r="I520" s="201"/>
      <c r="J520" s="196"/>
      <c r="K520" s="196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167</v>
      </c>
      <c r="AU520" s="206" t="s">
        <v>88</v>
      </c>
      <c r="AV520" s="13" t="s">
        <v>88</v>
      </c>
      <c r="AW520" s="13" t="s">
        <v>34</v>
      </c>
      <c r="AX520" s="13" t="s">
        <v>73</v>
      </c>
      <c r="AY520" s="206" t="s">
        <v>159</v>
      </c>
    </row>
    <row r="521" spans="1:65" s="14" customFormat="1">
      <c r="B521" s="207"/>
      <c r="C521" s="208"/>
      <c r="D521" s="197" t="s">
        <v>167</v>
      </c>
      <c r="E521" s="209" t="s">
        <v>21</v>
      </c>
      <c r="F521" s="210" t="s">
        <v>169</v>
      </c>
      <c r="G521" s="208"/>
      <c r="H521" s="211">
        <v>39.156999999999996</v>
      </c>
      <c r="I521" s="212"/>
      <c r="J521" s="208"/>
      <c r="K521" s="208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167</v>
      </c>
      <c r="AU521" s="217" t="s">
        <v>88</v>
      </c>
      <c r="AV521" s="14" t="s">
        <v>170</v>
      </c>
      <c r="AW521" s="14" t="s">
        <v>34</v>
      </c>
      <c r="AX521" s="14" t="s">
        <v>81</v>
      </c>
      <c r="AY521" s="217" t="s">
        <v>159</v>
      </c>
    </row>
    <row r="522" spans="1:65" s="2" customFormat="1" ht="33" customHeight="1">
      <c r="A522" s="37"/>
      <c r="B522" s="38"/>
      <c r="C522" s="182" t="s">
        <v>730</v>
      </c>
      <c r="D522" s="182" t="s">
        <v>161</v>
      </c>
      <c r="E522" s="183" t="s">
        <v>731</v>
      </c>
      <c r="F522" s="184" t="s">
        <v>732</v>
      </c>
      <c r="G522" s="185" t="s">
        <v>96</v>
      </c>
      <c r="H522" s="186">
        <v>88.8</v>
      </c>
      <c r="I522" s="187"/>
      <c r="J522" s="188">
        <f>ROUND(I522*H522,2)</f>
        <v>0</v>
      </c>
      <c r="K522" s="184" t="s">
        <v>173</v>
      </c>
      <c r="L522" s="42"/>
      <c r="M522" s="189" t="s">
        <v>21</v>
      </c>
      <c r="N522" s="190" t="s">
        <v>45</v>
      </c>
      <c r="O522" s="67"/>
      <c r="P522" s="191">
        <f>O522*H522</f>
        <v>0</v>
      </c>
      <c r="Q522" s="191">
        <v>0</v>
      </c>
      <c r="R522" s="191">
        <f>Q522*H522</f>
        <v>0</v>
      </c>
      <c r="S522" s="191">
        <v>0</v>
      </c>
      <c r="T522" s="192">
        <f>S522*H522</f>
        <v>0</v>
      </c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R522" s="193" t="s">
        <v>165</v>
      </c>
      <c r="AT522" s="193" t="s">
        <v>161</v>
      </c>
      <c r="AU522" s="193" t="s">
        <v>88</v>
      </c>
      <c r="AY522" s="20" t="s">
        <v>159</v>
      </c>
      <c r="BE522" s="194">
        <f>IF(N522="základní",J522,0)</f>
        <v>0</v>
      </c>
      <c r="BF522" s="194">
        <f>IF(N522="snížená",J522,0)</f>
        <v>0</v>
      </c>
      <c r="BG522" s="194">
        <f>IF(N522="zákl. přenesená",J522,0)</f>
        <v>0</v>
      </c>
      <c r="BH522" s="194">
        <f>IF(N522="sníž. přenesená",J522,0)</f>
        <v>0</v>
      </c>
      <c r="BI522" s="194">
        <f>IF(N522="nulová",J522,0)</f>
        <v>0</v>
      </c>
      <c r="BJ522" s="20" t="s">
        <v>88</v>
      </c>
      <c r="BK522" s="194">
        <f>ROUND(I522*H522,2)</f>
        <v>0</v>
      </c>
      <c r="BL522" s="20" t="s">
        <v>165</v>
      </c>
      <c r="BM522" s="193" t="s">
        <v>733</v>
      </c>
    </row>
    <row r="523" spans="1:65" s="2" customFormat="1">
      <c r="A523" s="37"/>
      <c r="B523" s="38"/>
      <c r="C523" s="39"/>
      <c r="D523" s="218" t="s">
        <v>175</v>
      </c>
      <c r="E523" s="39"/>
      <c r="F523" s="219" t="s">
        <v>734</v>
      </c>
      <c r="G523" s="39"/>
      <c r="H523" s="39"/>
      <c r="I523" s="220"/>
      <c r="J523" s="39"/>
      <c r="K523" s="39"/>
      <c r="L523" s="42"/>
      <c r="M523" s="221"/>
      <c r="N523" s="222"/>
      <c r="O523" s="67"/>
      <c r="P523" s="67"/>
      <c r="Q523" s="67"/>
      <c r="R523" s="67"/>
      <c r="S523" s="67"/>
      <c r="T523" s="68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T523" s="20" t="s">
        <v>175</v>
      </c>
      <c r="AU523" s="20" t="s">
        <v>88</v>
      </c>
    </row>
    <row r="524" spans="1:65" s="13" customFormat="1">
      <c r="B524" s="195"/>
      <c r="C524" s="196"/>
      <c r="D524" s="197" t="s">
        <v>167</v>
      </c>
      <c r="E524" s="198" t="s">
        <v>21</v>
      </c>
      <c r="F524" s="199" t="s">
        <v>735</v>
      </c>
      <c r="G524" s="196"/>
      <c r="H524" s="200">
        <v>88.8</v>
      </c>
      <c r="I524" s="201"/>
      <c r="J524" s="196"/>
      <c r="K524" s="196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167</v>
      </c>
      <c r="AU524" s="206" t="s">
        <v>88</v>
      </c>
      <c r="AV524" s="13" t="s">
        <v>88</v>
      </c>
      <c r="AW524" s="13" t="s">
        <v>34</v>
      </c>
      <c r="AX524" s="13" t="s">
        <v>73</v>
      </c>
      <c r="AY524" s="206" t="s">
        <v>159</v>
      </c>
    </row>
    <row r="525" spans="1:65" s="14" customFormat="1">
      <c r="B525" s="207"/>
      <c r="C525" s="208"/>
      <c r="D525" s="197" t="s">
        <v>167</v>
      </c>
      <c r="E525" s="209" t="s">
        <v>21</v>
      </c>
      <c r="F525" s="210" t="s">
        <v>169</v>
      </c>
      <c r="G525" s="208"/>
      <c r="H525" s="211">
        <v>88.8</v>
      </c>
      <c r="I525" s="212"/>
      <c r="J525" s="208"/>
      <c r="K525" s="208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167</v>
      </c>
      <c r="AU525" s="217" t="s">
        <v>88</v>
      </c>
      <c r="AV525" s="14" t="s">
        <v>170</v>
      </c>
      <c r="AW525" s="14" t="s">
        <v>34</v>
      </c>
      <c r="AX525" s="14" t="s">
        <v>81</v>
      </c>
      <c r="AY525" s="217" t="s">
        <v>159</v>
      </c>
    </row>
    <row r="526" spans="1:65" s="2" customFormat="1" ht="21.75" customHeight="1">
      <c r="A526" s="37"/>
      <c r="B526" s="38"/>
      <c r="C526" s="182" t="s">
        <v>736</v>
      </c>
      <c r="D526" s="182" t="s">
        <v>161</v>
      </c>
      <c r="E526" s="183" t="s">
        <v>737</v>
      </c>
      <c r="F526" s="184" t="s">
        <v>738</v>
      </c>
      <c r="G526" s="185" t="s">
        <v>96</v>
      </c>
      <c r="H526" s="186">
        <v>58.87</v>
      </c>
      <c r="I526" s="187"/>
      <c r="J526" s="188">
        <f>ROUND(I526*H526,2)</f>
        <v>0</v>
      </c>
      <c r="K526" s="184" t="s">
        <v>164</v>
      </c>
      <c r="L526" s="42"/>
      <c r="M526" s="189" t="s">
        <v>21</v>
      </c>
      <c r="N526" s="190" t="s">
        <v>45</v>
      </c>
      <c r="O526" s="67"/>
      <c r="P526" s="191">
        <f>O526*H526</f>
        <v>0</v>
      </c>
      <c r="Q526" s="191">
        <v>0</v>
      </c>
      <c r="R526" s="191">
        <f>Q526*H526</f>
        <v>0</v>
      </c>
      <c r="S526" s="191">
        <v>0</v>
      </c>
      <c r="T526" s="192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3" t="s">
        <v>165</v>
      </c>
      <c r="AT526" s="193" t="s">
        <v>161</v>
      </c>
      <c r="AU526" s="193" t="s">
        <v>88</v>
      </c>
      <c r="AY526" s="20" t="s">
        <v>159</v>
      </c>
      <c r="BE526" s="194">
        <f>IF(N526="základní",J526,0)</f>
        <v>0</v>
      </c>
      <c r="BF526" s="194">
        <f>IF(N526="snížená",J526,0)</f>
        <v>0</v>
      </c>
      <c r="BG526" s="194">
        <f>IF(N526="zákl. přenesená",J526,0)</f>
        <v>0</v>
      </c>
      <c r="BH526" s="194">
        <f>IF(N526="sníž. přenesená",J526,0)</f>
        <v>0</v>
      </c>
      <c r="BI526" s="194">
        <f>IF(N526="nulová",J526,0)</f>
        <v>0</v>
      </c>
      <c r="BJ526" s="20" t="s">
        <v>88</v>
      </c>
      <c r="BK526" s="194">
        <f>ROUND(I526*H526,2)</f>
        <v>0</v>
      </c>
      <c r="BL526" s="20" t="s">
        <v>165</v>
      </c>
      <c r="BM526" s="193" t="s">
        <v>739</v>
      </c>
    </row>
    <row r="527" spans="1:65" s="15" customFormat="1">
      <c r="B527" s="223"/>
      <c r="C527" s="224"/>
      <c r="D527" s="197" t="s">
        <v>167</v>
      </c>
      <c r="E527" s="225" t="s">
        <v>21</v>
      </c>
      <c r="F527" s="226" t="s">
        <v>740</v>
      </c>
      <c r="G527" s="224"/>
      <c r="H527" s="225" t="s">
        <v>21</v>
      </c>
      <c r="I527" s="227"/>
      <c r="J527" s="224"/>
      <c r="K527" s="224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167</v>
      </c>
      <c r="AU527" s="232" t="s">
        <v>88</v>
      </c>
      <c r="AV527" s="15" t="s">
        <v>81</v>
      </c>
      <c r="AW527" s="15" t="s">
        <v>34</v>
      </c>
      <c r="AX527" s="15" t="s">
        <v>73</v>
      </c>
      <c r="AY527" s="232" t="s">
        <v>159</v>
      </c>
    </row>
    <row r="528" spans="1:65" s="13" customFormat="1">
      <c r="B528" s="195"/>
      <c r="C528" s="196"/>
      <c r="D528" s="197" t="s">
        <v>167</v>
      </c>
      <c r="E528" s="198" t="s">
        <v>21</v>
      </c>
      <c r="F528" s="199" t="s">
        <v>741</v>
      </c>
      <c r="G528" s="196"/>
      <c r="H528" s="200">
        <v>52.36</v>
      </c>
      <c r="I528" s="201"/>
      <c r="J528" s="196"/>
      <c r="K528" s="196"/>
      <c r="L528" s="202"/>
      <c r="M528" s="203"/>
      <c r="N528" s="204"/>
      <c r="O528" s="204"/>
      <c r="P528" s="204"/>
      <c r="Q528" s="204"/>
      <c r="R528" s="204"/>
      <c r="S528" s="204"/>
      <c r="T528" s="205"/>
      <c r="AT528" s="206" t="s">
        <v>167</v>
      </c>
      <c r="AU528" s="206" t="s">
        <v>88</v>
      </c>
      <c r="AV528" s="13" t="s">
        <v>88</v>
      </c>
      <c r="AW528" s="13" t="s">
        <v>34</v>
      </c>
      <c r="AX528" s="13" t="s">
        <v>73</v>
      </c>
      <c r="AY528" s="206" t="s">
        <v>159</v>
      </c>
    </row>
    <row r="529" spans="1:65" s="13" customFormat="1">
      <c r="B529" s="195"/>
      <c r="C529" s="196"/>
      <c r="D529" s="197" t="s">
        <v>167</v>
      </c>
      <c r="E529" s="198" t="s">
        <v>21</v>
      </c>
      <c r="F529" s="199" t="s">
        <v>742</v>
      </c>
      <c r="G529" s="196"/>
      <c r="H529" s="200">
        <v>6.51</v>
      </c>
      <c r="I529" s="201"/>
      <c r="J529" s="196"/>
      <c r="K529" s="196"/>
      <c r="L529" s="202"/>
      <c r="M529" s="203"/>
      <c r="N529" s="204"/>
      <c r="O529" s="204"/>
      <c r="P529" s="204"/>
      <c r="Q529" s="204"/>
      <c r="R529" s="204"/>
      <c r="S529" s="204"/>
      <c r="T529" s="205"/>
      <c r="AT529" s="206" t="s">
        <v>167</v>
      </c>
      <c r="AU529" s="206" t="s">
        <v>88</v>
      </c>
      <c r="AV529" s="13" t="s">
        <v>88</v>
      </c>
      <c r="AW529" s="13" t="s">
        <v>34</v>
      </c>
      <c r="AX529" s="13" t="s">
        <v>73</v>
      </c>
      <c r="AY529" s="206" t="s">
        <v>159</v>
      </c>
    </row>
    <row r="530" spans="1:65" s="14" customFormat="1">
      <c r="B530" s="207"/>
      <c r="C530" s="208"/>
      <c r="D530" s="197" t="s">
        <v>167</v>
      </c>
      <c r="E530" s="209" t="s">
        <v>21</v>
      </c>
      <c r="F530" s="210" t="s">
        <v>169</v>
      </c>
      <c r="G530" s="208"/>
      <c r="H530" s="211">
        <v>58.87</v>
      </c>
      <c r="I530" s="212"/>
      <c r="J530" s="208"/>
      <c r="K530" s="208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167</v>
      </c>
      <c r="AU530" s="217" t="s">
        <v>88</v>
      </c>
      <c r="AV530" s="14" t="s">
        <v>170</v>
      </c>
      <c r="AW530" s="14" t="s">
        <v>34</v>
      </c>
      <c r="AX530" s="14" t="s">
        <v>81</v>
      </c>
      <c r="AY530" s="217" t="s">
        <v>159</v>
      </c>
    </row>
    <row r="531" spans="1:65" s="2" customFormat="1" ht="16.5" customHeight="1">
      <c r="A531" s="37"/>
      <c r="B531" s="38"/>
      <c r="C531" s="245" t="s">
        <v>743</v>
      </c>
      <c r="D531" s="245" t="s">
        <v>311</v>
      </c>
      <c r="E531" s="246" t="s">
        <v>744</v>
      </c>
      <c r="F531" s="247" t="s">
        <v>745</v>
      </c>
      <c r="G531" s="248" t="s">
        <v>746</v>
      </c>
      <c r="H531" s="249">
        <v>141</v>
      </c>
      <c r="I531" s="250"/>
      <c r="J531" s="251">
        <f>ROUND(I531*H531,2)</f>
        <v>0</v>
      </c>
      <c r="K531" s="247" t="s">
        <v>164</v>
      </c>
      <c r="L531" s="252"/>
      <c r="M531" s="253" t="s">
        <v>21</v>
      </c>
      <c r="N531" s="254" t="s">
        <v>45</v>
      </c>
      <c r="O531" s="67"/>
      <c r="P531" s="191">
        <f>O531*H531</f>
        <v>0</v>
      </c>
      <c r="Q531" s="191">
        <v>9.5E-4</v>
      </c>
      <c r="R531" s="191">
        <f>Q531*H531</f>
        <v>0.13395000000000001</v>
      </c>
      <c r="S531" s="191">
        <v>0</v>
      </c>
      <c r="T531" s="192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3" t="s">
        <v>205</v>
      </c>
      <c r="AT531" s="193" t="s">
        <v>311</v>
      </c>
      <c r="AU531" s="193" t="s">
        <v>88</v>
      </c>
      <c r="AY531" s="20" t="s">
        <v>159</v>
      </c>
      <c r="BE531" s="194">
        <f>IF(N531="základní",J531,0)</f>
        <v>0</v>
      </c>
      <c r="BF531" s="194">
        <f>IF(N531="snížená",J531,0)</f>
        <v>0</v>
      </c>
      <c r="BG531" s="194">
        <f>IF(N531="zákl. přenesená",J531,0)</f>
        <v>0</v>
      </c>
      <c r="BH531" s="194">
        <f>IF(N531="sníž. přenesená",J531,0)</f>
        <v>0</v>
      </c>
      <c r="BI531" s="194">
        <f>IF(N531="nulová",J531,0)</f>
        <v>0</v>
      </c>
      <c r="BJ531" s="20" t="s">
        <v>88</v>
      </c>
      <c r="BK531" s="194">
        <f>ROUND(I531*H531,2)</f>
        <v>0</v>
      </c>
      <c r="BL531" s="20" t="s">
        <v>165</v>
      </c>
      <c r="BM531" s="193" t="s">
        <v>747</v>
      </c>
    </row>
    <row r="532" spans="1:65" s="2" customFormat="1" ht="16.5" customHeight="1">
      <c r="A532" s="37"/>
      <c r="B532" s="38"/>
      <c r="C532" s="182" t="s">
        <v>748</v>
      </c>
      <c r="D532" s="182" t="s">
        <v>161</v>
      </c>
      <c r="E532" s="183" t="s">
        <v>749</v>
      </c>
      <c r="F532" s="184" t="s">
        <v>750</v>
      </c>
      <c r="G532" s="185" t="s">
        <v>751</v>
      </c>
      <c r="H532" s="186">
        <v>1531</v>
      </c>
      <c r="I532" s="187"/>
      <c r="J532" s="188">
        <f>ROUND(I532*H532,2)</f>
        <v>0</v>
      </c>
      <c r="K532" s="184" t="s">
        <v>164</v>
      </c>
      <c r="L532" s="42"/>
      <c r="M532" s="189" t="s">
        <v>21</v>
      </c>
      <c r="N532" s="190" t="s">
        <v>45</v>
      </c>
      <c r="O532" s="67"/>
      <c r="P532" s="191">
        <f>O532*H532</f>
        <v>0</v>
      </c>
      <c r="Q532" s="191">
        <v>0</v>
      </c>
      <c r="R532" s="191">
        <f>Q532*H532</f>
        <v>0</v>
      </c>
      <c r="S532" s="191">
        <v>0</v>
      </c>
      <c r="T532" s="192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3" t="s">
        <v>165</v>
      </c>
      <c r="AT532" s="193" t="s">
        <v>161</v>
      </c>
      <c r="AU532" s="193" t="s">
        <v>88</v>
      </c>
      <c r="AY532" s="20" t="s">
        <v>159</v>
      </c>
      <c r="BE532" s="194">
        <f>IF(N532="základní",J532,0)</f>
        <v>0</v>
      </c>
      <c r="BF532" s="194">
        <f>IF(N532="snížená",J532,0)</f>
        <v>0</v>
      </c>
      <c r="BG532" s="194">
        <f>IF(N532="zákl. přenesená",J532,0)</f>
        <v>0</v>
      </c>
      <c r="BH532" s="194">
        <f>IF(N532="sníž. přenesená",J532,0)</f>
        <v>0</v>
      </c>
      <c r="BI532" s="194">
        <f>IF(N532="nulová",J532,0)</f>
        <v>0</v>
      </c>
      <c r="BJ532" s="20" t="s">
        <v>88</v>
      </c>
      <c r="BK532" s="194">
        <f>ROUND(I532*H532,2)</f>
        <v>0</v>
      </c>
      <c r="BL532" s="20" t="s">
        <v>165</v>
      </c>
      <c r="BM532" s="193" t="s">
        <v>752</v>
      </c>
    </row>
    <row r="533" spans="1:65" s="13" customFormat="1">
      <c r="B533" s="195"/>
      <c r="C533" s="196"/>
      <c r="D533" s="197" t="s">
        <v>167</v>
      </c>
      <c r="E533" s="198" t="s">
        <v>21</v>
      </c>
      <c r="F533" s="199" t="s">
        <v>753</v>
      </c>
      <c r="G533" s="196"/>
      <c r="H533" s="200">
        <v>1531</v>
      </c>
      <c r="I533" s="201"/>
      <c r="J533" s="196"/>
      <c r="K533" s="196"/>
      <c r="L533" s="202"/>
      <c r="M533" s="203"/>
      <c r="N533" s="204"/>
      <c r="O533" s="204"/>
      <c r="P533" s="204"/>
      <c r="Q533" s="204"/>
      <c r="R533" s="204"/>
      <c r="S533" s="204"/>
      <c r="T533" s="205"/>
      <c r="AT533" s="206" t="s">
        <v>167</v>
      </c>
      <c r="AU533" s="206" t="s">
        <v>88</v>
      </c>
      <c r="AV533" s="13" t="s">
        <v>88</v>
      </c>
      <c r="AW533" s="13" t="s">
        <v>34</v>
      </c>
      <c r="AX533" s="13" t="s">
        <v>73</v>
      </c>
      <c r="AY533" s="206" t="s">
        <v>159</v>
      </c>
    </row>
    <row r="534" spans="1:65" s="14" customFormat="1">
      <c r="B534" s="207"/>
      <c r="C534" s="208"/>
      <c r="D534" s="197" t="s">
        <v>167</v>
      </c>
      <c r="E534" s="209" t="s">
        <v>21</v>
      </c>
      <c r="F534" s="210" t="s">
        <v>169</v>
      </c>
      <c r="G534" s="208"/>
      <c r="H534" s="211">
        <v>1531</v>
      </c>
      <c r="I534" s="212"/>
      <c r="J534" s="208"/>
      <c r="K534" s="208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167</v>
      </c>
      <c r="AU534" s="217" t="s">
        <v>88</v>
      </c>
      <c r="AV534" s="14" t="s">
        <v>170</v>
      </c>
      <c r="AW534" s="14" t="s">
        <v>34</v>
      </c>
      <c r="AX534" s="14" t="s">
        <v>81</v>
      </c>
      <c r="AY534" s="217" t="s">
        <v>159</v>
      </c>
    </row>
    <row r="535" spans="1:65" s="2" customFormat="1" ht="16.5" customHeight="1">
      <c r="A535" s="37"/>
      <c r="B535" s="38"/>
      <c r="C535" s="182" t="s">
        <v>754</v>
      </c>
      <c r="D535" s="182" t="s">
        <v>161</v>
      </c>
      <c r="E535" s="183" t="s">
        <v>755</v>
      </c>
      <c r="F535" s="184" t="s">
        <v>756</v>
      </c>
      <c r="G535" s="185" t="s">
        <v>96</v>
      </c>
      <c r="H535" s="186">
        <v>454.71600000000001</v>
      </c>
      <c r="I535" s="187"/>
      <c r="J535" s="188">
        <f>ROUND(I535*H535,2)</f>
        <v>0</v>
      </c>
      <c r="K535" s="184" t="s">
        <v>173</v>
      </c>
      <c r="L535" s="42"/>
      <c r="M535" s="189" t="s">
        <v>21</v>
      </c>
      <c r="N535" s="190" t="s">
        <v>45</v>
      </c>
      <c r="O535" s="67"/>
      <c r="P535" s="191">
        <f>O535*H535</f>
        <v>0</v>
      </c>
      <c r="Q535" s="191">
        <v>0</v>
      </c>
      <c r="R535" s="191">
        <f>Q535*H535</f>
        <v>0</v>
      </c>
      <c r="S535" s="191">
        <v>0</v>
      </c>
      <c r="T535" s="192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3" t="s">
        <v>165</v>
      </c>
      <c r="AT535" s="193" t="s">
        <v>161</v>
      </c>
      <c r="AU535" s="193" t="s">
        <v>88</v>
      </c>
      <c r="AY535" s="20" t="s">
        <v>159</v>
      </c>
      <c r="BE535" s="194">
        <f>IF(N535="základní",J535,0)</f>
        <v>0</v>
      </c>
      <c r="BF535" s="194">
        <f>IF(N535="snížená",J535,0)</f>
        <v>0</v>
      </c>
      <c r="BG535" s="194">
        <f>IF(N535="zákl. přenesená",J535,0)</f>
        <v>0</v>
      </c>
      <c r="BH535" s="194">
        <f>IF(N535="sníž. přenesená",J535,0)</f>
        <v>0</v>
      </c>
      <c r="BI535" s="194">
        <f>IF(N535="nulová",J535,0)</f>
        <v>0</v>
      </c>
      <c r="BJ535" s="20" t="s">
        <v>88</v>
      </c>
      <c r="BK535" s="194">
        <f>ROUND(I535*H535,2)</f>
        <v>0</v>
      </c>
      <c r="BL535" s="20" t="s">
        <v>165</v>
      </c>
      <c r="BM535" s="193" t="s">
        <v>757</v>
      </c>
    </row>
    <row r="536" spans="1:65" s="2" customFormat="1">
      <c r="A536" s="37"/>
      <c r="B536" s="38"/>
      <c r="C536" s="39"/>
      <c r="D536" s="218" t="s">
        <v>175</v>
      </c>
      <c r="E536" s="39"/>
      <c r="F536" s="219" t="s">
        <v>758</v>
      </c>
      <c r="G536" s="39"/>
      <c r="H536" s="39"/>
      <c r="I536" s="220"/>
      <c r="J536" s="39"/>
      <c r="K536" s="39"/>
      <c r="L536" s="42"/>
      <c r="M536" s="221"/>
      <c r="N536" s="222"/>
      <c r="O536" s="67"/>
      <c r="P536" s="67"/>
      <c r="Q536" s="67"/>
      <c r="R536" s="67"/>
      <c r="S536" s="67"/>
      <c r="T536" s="68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T536" s="20" t="s">
        <v>175</v>
      </c>
      <c r="AU536" s="20" t="s">
        <v>88</v>
      </c>
    </row>
    <row r="537" spans="1:65" s="13" customFormat="1">
      <c r="B537" s="195"/>
      <c r="C537" s="196"/>
      <c r="D537" s="197" t="s">
        <v>167</v>
      </c>
      <c r="E537" s="198" t="s">
        <v>21</v>
      </c>
      <c r="F537" s="199" t="s">
        <v>424</v>
      </c>
      <c r="G537" s="196"/>
      <c r="H537" s="200">
        <v>381.19400000000002</v>
      </c>
      <c r="I537" s="201"/>
      <c r="J537" s="196"/>
      <c r="K537" s="196"/>
      <c r="L537" s="202"/>
      <c r="M537" s="203"/>
      <c r="N537" s="204"/>
      <c r="O537" s="204"/>
      <c r="P537" s="204"/>
      <c r="Q537" s="204"/>
      <c r="R537" s="204"/>
      <c r="S537" s="204"/>
      <c r="T537" s="205"/>
      <c r="AT537" s="206" t="s">
        <v>167</v>
      </c>
      <c r="AU537" s="206" t="s">
        <v>88</v>
      </c>
      <c r="AV537" s="13" t="s">
        <v>88</v>
      </c>
      <c r="AW537" s="13" t="s">
        <v>34</v>
      </c>
      <c r="AX537" s="13" t="s">
        <v>73</v>
      </c>
      <c r="AY537" s="206" t="s">
        <v>159</v>
      </c>
    </row>
    <row r="538" spans="1:65" s="13" customFormat="1">
      <c r="B538" s="195"/>
      <c r="C538" s="196"/>
      <c r="D538" s="197" t="s">
        <v>167</v>
      </c>
      <c r="E538" s="198" t="s">
        <v>21</v>
      </c>
      <c r="F538" s="199" t="s">
        <v>759</v>
      </c>
      <c r="G538" s="196"/>
      <c r="H538" s="200">
        <v>73.522000000000006</v>
      </c>
      <c r="I538" s="201"/>
      <c r="J538" s="196"/>
      <c r="K538" s="196"/>
      <c r="L538" s="202"/>
      <c r="M538" s="203"/>
      <c r="N538" s="204"/>
      <c r="O538" s="204"/>
      <c r="P538" s="204"/>
      <c r="Q538" s="204"/>
      <c r="R538" s="204"/>
      <c r="S538" s="204"/>
      <c r="T538" s="205"/>
      <c r="AT538" s="206" t="s">
        <v>167</v>
      </c>
      <c r="AU538" s="206" t="s">
        <v>88</v>
      </c>
      <c r="AV538" s="13" t="s">
        <v>88</v>
      </c>
      <c r="AW538" s="13" t="s">
        <v>34</v>
      </c>
      <c r="AX538" s="13" t="s">
        <v>73</v>
      </c>
      <c r="AY538" s="206" t="s">
        <v>159</v>
      </c>
    </row>
    <row r="539" spans="1:65" s="14" customFormat="1">
      <c r="B539" s="207"/>
      <c r="C539" s="208"/>
      <c r="D539" s="197" t="s">
        <v>167</v>
      </c>
      <c r="E539" s="209" t="s">
        <v>21</v>
      </c>
      <c r="F539" s="210" t="s">
        <v>169</v>
      </c>
      <c r="G539" s="208"/>
      <c r="H539" s="211">
        <v>454.71600000000001</v>
      </c>
      <c r="I539" s="212"/>
      <c r="J539" s="208"/>
      <c r="K539" s="208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167</v>
      </c>
      <c r="AU539" s="217" t="s">
        <v>88</v>
      </c>
      <c r="AV539" s="14" t="s">
        <v>170</v>
      </c>
      <c r="AW539" s="14" t="s">
        <v>34</v>
      </c>
      <c r="AX539" s="14" t="s">
        <v>81</v>
      </c>
      <c r="AY539" s="217" t="s">
        <v>159</v>
      </c>
    </row>
    <row r="540" spans="1:65" s="2" customFormat="1" ht="24.2" customHeight="1">
      <c r="A540" s="37"/>
      <c r="B540" s="38"/>
      <c r="C540" s="182" t="s">
        <v>760</v>
      </c>
      <c r="D540" s="182" t="s">
        <v>161</v>
      </c>
      <c r="E540" s="183" t="s">
        <v>761</v>
      </c>
      <c r="F540" s="184" t="s">
        <v>762</v>
      </c>
      <c r="G540" s="185" t="s">
        <v>96</v>
      </c>
      <c r="H540" s="186">
        <v>454.71600000000001</v>
      </c>
      <c r="I540" s="187"/>
      <c r="J540" s="188">
        <f>ROUND(I540*H540,2)</f>
        <v>0</v>
      </c>
      <c r="K540" s="184" t="s">
        <v>173</v>
      </c>
      <c r="L540" s="42"/>
      <c r="M540" s="189" t="s">
        <v>21</v>
      </c>
      <c r="N540" s="190" t="s">
        <v>45</v>
      </c>
      <c r="O540" s="67"/>
      <c r="P540" s="191">
        <f>O540*H540</f>
        <v>0</v>
      </c>
      <c r="Q540" s="191">
        <v>0</v>
      </c>
      <c r="R540" s="191">
        <f>Q540*H540</f>
        <v>0</v>
      </c>
      <c r="S540" s="191">
        <v>2.3300000000000001E-2</v>
      </c>
      <c r="T540" s="192">
        <f>S540*H540</f>
        <v>10.594882800000001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3" t="s">
        <v>165</v>
      </c>
      <c r="AT540" s="193" t="s">
        <v>161</v>
      </c>
      <c r="AU540" s="193" t="s">
        <v>88</v>
      </c>
      <c r="AY540" s="20" t="s">
        <v>159</v>
      </c>
      <c r="BE540" s="194">
        <f>IF(N540="základní",J540,0)</f>
        <v>0</v>
      </c>
      <c r="BF540" s="194">
        <f>IF(N540="snížená",J540,0)</f>
        <v>0</v>
      </c>
      <c r="BG540" s="194">
        <f>IF(N540="zákl. přenesená",J540,0)</f>
        <v>0</v>
      </c>
      <c r="BH540" s="194">
        <f>IF(N540="sníž. přenesená",J540,0)</f>
        <v>0</v>
      </c>
      <c r="BI540" s="194">
        <f>IF(N540="nulová",J540,0)</f>
        <v>0</v>
      </c>
      <c r="BJ540" s="20" t="s">
        <v>88</v>
      </c>
      <c r="BK540" s="194">
        <f>ROUND(I540*H540,2)</f>
        <v>0</v>
      </c>
      <c r="BL540" s="20" t="s">
        <v>165</v>
      </c>
      <c r="BM540" s="193" t="s">
        <v>763</v>
      </c>
    </row>
    <row r="541" spans="1:65" s="2" customFormat="1">
      <c r="A541" s="37"/>
      <c r="B541" s="38"/>
      <c r="C541" s="39"/>
      <c r="D541" s="218" t="s">
        <v>175</v>
      </c>
      <c r="E541" s="39"/>
      <c r="F541" s="219" t="s">
        <v>764</v>
      </c>
      <c r="G541" s="39"/>
      <c r="H541" s="39"/>
      <c r="I541" s="220"/>
      <c r="J541" s="39"/>
      <c r="K541" s="39"/>
      <c r="L541" s="42"/>
      <c r="M541" s="221"/>
      <c r="N541" s="222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175</v>
      </c>
      <c r="AU541" s="20" t="s">
        <v>88</v>
      </c>
    </row>
    <row r="542" spans="1:65" s="13" customFormat="1">
      <c r="B542" s="195"/>
      <c r="C542" s="196"/>
      <c r="D542" s="197" t="s">
        <v>167</v>
      </c>
      <c r="E542" s="198" t="s">
        <v>21</v>
      </c>
      <c r="F542" s="199" t="s">
        <v>424</v>
      </c>
      <c r="G542" s="196"/>
      <c r="H542" s="200">
        <v>381.19400000000002</v>
      </c>
      <c r="I542" s="201"/>
      <c r="J542" s="196"/>
      <c r="K542" s="196"/>
      <c r="L542" s="202"/>
      <c r="M542" s="203"/>
      <c r="N542" s="204"/>
      <c r="O542" s="204"/>
      <c r="P542" s="204"/>
      <c r="Q542" s="204"/>
      <c r="R542" s="204"/>
      <c r="S542" s="204"/>
      <c r="T542" s="205"/>
      <c r="AT542" s="206" t="s">
        <v>167</v>
      </c>
      <c r="AU542" s="206" t="s">
        <v>88</v>
      </c>
      <c r="AV542" s="13" t="s">
        <v>88</v>
      </c>
      <c r="AW542" s="13" t="s">
        <v>34</v>
      </c>
      <c r="AX542" s="13" t="s">
        <v>73</v>
      </c>
      <c r="AY542" s="206" t="s">
        <v>159</v>
      </c>
    </row>
    <row r="543" spans="1:65" s="13" customFormat="1">
      <c r="B543" s="195"/>
      <c r="C543" s="196"/>
      <c r="D543" s="197" t="s">
        <v>167</v>
      </c>
      <c r="E543" s="198" t="s">
        <v>21</v>
      </c>
      <c r="F543" s="199" t="s">
        <v>759</v>
      </c>
      <c r="G543" s="196"/>
      <c r="H543" s="200">
        <v>73.522000000000006</v>
      </c>
      <c r="I543" s="201"/>
      <c r="J543" s="196"/>
      <c r="K543" s="196"/>
      <c r="L543" s="202"/>
      <c r="M543" s="203"/>
      <c r="N543" s="204"/>
      <c r="O543" s="204"/>
      <c r="P543" s="204"/>
      <c r="Q543" s="204"/>
      <c r="R543" s="204"/>
      <c r="S543" s="204"/>
      <c r="T543" s="205"/>
      <c r="AT543" s="206" t="s">
        <v>167</v>
      </c>
      <c r="AU543" s="206" t="s">
        <v>88</v>
      </c>
      <c r="AV543" s="13" t="s">
        <v>88</v>
      </c>
      <c r="AW543" s="13" t="s">
        <v>34</v>
      </c>
      <c r="AX543" s="13" t="s">
        <v>73</v>
      </c>
      <c r="AY543" s="206" t="s">
        <v>159</v>
      </c>
    </row>
    <row r="544" spans="1:65" s="14" customFormat="1">
      <c r="B544" s="207"/>
      <c r="C544" s="208"/>
      <c r="D544" s="197" t="s">
        <v>167</v>
      </c>
      <c r="E544" s="209" t="s">
        <v>21</v>
      </c>
      <c r="F544" s="210" t="s">
        <v>169</v>
      </c>
      <c r="G544" s="208"/>
      <c r="H544" s="211">
        <v>454.71600000000001</v>
      </c>
      <c r="I544" s="212"/>
      <c r="J544" s="208"/>
      <c r="K544" s="208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167</v>
      </c>
      <c r="AU544" s="217" t="s">
        <v>88</v>
      </c>
      <c r="AV544" s="14" t="s">
        <v>170</v>
      </c>
      <c r="AW544" s="14" t="s">
        <v>34</v>
      </c>
      <c r="AX544" s="14" t="s">
        <v>81</v>
      </c>
      <c r="AY544" s="217" t="s">
        <v>159</v>
      </c>
    </row>
    <row r="545" spans="1:65" s="12" customFormat="1" ht="22.9" customHeight="1">
      <c r="B545" s="166"/>
      <c r="C545" s="167"/>
      <c r="D545" s="168" t="s">
        <v>72</v>
      </c>
      <c r="E545" s="180" t="s">
        <v>765</v>
      </c>
      <c r="F545" s="180" t="s">
        <v>766</v>
      </c>
      <c r="G545" s="167"/>
      <c r="H545" s="167"/>
      <c r="I545" s="170"/>
      <c r="J545" s="181">
        <f>BK545</f>
        <v>0</v>
      </c>
      <c r="K545" s="167"/>
      <c r="L545" s="172"/>
      <c r="M545" s="173"/>
      <c r="N545" s="174"/>
      <c r="O545" s="174"/>
      <c r="P545" s="175">
        <f>SUM(P546:P557)</f>
        <v>0</v>
      </c>
      <c r="Q545" s="174"/>
      <c r="R545" s="175">
        <f>SUM(R546:R557)</f>
        <v>0</v>
      </c>
      <c r="S545" s="174"/>
      <c r="T545" s="176">
        <f>SUM(T546:T557)</f>
        <v>0</v>
      </c>
      <c r="AR545" s="177" t="s">
        <v>81</v>
      </c>
      <c r="AT545" s="178" t="s">
        <v>72</v>
      </c>
      <c r="AU545" s="178" t="s">
        <v>81</v>
      </c>
      <c r="AY545" s="177" t="s">
        <v>159</v>
      </c>
      <c r="BK545" s="179">
        <f>SUM(BK546:BK557)</f>
        <v>0</v>
      </c>
    </row>
    <row r="546" spans="1:65" s="2" customFormat="1" ht="24.2" customHeight="1">
      <c r="A546" s="37"/>
      <c r="B546" s="38"/>
      <c r="C546" s="182" t="s">
        <v>767</v>
      </c>
      <c r="D546" s="182" t="s">
        <v>161</v>
      </c>
      <c r="E546" s="183" t="s">
        <v>768</v>
      </c>
      <c r="F546" s="184" t="s">
        <v>769</v>
      </c>
      <c r="G546" s="185" t="s">
        <v>283</v>
      </c>
      <c r="H546" s="186">
        <v>115.85899999999999</v>
      </c>
      <c r="I546" s="187"/>
      <c r="J546" s="188">
        <f>ROUND(I546*H546,2)</f>
        <v>0</v>
      </c>
      <c r="K546" s="184" t="s">
        <v>173</v>
      </c>
      <c r="L546" s="42"/>
      <c r="M546" s="189" t="s">
        <v>21</v>
      </c>
      <c r="N546" s="190" t="s">
        <v>45</v>
      </c>
      <c r="O546" s="67"/>
      <c r="P546" s="191">
        <f>O546*H546</f>
        <v>0</v>
      </c>
      <c r="Q546" s="191">
        <v>0</v>
      </c>
      <c r="R546" s="191">
        <f>Q546*H546</f>
        <v>0</v>
      </c>
      <c r="S546" s="191">
        <v>0</v>
      </c>
      <c r="T546" s="192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3" t="s">
        <v>165</v>
      </c>
      <c r="AT546" s="193" t="s">
        <v>161</v>
      </c>
      <c r="AU546" s="193" t="s">
        <v>88</v>
      </c>
      <c r="AY546" s="20" t="s">
        <v>159</v>
      </c>
      <c r="BE546" s="194">
        <f>IF(N546="základní",J546,0)</f>
        <v>0</v>
      </c>
      <c r="BF546" s="194">
        <f>IF(N546="snížená",J546,0)</f>
        <v>0</v>
      </c>
      <c r="BG546" s="194">
        <f>IF(N546="zákl. přenesená",J546,0)</f>
        <v>0</v>
      </c>
      <c r="BH546" s="194">
        <f>IF(N546="sníž. přenesená",J546,0)</f>
        <v>0</v>
      </c>
      <c r="BI546" s="194">
        <f>IF(N546="nulová",J546,0)</f>
        <v>0</v>
      </c>
      <c r="BJ546" s="20" t="s">
        <v>88</v>
      </c>
      <c r="BK546" s="194">
        <f>ROUND(I546*H546,2)</f>
        <v>0</v>
      </c>
      <c r="BL546" s="20" t="s">
        <v>165</v>
      </c>
      <c r="BM546" s="193" t="s">
        <v>770</v>
      </c>
    </row>
    <row r="547" spans="1:65" s="2" customFormat="1">
      <c r="A547" s="37"/>
      <c r="B547" s="38"/>
      <c r="C547" s="39"/>
      <c r="D547" s="218" t="s">
        <v>175</v>
      </c>
      <c r="E547" s="39"/>
      <c r="F547" s="219" t="s">
        <v>771</v>
      </c>
      <c r="G547" s="39"/>
      <c r="H547" s="39"/>
      <c r="I547" s="220"/>
      <c r="J547" s="39"/>
      <c r="K547" s="39"/>
      <c r="L547" s="42"/>
      <c r="M547" s="221"/>
      <c r="N547" s="222"/>
      <c r="O547" s="67"/>
      <c r="P547" s="67"/>
      <c r="Q547" s="67"/>
      <c r="R547" s="67"/>
      <c r="S547" s="67"/>
      <c r="T547" s="68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T547" s="20" t="s">
        <v>175</v>
      </c>
      <c r="AU547" s="20" t="s">
        <v>88</v>
      </c>
    </row>
    <row r="548" spans="1:65" s="2" customFormat="1" ht="33" customHeight="1">
      <c r="A548" s="37"/>
      <c r="B548" s="38"/>
      <c r="C548" s="182" t="s">
        <v>772</v>
      </c>
      <c r="D548" s="182" t="s">
        <v>161</v>
      </c>
      <c r="E548" s="183" t="s">
        <v>773</v>
      </c>
      <c r="F548" s="184" t="s">
        <v>774</v>
      </c>
      <c r="G548" s="185" t="s">
        <v>283</v>
      </c>
      <c r="H548" s="186">
        <v>115.85899999999999</v>
      </c>
      <c r="I548" s="187"/>
      <c r="J548" s="188">
        <f>ROUND(I548*H548,2)</f>
        <v>0</v>
      </c>
      <c r="K548" s="184" t="s">
        <v>173</v>
      </c>
      <c r="L548" s="42"/>
      <c r="M548" s="189" t="s">
        <v>21</v>
      </c>
      <c r="N548" s="190" t="s">
        <v>45</v>
      </c>
      <c r="O548" s="67"/>
      <c r="P548" s="191">
        <f>O548*H548</f>
        <v>0</v>
      </c>
      <c r="Q548" s="191">
        <v>0</v>
      </c>
      <c r="R548" s="191">
        <f>Q548*H548</f>
        <v>0</v>
      </c>
      <c r="S548" s="191">
        <v>0</v>
      </c>
      <c r="T548" s="192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193" t="s">
        <v>165</v>
      </c>
      <c r="AT548" s="193" t="s">
        <v>161</v>
      </c>
      <c r="AU548" s="193" t="s">
        <v>88</v>
      </c>
      <c r="AY548" s="20" t="s">
        <v>159</v>
      </c>
      <c r="BE548" s="194">
        <f>IF(N548="základní",J548,0)</f>
        <v>0</v>
      </c>
      <c r="BF548" s="194">
        <f>IF(N548="snížená",J548,0)</f>
        <v>0</v>
      </c>
      <c r="BG548" s="194">
        <f>IF(N548="zákl. přenesená",J548,0)</f>
        <v>0</v>
      </c>
      <c r="BH548" s="194">
        <f>IF(N548="sníž. přenesená",J548,0)</f>
        <v>0</v>
      </c>
      <c r="BI548" s="194">
        <f>IF(N548="nulová",J548,0)</f>
        <v>0</v>
      </c>
      <c r="BJ548" s="20" t="s">
        <v>88</v>
      </c>
      <c r="BK548" s="194">
        <f>ROUND(I548*H548,2)</f>
        <v>0</v>
      </c>
      <c r="BL548" s="20" t="s">
        <v>165</v>
      </c>
      <c r="BM548" s="193" t="s">
        <v>775</v>
      </c>
    </row>
    <row r="549" spans="1:65" s="2" customFormat="1">
      <c r="A549" s="37"/>
      <c r="B549" s="38"/>
      <c r="C549" s="39"/>
      <c r="D549" s="218" t="s">
        <v>175</v>
      </c>
      <c r="E549" s="39"/>
      <c r="F549" s="219" t="s">
        <v>776</v>
      </c>
      <c r="G549" s="39"/>
      <c r="H549" s="39"/>
      <c r="I549" s="220"/>
      <c r="J549" s="39"/>
      <c r="K549" s="39"/>
      <c r="L549" s="42"/>
      <c r="M549" s="221"/>
      <c r="N549" s="222"/>
      <c r="O549" s="67"/>
      <c r="P549" s="67"/>
      <c r="Q549" s="67"/>
      <c r="R549" s="67"/>
      <c r="S549" s="67"/>
      <c r="T549" s="68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T549" s="20" t="s">
        <v>175</v>
      </c>
      <c r="AU549" s="20" t="s">
        <v>88</v>
      </c>
    </row>
    <row r="550" spans="1:65" s="2" customFormat="1" ht="21.75" customHeight="1">
      <c r="A550" s="37"/>
      <c r="B550" s="38"/>
      <c r="C550" s="182" t="s">
        <v>777</v>
      </c>
      <c r="D550" s="182" t="s">
        <v>161</v>
      </c>
      <c r="E550" s="183" t="s">
        <v>778</v>
      </c>
      <c r="F550" s="184" t="s">
        <v>779</v>
      </c>
      <c r="G550" s="185" t="s">
        <v>283</v>
      </c>
      <c r="H550" s="186">
        <v>115.85899999999999</v>
      </c>
      <c r="I550" s="187"/>
      <c r="J550" s="188">
        <f>ROUND(I550*H550,2)</f>
        <v>0</v>
      </c>
      <c r="K550" s="184" t="s">
        <v>173</v>
      </c>
      <c r="L550" s="42"/>
      <c r="M550" s="189" t="s">
        <v>21</v>
      </c>
      <c r="N550" s="190" t="s">
        <v>45</v>
      </c>
      <c r="O550" s="67"/>
      <c r="P550" s="191">
        <f>O550*H550</f>
        <v>0</v>
      </c>
      <c r="Q550" s="191">
        <v>0</v>
      </c>
      <c r="R550" s="191">
        <f>Q550*H550</f>
        <v>0</v>
      </c>
      <c r="S550" s="191">
        <v>0</v>
      </c>
      <c r="T550" s="192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93" t="s">
        <v>165</v>
      </c>
      <c r="AT550" s="193" t="s">
        <v>161</v>
      </c>
      <c r="AU550" s="193" t="s">
        <v>88</v>
      </c>
      <c r="AY550" s="20" t="s">
        <v>159</v>
      </c>
      <c r="BE550" s="194">
        <f>IF(N550="základní",J550,0)</f>
        <v>0</v>
      </c>
      <c r="BF550" s="194">
        <f>IF(N550="snížená",J550,0)</f>
        <v>0</v>
      </c>
      <c r="BG550" s="194">
        <f>IF(N550="zákl. přenesená",J550,0)</f>
        <v>0</v>
      </c>
      <c r="BH550" s="194">
        <f>IF(N550="sníž. přenesená",J550,0)</f>
        <v>0</v>
      </c>
      <c r="BI550" s="194">
        <f>IF(N550="nulová",J550,0)</f>
        <v>0</v>
      </c>
      <c r="BJ550" s="20" t="s">
        <v>88</v>
      </c>
      <c r="BK550" s="194">
        <f>ROUND(I550*H550,2)</f>
        <v>0</v>
      </c>
      <c r="BL550" s="20" t="s">
        <v>165</v>
      </c>
      <c r="BM550" s="193" t="s">
        <v>780</v>
      </c>
    </row>
    <row r="551" spans="1:65" s="2" customFormat="1">
      <c r="A551" s="37"/>
      <c r="B551" s="38"/>
      <c r="C551" s="39"/>
      <c r="D551" s="218" t="s">
        <v>175</v>
      </c>
      <c r="E551" s="39"/>
      <c r="F551" s="219" t="s">
        <v>781</v>
      </c>
      <c r="G551" s="39"/>
      <c r="H551" s="39"/>
      <c r="I551" s="220"/>
      <c r="J551" s="39"/>
      <c r="K551" s="39"/>
      <c r="L551" s="42"/>
      <c r="M551" s="221"/>
      <c r="N551" s="222"/>
      <c r="O551" s="67"/>
      <c r="P551" s="67"/>
      <c r="Q551" s="67"/>
      <c r="R551" s="67"/>
      <c r="S551" s="67"/>
      <c r="T551" s="68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T551" s="20" t="s">
        <v>175</v>
      </c>
      <c r="AU551" s="20" t="s">
        <v>88</v>
      </c>
    </row>
    <row r="552" spans="1:65" s="2" customFormat="1" ht="24.2" customHeight="1">
      <c r="A552" s="37"/>
      <c r="B552" s="38"/>
      <c r="C552" s="182" t="s">
        <v>782</v>
      </c>
      <c r="D552" s="182" t="s">
        <v>161</v>
      </c>
      <c r="E552" s="183" t="s">
        <v>783</v>
      </c>
      <c r="F552" s="184" t="s">
        <v>784</v>
      </c>
      <c r="G552" s="185" t="s">
        <v>283</v>
      </c>
      <c r="H552" s="186">
        <v>1622.0260000000001</v>
      </c>
      <c r="I552" s="187"/>
      <c r="J552" s="188">
        <f>ROUND(I552*H552,2)</f>
        <v>0</v>
      </c>
      <c r="K552" s="184" t="s">
        <v>173</v>
      </c>
      <c r="L552" s="42"/>
      <c r="M552" s="189" t="s">
        <v>21</v>
      </c>
      <c r="N552" s="190" t="s">
        <v>45</v>
      </c>
      <c r="O552" s="67"/>
      <c r="P552" s="191">
        <f>O552*H552</f>
        <v>0</v>
      </c>
      <c r="Q552" s="191">
        <v>0</v>
      </c>
      <c r="R552" s="191">
        <f>Q552*H552</f>
        <v>0</v>
      </c>
      <c r="S552" s="191">
        <v>0</v>
      </c>
      <c r="T552" s="192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93" t="s">
        <v>165</v>
      </c>
      <c r="AT552" s="193" t="s">
        <v>161</v>
      </c>
      <c r="AU552" s="193" t="s">
        <v>88</v>
      </c>
      <c r="AY552" s="20" t="s">
        <v>159</v>
      </c>
      <c r="BE552" s="194">
        <f>IF(N552="základní",J552,0)</f>
        <v>0</v>
      </c>
      <c r="BF552" s="194">
        <f>IF(N552="snížená",J552,0)</f>
        <v>0</v>
      </c>
      <c r="BG552" s="194">
        <f>IF(N552="zákl. přenesená",J552,0)</f>
        <v>0</v>
      </c>
      <c r="BH552" s="194">
        <f>IF(N552="sníž. přenesená",J552,0)</f>
        <v>0</v>
      </c>
      <c r="BI552" s="194">
        <f>IF(N552="nulová",J552,0)</f>
        <v>0</v>
      </c>
      <c r="BJ552" s="20" t="s">
        <v>88</v>
      </c>
      <c r="BK552" s="194">
        <f>ROUND(I552*H552,2)</f>
        <v>0</v>
      </c>
      <c r="BL552" s="20" t="s">
        <v>165</v>
      </c>
      <c r="BM552" s="193" t="s">
        <v>785</v>
      </c>
    </row>
    <row r="553" spans="1:65" s="2" customFormat="1">
      <c r="A553" s="37"/>
      <c r="B553" s="38"/>
      <c r="C553" s="39"/>
      <c r="D553" s="218" t="s">
        <v>175</v>
      </c>
      <c r="E553" s="39"/>
      <c r="F553" s="219" t="s">
        <v>786</v>
      </c>
      <c r="G553" s="39"/>
      <c r="H553" s="39"/>
      <c r="I553" s="220"/>
      <c r="J553" s="39"/>
      <c r="K553" s="39"/>
      <c r="L553" s="42"/>
      <c r="M553" s="221"/>
      <c r="N553" s="222"/>
      <c r="O553" s="67"/>
      <c r="P553" s="67"/>
      <c r="Q553" s="67"/>
      <c r="R553" s="67"/>
      <c r="S553" s="67"/>
      <c r="T553" s="68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T553" s="20" t="s">
        <v>175</v>
      </c>
      <c r="AU553" s="20" t="s">
        <v>88</v>
      </c>
    </row>
    <row r="554" spans="1:65" s="2" customFormat="1" ht="19.5">
      <c r="A554" s="37"/>
      <c r="B554" s="38"/>
      <c r="C554" s="39"/>
      <c r="D554" s="197" t="s">
        <v>262</v>
      </c>
      <c r="E554" s="39"/>
      <c r="F554" s="244" t="s">
        <v>263</v>
      </c>
      <c r="G554" s="39"/>
      <c r="H554" s="39"/>
      <c r="I554" s="220"/>
      <c r="J554" s="39"/>
      <c r="K554" s="39"/>
      <c r="L554" s="42"/>
      <c r="M554" s="221"/>
      <c r="N554" s="222"/>
      <c r="O554" s="67"/>
      <c r="P554" s="67"/>
      <c r="Q554" s="67"/>
      <c r="R554" s="67"/>
      <c r="S554" s="67"/>
      <c r="T554" s="68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20" t="s">
        <v>262</v>
      </c>
      <c r="AU554" s="20" t="s">
        <v>88</v>
      </c>
    </row>
    <row r="555" spans="1:65" s="13" customFormat="1">
      <c r="B555" s="195"/>
      <c r="C555" s="196"/>
      <c r="D555" s="197" t="s">
        <v>167</v>
      </c>
      <c r="E555" s="196"/>
      <c r="F555" s="199" t="s">
        <v>787</v>
      </c>
      <c r="G555" s="196"/>
      <c r="H555" s="200">
        <v>1622.0260000000001</v>
      </c>
      <c r="I555" s="201"/>
      <c r="J555" s="196"/>
      <c r="K555" s="196"/>
      <c r="L555" s="202"/>
      <c r="M555" s="203"/>
      <c r="N555" s="204"/>
      <c r="O555" s="204"/>
      <c r="P555" s="204"/>
      <c r="Q555" s="204"/>
      <c r="R555" s="204"/>
      <c r="S555" s="204"/>
      <c r="T555" s="205"/>
      <c r="AT555" s="206" t="s">
        <v>167</v>
      </c>
      <c r="AU555" s="206" t="s">
        <v>88</v>
      </c>
      <c r="AV555" s="13" t="s">
        <v>88</v>
      </c>
      <c r="AW555" s="13" t="s">
        <v>4</v>
      </c>
      <c r="AX555" s="13" t="s">
        <v>81</v>
      </c>
      <c r="AY555" s="206" t="s">
        <v>159</v>
      </c>
    </row>
    <row r="556" spans="1:65" s="2" customFormat="1" ht="24.2" customHeight="1">
      <c r="A556" s="37"/>
      <c r="B556" s="38"/>
      <c r="C556" s="182" t="s">
        <v>788</v>
      </c>
      <c r="D556" s="182" t="s">
        <v>161</v>
      </c>
      <c r="E556" s="183" t="s">
        <v>789</v>
      </c>
      <c r="F556" s="184" t="s">
        <v>790</v>
      </c>
      <c r="G556" s="185" t="s">
        <v>283</v>
      </c>
      <c r="H556" s="186">
        <v>115.85899999999999</v>
      </c>
      <c r="I556" s="187"/>
      <c r="J556" s="188">
        <f>ROUND(I556*H556,2)</f>
        <v>0</v>
      </c>
      <c r="K556" s="184" t="s">
        <v>173</v>
      </c>
      <c r="L556" s="42"/>
      <c r="M556" s="189" t="s">
        <v>21</v>
      </c>
      <c r="N556" s="190" t="s">
        <v>45</v>
      </c>
      <c r="O556" s="67"/>
      <c r="P556" s="191">
        <f>O556*H556</f>
        <v>0</v>
      </c>
      <c r="Q556" s="191">
        <v>0</v>
      </c>
      <c r="R556" s="191">
        <f>Q556*H556</f>
        <v>0</v>
      </c>
      <c r="S556" s="191">
        <v>0</v>
      </c>
      <c r="T556" s="192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3" t="s">
        <v>165</v>
      </c>
      <c r="AT556" s="193" t="s">
        <v>161</v>
      </c>
      <c r="AU556" s="193" t="s">
        <v>88</v>
      </c>
      <c r="AY556" s="20" t="s">
        <v>159</v>
      </c>
      <c r="BE556" s="194">
        <f>IF(N556="základní",J556,0)</f>
        <v>0</v>
      </c>
      <c r="BF556" s="194">
        <f>IF(N556="snížená",J556,0)</f>
        <v>0</v>
      </c>
      <c r="BG556" s="194">
        <f>IF(N556="zákl. přenesená",J556,0)</f>
        <v>0</v>
      </c>
      <c r="BH556" s="194">
        <f>IF(N556="sníž. přenesená",J556,0)</f>
        <v>0</v>
      </c>
      <c r="BI556" s="194">
        <f>IF(N556="nulová",J556,0)</f>
        <v>0</v>
      </c>
      <c r="BJ556" s="20" t="s">
        <v>88</v>
      </c>
      <c r="BK556" s="194">
        <f>ROUND(I556*H556,2)</f>
        <v>0</v>
      </c>
      <c r="BL556" s="20" t="s">
        <v>165</v>
      </c>
      <c r="BM556" s="193" t="s">
        <v>791</v>
      </c>
    </row>
    <row r="557" spans="1:65" s="2" customFormat="1">
      <c r="A557" s="37"/>
      <c r="B557" s="38"/>
      <c r="C557" s="39"/>
      <c r="D557" s="218" t="s">
        <v>175</v>
      </c>
      <c r="E557" s="39"/>
      <c r="F557" s="219" t="s">
        <v>792</v>
      </c>
      <c r="G557" s="39"/>
      <c r="H557" s="39"/>
      <c r="I557" s="220"/>
      <c r="J557" s="39"/>
      <c r="K557" s="39"/>
      <c r="L557" s="42"/>
      <c r="M557" s="221"/>
      <c r="N557" s="222"/>
      <c r="O557" s="67"/>
      <c r="P557" s="67"/>
      <c r="Q557" s="67"/>
      <c r="R557" s="67"/>
      <c r="S557" s="67"/>
      <c r="T557" s="68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T557" s="20" t="s">
        <v>175</v>
      </c>
      <c r="AU557" s="20" t="s">
        <v>88</v>
      </c>
    </row>
    <row r="558" spans="1:65" s="12" customFormat="1" ht="22.9" customHeight="1">
      <c r="B558" s="166"/>
      <c r="C558" s="167"/>
      <c r="D558" s="168" t="s">
        <v>72</v>
      </c>
      <c r="E558" s="180" t="s">
        <v>793</v>
      </c>
      <c r="F558" s="180" t="s">
        <v>794</v>
      </c>
      <c r="G558" s="167"/>
      <c r="H558" s="167"/>
      <c r="I558" s="170"/>
      <c r="J558" s="181">
        <f>BK558</f>
        <v>0</v>
      </c>
      <c r="K558" s="167"/>
      <c r="L558" s="172"/>
      <c r="M558" s="173"/>
      <c r="N558" s="174"/>
      <c r="O558" s="174"/>
      <c r="P558" s="175">
        <f>SUM(P559:P560)</f>
        <v>0</v>
      </c>
      <c r="Q558" s="174"/>
      <c r="R558" s="175">
        <f>SUM(R559:R560)</f>
        <v>0</v>
      </c>
      <c r="S558" s="174"/>
      <c r="T558" s="176">
        <f>SUM(T559:T560)</f>
        <v>0</v>
      </c>
      <c r="AR558" s="177" t="s">
        <v>81</v>
      </c>
      <c r="AT558" s="178" t="s">
        <v>72</v>
      </c>
      <c r="AU558" s="178" t="s">
        <v>81</v>
      </c>
      <c r="AY558" s="177" t="s">
        <v>159</v>
      </c>
      <c r="BK558" s="179">
        <f>SUM(BK559:BK560)</f>
        <v>0</v>
      </c>
    </row>
    <row r="559" spans="1:65" s="2" customFormat="1" ht="33" customHeight="1">
      <c r="A559" s="37"/>
      <c r="B559" s="38"/>
      <c r="C559" s="182" t="s">
        <v>795</v>
      </c>
      <c r="D559" s="182" t="s">
        <v>161</v>
      </c>
      <c r="E559" s="183" t="s">
        <v>796</v>
      </c>
      <c r="F559" s="184" t="s">
        <v>797</v>
      </c>
      <c r="G559" s="185" t="s">
        <v>283</v>
      </c>
      <c r="H559" s="186">
        <v>203.28100000000001</v>
      </c>
      <c r="I559" s="187"/>
      <c r="J559" s="188">
        <f>ROUND(I559*H559,2)</f>
        <v>0</v>
      </c>
      <c r="K559" s="184" t="s">
        <v>173</v>
      </c>
      <c r="L559" s="42"/>
      <c r="M559" s="189" t="s">
        <v>21</v>
      </c>
      <c r="N559" s="190" t="s">
        <v>45</v>
      </c>
      <c r="O559" s="67"/>
      <c r="P559" s="191">
        <f>O559*H559</f>
        <v>0</v>
      </c>
      <c r="Q559" s="191">
        <v>0</v>
      </c>
      <c r="R559" s="191">
        <f>Q559*H559</f>
        <v>0</v>
      </c>
      <c r="S559" s="191">
        <v>0</v>
      </c>
      <c r="T559" s="192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93" t="s">
        <v>165</v>
      </c>
      <c r="AT559" s="193" t="s">
        <v>161</v>
      </c>
      <c r="AU559" s="193" t="s">
        <v>88</v>
      </c>
      <c r="AY559" s="20" t="s">
        <v>159</v>
      </c>
      <c r="BE559" s="194">
        <f>IF(N559="základní",J559,0)</f>
        <v>0</v>
      </c>
      <c r="BF559" s="194">
        <f>IF(N559="snížená",J559,0)</f>
        <v>0</v>
      </c>
      <c r="BG559" s="194">
        <f>IF(N559="zákl. přenesená",J559,0)</f>
        <v>0</v>
      </c>
      <c r="BH559" s="194">
        <f>IF(N559="sníž. přenesená",J559,0)</f>
        <v>0</v>
      </c>
      <c r="BI559" s="194">
        <f>IF(N559="nulová",J559,0)</f>
        <v>0</v>
      </c>
      <c r="BJ559" s="20" t="s">
        <v>88</v>
      </c>
      <c r="BK559" s="194">
        <f>ROUND(I559*H559,2)</f>
        <v>0</v>
      </c>
      <c r="BL559" s="20" t="s">
        <v>165</v>
      </c>
      <c r="BM559" s="193" t="s">
        <v>798</v>
      </c>
    </row>
    <row r="560" spans="1:65" s="2" customFormat="1">
      <c r="A560" s="37"/>
      <c r="B560" s="38"/>
      <c r="C560" s="39"/>
      <c r="D560" s="218" t="s">
        <v>175</v>
      </c>
      <c r="E560" s="39"/>
      <c r="F560" s="219" t="s">
        <v>799</v>
      </c>
      <c r="G560" s="39"/>
      <c r="H560" s="39"/>
      <c r="I560" s="220"/>
      <c r="J560" s="39"/>
      <c r="K560" s="39"/>
      <c r="L560" s="42"/>
      <c r="M560" s="221"/>
      <c r="N560" s="222"/>
      <c r="O560" s="67"/>
      <c r="P560" s="67"/>
      <c r="Q560" s="67"/>
      <c r="R560" s="67"/>
      <c r="S560" s="67"/>
      <c r="T560" s="68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20" t="s">
        <v>175</v>
      </c>
      <c r="AU560" s="20" t="s">
        <v>88</v>
      </c>
    </row>
    <row r="561" spans="1:65" s="12" customFormat="1" ht="25.9" customHeight="1">
      <c r="B561" s="166"/>
      <c r="C561" s="167"/>
      <c r="D561" s="168" t="s">
        <v>72</v>
      </c>
      <c r="E561" s="169" t="s">
        <v>800</v>
      </c>
      <c r="F561" s="169" t="s">
        <v>801</v>
      </c>
      <c r="G561" s="167"/>
      <c r="H561" s="167"/>
      <c r="I561" s="170"/>
      <c r="J561" s="171">
        <f>BK561</f>
        <v>0</v>
      </c>
      <c r="K561" s="167"/>
      <c r="L561" s="172"/>
      <c r="M561" s="173"/>
      <c r="N561" s="174"/>
      <c r="O561" s="174"/>
      <c r="P561" s="175">
        <f>P562+P607+P612+P616+P624+P638+P643+P675+P708+P798+P819+P831+P870</f>
        <v>0</v>
      </c>
      <c r="Q561" s="174"/>
      <c r="R561" s="175">
        <f>R562+R607+R612+R616+R624+R638+R643+R675+R708+R798+R819+R831+R870</f>
        <v>1.82511413</v>
      </c>
      <c r="S561" s="174"/>
      <c r="T561" s="176">
        <f>T562+T607+T612+T616+T624+T638+T643+T675+T708+T798+T819+T831+T870</f>
        <v>2.7770229999999998</v>
      </c>
      <c r="AR561" s="177" t="s">
        <v>88</v>
      </c>
      <c r="AT561" s="178" t="s">
        <v>72</v>
      </c>
      <c r="AU561" s="178" t="s">
        <v>73</v>
      </c>
      <c r="AY561" s="177" t="s">
        <v>159</v>
      </c>
      <c r="BK561" s="179">
        <f>BK562+BK607+BK612+BK616+BK624+BK638+BK643+BK675+BK708+BK798+BK819+BK831+BK870</f>
        <v>0</v>
      </c>
    </row>
    <row r="562" spans="1:65" s="12" customFormat="1" ht="22.9" customHeight="1">
      <c r="B562" s="166"/>
      <c r="C562" s="167"/>
      <c r="D562" s="168" t="s">
        <v>72</v>
      </c>
      <c r="E562" s="180" t="s">
        <v>802</v>
      </c>
      <c r="F562" s="180" t="s">
        <v>803</v>
      </c>
      <c r="G562" s="167"/>
      <c r="H562" s="167"/>
      <c r="I562" s="170"/>
      <c r="J562" s="181">
        <f>BK562</f>
        <v>0</v>
      </c>
      <c r="K562" s="167"/>
      <c r="L562" s="172"/>
      <c r="M562" s="173"/>
      <c r="N562" s="174"/>
      <c r="O562" s="174"/>
      <c r="P562" s="175">
        <f>SUM(P563:P606)</f>
        <v>0</v>
      </c>
      <c r="Q562" s="174"/>
      <c r="R562" s="175">
        <f>SUM(R563:R606)</f>
        <v>0.53702327999999999</v>
      </c>
      <c r="S562" s="174"/>
      <c r="T562" s="176">
        <f>SUM(T563:T606)</f>
        <v>0</v>
      </c>
      <c r="AR562" s="177" t="s">
        <v>88</v>
      </c>
      <c r="AT562" s="178" t="s">
        <v>72</v>
      </c>
      <c r="AU562" s="178" t="s">
        <v>81</v>
      </c>
      <c r="AY562" s="177" t="s">
        <v>159</v>
      </c>
      <c r="BK562" s="179">
        <f>SUM(BK563:BK606)</f>
        <v>0</v>
      </c>
    </row>
    <row r="563" spans="1:65" s="2" customFormat="1" ht="24.2" customHeight="1">
      <c r="A563" s="37"/>
      <c r="B563" s="38"/>
      <c r="C563" s="182" t="s">
        <v>804</v>
      </c>
      <c r="D563" s="182" t="s">
        <v>161</v>
      </c>
      <c r="E563" s="183" t="s">
        <v>805</v>
      </c>
      <c r="F563" s="184" t="s">
        <v>806</v>
      </c>
      <c r="G563" s="185" t="s">
        <v>96</v>
      </c>
      <c r="H563" s="186">
        <v>73.522000000000006</v>
      </c>
      <c r="I563" s="187"/>
      <c r="J563" s="188">
        <f>ROUND(I563*H563,2)</f>
        <v>0</v>
      </c>
      <c r="K563" s="184" t="s">
        <v>164</v>
      </c>
      <c r="L563" s="42"/>
      <c r="M563" s="189" t="s">
        <v>21</v>
      </c>
      <c r="N563" s="190" t="s">
        <v>45</v>
      </c>
      <c r="O563" s="67"/>
      <c r="P563" s="191">
        <f>O563*H563</f>
        <v>0</v>
      </c>
      <c r="Q563" s="191">
        <v>4.0000000000000001E-3</v>
      </c>
      <c r="R563" s="191">
        <f>Q563*H563</f>
        <v>0.29408800000000002</v>
      </c>
      <c r="S563" s="191">
        <v>0</v>
      </c>
      <c r="T563" s="192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193" t="s">
        <v>265</v>
      </c>
      <c r="AT563" s="193" t="s">
        <v>161</v>
      </c>
      <c r="AU563" s="193" t="s">
        <v>88</v>
      </c>
      <c r="AY563" s="20" t="s">
        <v>159</v>
      </c>
      <c r="BE563" s="194">
        <f>IF(N563="základní",J563,0)</f>
        <v>0</v>
      </c>
      <c r="BF563" s="194">
        <f>IF(N563="snížená",J563,0)</f>
        <v>0</v>
      </c>
      <c r="BG563" s="194">
        <f>IF(N563="zákl. přenesená",J563,0)</f>
        <v>0</v>
      </c>
      <c r="BH563" s="194">
        <f>IF(N563="sníž. přenesená",J563,0)</f>
        <v>0</v>
      </c>
      <c r="BI563" s="194">
        <f>IF(N563="nulová",J563,0)</f>
        <v>0</v>
      </c>
      <c r="BJ563" s="20" t="s">
        <v>88</v>
      </c>
      <c r="BK563" s="194">
        <f>ROUND(I563*H563,2)</f>
        <v>0</v>
      </c>
      <c r="BL563" s="20" t="s">
        <v>265</v>
      </c>
      <c r="BM563" s="193" t="s">
        <v>807</v>
      </c>
    </row>
    <row r="564" spans="1:65" s="2" customFormat="1" ht="29.25">
      <c r="A564" s="37"/>
      <c r="B564" s="38"/>
      <c r="C564" s="39"/>
      <c r="D564" s="197" t="s">
        <v>262</v>
      </c>
      <c r="E564" s="39"/>
      <c r="F564" s="244" t="s">
        <v>808</v>
      </c>
      <c r="G564" s="39"/>
      <c r="H564" s="39"/>
      <c r="I564" s="220"/>
      <c r="J564" s="39"/>
      <c r="K564" s="39"/>
      <c r="L564" s="42"/>
      <c r="M564" s="221"/>
      <c r="N564" s="222"/>
      <c r="O564" s="67"/>
      <c r="P564" s="67"/>
      <c r="Q564" s="67"/>
      <c r="R564" s="67"/>
      <c r="S564" s="67"/>
      <c r="T564" s="68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T564" s="20" t="s">
        <v>262</v>
      </c>
      <c r="AU564" s="20" t="s">
        <v>88</v>
      </c>
    </row>
    <row r="565" spans="1:65" s="15" customFormat="1">
      <c r="B565" s="223"/>
      <c r="C565" s="224"/>
      <c r="D565" s="197" t="s">
        <v>167</v>
      </c>
      <c r="E565" s="225" t="s">
        <v>21</v>
      </c>
      <c r="F565" s="226" t="s">
        <v>809</v>
      </c>
      <c r="G565" s="224"/>
      <c r="H565" s="225" t="s">
        <v>21</v>
      </c>
      <c r="I565" s="227"/>
      <c r="J565" s="224"/>
      <c r="K565" s="224"/>
      <c r="L565" s="228"/>
      <c r="M565" s="229"/>
      <c r="N565" s="230"/>
      <c r="O565" s="230"/>
      <c r="P565" s="230"/>
      <c r="Q565" s="230"/>
      <c r="R565" s="230"/>
      <c r="S565" s="230"/>
      <c r="T565" s="231"/>
      <c r="AT565" s="232" t="s">
        <v>167</v>
      </c>
      <c r="AU565" s="232" t="s">
        <v>88</v>
      </c>
      <c r="AV565" s="15" t="s">
        <v>81</v>
      </c>
      <c r="AW565" s="15" t="s">
        <v>34</v>
      </c>
      <c r="AX565" s="15" t="s">
        <v>73</v>
      </c>
      <c r="AY565" s="232" t="s">
        <v>159</v>
      </c>
    </row>
    <row r="566" spans="1:65" s="13" customFormat="1">
      <c r="B566" s="195"/>
      <c r="C566" s="196"/>
      <c r="D566" s="197" t="s">
        <v>167</v>
      </c>
      <c r="E566" s="198" t="s">
        <v>21</v>
      </c>
      <c r="F566" s="199" t="s">
        <v>810</v>
      </c>
      <c r="G566" s="196"/>
      <c r="H566" s="200">
        <v>18.452000000000002</v>
      </c>
      <c r="I566" s="201"/>
      <c r="J566" s="196"/>
      <c r="K566" s="196"/>
      <c r="L566" s="202"/>
      <c r="M566" s="203"/>
      <c r="N566" s="204"/>
      <c r="O566" s="204"/>
      <c r="P566" s="204"/>
      <c r="Q566" s="204"/>
      <c r="R566" s="204"/>
      <c r="S566" s="204"/>
      <c r="T566" s="205"/>
      <c r="AT566" s="206" t="s">
        <v>167</v>
      </c>
      <c r="AU566" s="206" t="s">
        <v>88</v>
      </c>
      <c r="AV566" s="13" t="s">
        <v>88</v>
      </c>
      <c r="AW566" s="13" t="s">
        <v>34</v>
      </c>
      <c r="AX566" s="13" t="s">
        <v>73</v>
      </c>
      <c r="AY566" s="206" t="s">
        <v>159</v>
      </c>
    </row>
    <row r="567" spans="1:65" s="13" customFormat="1">
      <c r="B567" s="195"/>
      <c r="C567" s="196"/>
      <c r="D567" s="197" t="s">
        <v>167</v>
      </c>
      <c r="E567" s="198" t="s">
        <v>21</v>
      </c>
      <c r="F567" s="199" t="s">
        <v>811</v>
      </c>
      <c r="G567" s="196"/>
      <c r="H567" s="200">
        <v>23.4</v>
      </c>
      <c r="I567" s="201"/>
      <c r="J567" s="196"/>
      <c r="K567" s="196"/>
      <c r="L567" s="202"/>
      <c r="M567" s="203"/>
      <c r="N567" s="204"/>
      <c r="O567" s="204"/>
      <c r="P567" s="204"/>
      <c r="Q567" s="204"/>
      <c r="R567" s="204"/>
      <c r="S567" s="204"/>
      <c r="T567" s="205"/>
      <c r="AT567" s="206" t="s">
        <v>167</v>
      </c>
      <c r="AU567" s="206" t="s">
        <v>88</v>
      </c>
      <c r="AV567" s="13" t="s">
        <v>88</v>
      </c>
      <c r="AW567" s="13" t="s">
        <v>34</v>
      </c>
      <c r="AX567" s="13" t="s">
        <v>73</v>
      </c>
      <c r="AY567" s="206" t="s">
        <v>159</v>
      </c>
    </row>
    <row r="568" spans="1:65" s="13" customFormat="1">
      <c r="B568" s="195"/>
      <c r="C568" s="196"/>
      <c r="D568" s="197" t="s">
        <v>167</v>
      </c>
      <c r="E568" s="198" t="s">
        <v>21</v>
      </c>
      <c r="F568" s="199" t="s">
        <v>812</v>
      </c>
      <c r="G568" s="196"/>
      <c r="H568" s="200">
        <v>21.67</v>
      </c>
      <c r="I568" s="201"/>
      <c r="J568" s="196"/>
      <c r="K568" s="196"/>
      <c r="L568" s="202"/>
      <c r="M568" s="203"/>
      <c r="N568" s="204"/>
      <c r="O568" s="204"/>
      <c r="P568" s="204"/>
      <c r="Q568" s="204"/>
      <c r="R568" s="204"/>
      <c r="S568" s="204"/>
      <c r="T568" s="205"/>
      <c r="AT568" s="206" t="s">
        <v>167</v>
      </c>
      <c r="AU568" s="206" t="s">
        <v>88</v>
      </c>
      <c r="AV568" s="13" t="s">
        <v>88</v>
      </c>
      <c r="AW568" s="13" t="s">
        <v>34</v>
      </c>
      <c r="AX568" s="13" t="s">
        <v>73</v>
      </c>
      <c r="AY568" s="206" t="s">
        <v>159</v>
      </c>
    </row>
    <row r="569" spans="1:65" s="14" customFormat="1">
      <c r="B569" s="207"/>
      <c r="C569" s="208"/>
      <c r="D569" s="197" t="s">
        <v>167</v>
      </c>
      <c r="E569" s="209" t="s">
        <v>21</v>
      </c>
      <c r="F569" s="210" t="s">
        <v>169</v>
      </c>
      <c r="G569" s="208"/>
      <c r="H569" s="211">
        <v>63.521999999999998</v>
      </c>
      <c r="I569" s="212"/>
      <c r="J569" s="208"/>
      <c r="K569" s="208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167</v>
      </c>
      <c r="AU569" s="217" t="s">
        <v>88</v>
      </c>
      <c r="AV569" s="14" t="s">
        <v>170</v>
      </c>
      <c r="AW569" s="14" t="s">
        <v>34</v>
      </c>
      <c r="AX569" s="14" t="s">
        <v>73</v>
      </c>
      <c r="AY569" s="217" t="s">
        <v>159</v>
      </c>
    </row>
    <row r="570" spans="1:65" s="13" customFormat="1">
      <c r="B570" s="195"/>
      <c r="C570" s="196"/>
      <c r="D570" s="197" t="s">
        <v>167</v>
      </c>
      <c r="E570" s="198" t="s">
        <v>21</v>
      </c>
      <c r="F570" s="199" t="s">
        <v>217</v>
      </c>
      <c r="G570" s="196"/>
      <c r="H570" s="200">
        <v>10</v>
      </c>
      <c r="I570" s="201"/>
      <c r="J570" s="196"/>
      <c r="K570" s="196"/>
      <c r="L570" s="202"/>
      <c r="M570" s="203"/>
      <c r="N570" s="204"/>
      <c r="O570" s="204"/>
      <c r="P570" s="204"/>
      <c r="Q570" s="204"/>
      <c r="R570" s="204"/>
      <c r="S570" s="204"/>
      <c r="T570" s="205"/>
      <c r="AT570" s="206" t="s">
        <v>167</v>
      </c>
      <c r="AU570" s="206" t="s">
        <v>88</v>
      </c>
      <c r="AV570" s="13" t="s">
        <v>88</v>
      </c>
      <c r="AW570" s="13" t="s">
        <v>34</v>
      </c>
      <c r="AX570" s="13" t="s">
        <v>73</v>
      </c>
      <c r="AY570" s="206" t="s">
        <v>159</v>
      </c>
    </row>
    <row r="571" spans="1:65" s="16" customFormat="1">
      <c r="B571" s="233"/>
      <c r="C571" s="234"/>
      <c r="D571" s="197" t="s">
        <v>167</v>
      </c>
      <c r="E571" s="235" t="s">
        <v>102</v>
      </c>
      <c r="F571" s="236" t="s">
        <v>235</v>
      </c>
      <c r="G571" s="234"/>
      <c r="H571" s="237">
        <v>73.522000000000006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AT571" s="243" t="s">
        <v>167</v>
      </c>
      <c r="AU571" s="243" t="s">
        <v>88</v>
      </c>
      <c r="AV571" s="16" t="s">
        <v>165</v>
      </c>
      <c r="AW571" s="16" t="s">
        <v>34</v>
      </c>
      <c r="AX571" s="16" t="s">
        <v>81</v>
      </c>
      <c r="AY571" s="243" t="s">
        <v>159</v>
      </c>
    </row>
    <row r="572" spans="1:65" s="2" customFormat="1" ht="16.5" customHeight="1">
      <c r="A572" s="37"/>
      <c r="B572" s="38"/>
      <c r="C572" s="182" t="s">
        <v>813</v>
      </c>
      <c r="D572" s="182" t="s">
        <v>161</v>
      </c>
      <c r="E572" s="183" t="s">
        <v>814</v>
      </c>
      <c r="F572" s="184" t="s">
        <v>815</v>
      </c>
      <c r="G572" s="185" t="s">
        <v>96</v>
      </c>
      <c r="H572" s="186">
        <v>73.522000000000006</v>
      </c>
      <c r="I572" s="187"/>
      <c r="J572" s="188">
        <f>ROUND(I572*H572,2)</f>
        <v>0</v>
      </c>
      <c r="K572" s="184" t="s">
        <v>173</v>
      </c>
      <c r="L572" s="42"/>
      <c r="M572" s="189" t="s">
        <v>21</v>
      </c>
      <c r="N572" s="190" t="s">
        <v>45</v>
      </c>
      <c r="O572" s="67"/>
      <c r="P572" s="191">
        <f>O572*H572</f>
        <v>0</v>
      </c>
      <c r="Q572" s="191">
        <v>0</v>
      </c>
      <c r="R572" s="191">
        <f>Q572*H572</f>
        <v>0</v>
      </c>
      <c r="S572" s="191">
        <v>0</v>
      </c>
      <c r="T572" s="192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3" t="s">
        <v>265</v>
      </c>
      <c r="AT572" s="193" t="s">
        <v>161</v>
      </c>
      <c r="AU572" s="193" t="s">
        <v>88</v>
      </c>
      <c r="AY572" s="20" t="s">
        <v>159</v>
      </c>
      <c r="BE572" s="194">
        <f>IF(N572="základní",J572,0)</f>
        <v>0</v>
      </c>
      <c r="BF572" s="194">
        <f>IF(N572="snížená",J572,0)</f>
        <v>0</v>
      </c>
      <c r="BG572" s="194">
        <f>IF(N572="zákl. přenesená",J572,0)</f>
        <v>0</v>
      </c>
      <c r="BH572" s="194">
        <f>IF(N572="sníž. přenesená",J572,0)</f>
        <v>0</v>
      </c>
      <c r="BI572" s="194">
        <f>IF(N572="nulová",J572,0)</f>
        <v>0</v>
      </c>
      <c r="BJ572" s="20" t="s">
        <v>88</v>
      </c>
      <c r="BK572" s="194">
        <f>ROUND(I572*H572,2)</f>
        <v>0</v>
      </c>
      <c r="BL572" s="20" t="s">
        <v>265</v>
      </c>
      <c r="BM572" s="193" t="s">
        <v>816</v>
      </c>
    </row>
    <row r="573" spans="1:65" s="2" customFormat="1">
      <c r="A573" s="37"/>
      <c r="B573" s="38"/>
      <c r="C573" s="39"/>
      <c r="D573" s="218" t="s">
        <v>175</v>
      </c>
      <c r="E573" s="39"/>
      <c r="F573" s="219" t="s">
        <v>817</v>
      </c>
      <c r="G573" s="39"/>
      <c r="H573" s="39"/>
      <c r="I573" s="220"/>
      <c r="J573" s="39"/>
      <c r="K573" s="39"/>
      <c r="L573" s="42"/>
      <c r="M573" s="221"/>
      <c r="N573" s="222"/>
      <c r="O573" s="67"/>
      <c r="P573" s="67"/>
      <c r="Q573" s="67"/>
      <c r="R573" s="67"/>
      <c r="S573" s="67"/>
      <c r="T573" s="68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20" t="s">
        <v>175</v>
      </c>
      <c r="AU573" s="20" t="s">
        <v>88</v>
      </c>
    </row>
    <row r="574" spans="1:65" s="13" customFormat="1">
      <c r="B574" s="195"/>
      <c r="C574" s="196"/>
      <c r="D574" s="197" t="s">
        <v>167</v>
      </c>
      <c r="E574" s="198" t="s">
        <v>21</v>
      </c>
      <c r="F574" s="199" t="s">
        <v>349</v>
      </c>
      <c r="G574" s="196"/>
      <c r="H574" s="200">
        <v>73.522000000000006</v>
      </c>
      <c r="I574" s="201"/>
      <c r="J574" s="196"/>
      <c r="K574" s="196"/>
      <c r="L574" s="202"/>
      <c r="M574" s="203"/>
      <c r="N574" s="204"/>
      <c r="O574" s="204"/>
      <c r="P574" s="204"/>
      <c r="Q574" s="204"/>
      <c r="R574" s="204"/>
      <c r="S574" s="204"/>
      <c r="T574" s="205"/>
      <c r="AT574" s="206" t="s">
        <v>167</v>
      </c>
      <c r="AU574" s="206" t="s">
        <v>88</v>
      </c>
      <c r="AV574" s="13" t="s">
        <v>88</v>
      </c>
      <c r="AW574" s="13" t="s">
        <v>34</v>
      </c>
      <c r="AX574" s="13" t="s">
        <v>73</v>
      </c>
      <c r="AY574" s="206" t="s">
        <v>159</v>
      </c>
    </row>
    <row r="575" spans="1:65" s="14" customFormat="1">
      <c r="B575" s="207"/>
      <c r="C575" s="208"/>
      <c r="D575" s="197" t="s">
        <v>167</v>
      </c>
      <c r="E575" s="209" t="s">
        <v>21</v>
      </c>
      <c r="F575" s="210" t="s">
        <v>169</v>
      </c>
      <c r="G575" s="208"/>
      <c r="H575" s="211">
        <v>73.522000000000006</v>
      </c>
      <c r="I575" s="212"/>
      <c r="J575" s="208"/>
      <c r="K575" s="208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167</v>
      </c>
      <c r="AU575" s="217" t="s">
        <v>88</v>
      </c>
      <c r="AV575" s="14" t="s">
        <v>170</v>
      </c>
      <c r="AW575" s="14" t="s">
        <v>34</v>
      </c>
      <c r="AX575" s="14" t="s">
        <v>81</v>
      </c>
      <c r="AY575" s="217" t="s">
        <v>159</v>
      </c>
    </row>
    <row r="576" spans="1:65" s="2" customFormat="1" ht="16.5" customHeight="1">
      <c r="A576" s="37"/>
      <c r="B576" s="38"/>
      <c r="C576" s="245" t="s">
        <v>818</v>
      </c>
      <c r="D576" s="245" t="s">
        <v>311</v>
      </c>
      <c r="E576" s="246" t="s">
        <v>819</v>
      </c>
      <c r="F576" s="247" t="s">
        <v>820</v>
      </c>
      <c r="G576" s="248" t="s">
        <v>96</v>
      </c>
      <c r="H576" s="249">
        <v>89.77</v>
      </c>
      <c r="I576" s="250"/>
      <c r="J576" s="251">
        <f>ROUND(I576*H576,2)</f>
        <v>0</v>
      </c>
      <c r="K576" s="247" t="s">
        <v>173</v>
      </c>
      <c r="L576" s="252"/>
      <c r="M576" s="253" t="s">
        <v>21</v>
      </c>
      <c r="N576" s="254" t="s">
        <v>45</v>
      </c>
      <c r="O576" s="67"/>
      <c r="P576" s="191">
        <f>O576*H576</f>
        <v>0</v>
      </c>
      <c r="Q576" s="191">
        <v>4.0000000000000002E-4</v>
      </c>
      <c r="R576" s="191">
        <f>Q576*H576</f>
        <v>3.5908000000000002E-2</v>
      </c>
      <c r="S576" s="191">
        <v>0</v>
      </c>
      <c r="T576" s="192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93" t="s">
        <v>371</v>
      </c>
      <c r="AT576" s="193" t="s">
        <v>311</v>
      </c>
      <c r="AU576" s="193" t="s">
        <v>88</v>
      </c>
      <c r="AY576" s="20" t="s">
        <v>159</v>
      </c>
      <c r="BE576" s="194">
        <f>IF(N576="základní",J576,0)</f>
        <v>0</v>
      </c>
      <c r="BF576" s="194">
        <f>IF(N576="snížená",J576,0)</f>
        <v>0</v>
      </c>
      <c r="BG576" s="194">
        <f>IF(N576="zákl. přenesená",J576,0)</f>
        <v>0</v>
      </c>
      <c r="BH576" s="194">
        <f>IF(N576="sníž. přenesená",J576,0)</f>
        <v>0</v>
      </c>
      <c r="BI576" s="194">
        <f>IF(N576="nulová",J576,0)</f>
        <v>0</v>
      </c>
      <c r="BJ576" s="20" t="s">
        <v>88</v>
      </c>
      <c r="BK576" s="194">
        <f>ROUND(I576*H576,2)</f>
        <v>0</v>
      </c>
      <c r="BL576" s="20" t="s">
        <v>265</v>
      </c>
      <c r="BM576" s="193" t="s">
        <v>821</v>
      </c>
    </row>
    <row r="577" spans="1:65" s="13" customFormat="1">
      <c r="B577" s="195"/>
      <c r="C577" s="196"/>
      <c r="D577" s="197" t="s">
        <v>167</v>
      </c>
      <c r="E577" s="196"/>
      <c r="F577" s="199" t="s">
        <v>822</v>
      </c>
      <c r="G577" s="196"/>
      <c r="H577" s="200">
        <v>89.77</v>
      </c>
      <c r="I577" s="201"/>
      <c r="J577" s="196"/>
      <c r="K577" s="196"/>
      <c r="L577" s="202"/>
      <c r="M577" s="203"/>
      <c r="N577" s="204"/>
      <c r="O577" s="204"/>
      <c r="P577" s="204"/>
      <c r="Q577" s="204"/>
      <c r="R577" s="204"/>
      <c r="S577" s="204"/>
      <c r="T577" s="205"/>
      <c r="AT577" s="206" t="s">
        <v>167</v>
      </c>
      <c r="AU577" s="206" t="s">
        <v>88</v>
      </c>
      <c r="AV577" s="13" t="s">
        <v>88</v>
      </c>
      <c r="AW577" s="13" t="s">
        <v>4</v>
      </c>
      <c r="AX577" s="13" t="s">
        <v>81</v>
      </c>
      <c r="AY577" s="206" t="s">
        <v>159</v>
      </c>
    </row>
    <row r="578" spans="1:65" s="2" customFormat="1" ht="24.2" customHeight="1">
      <c r="A578" s="37"/>
      <c r="B578" s="38"/>
      <c r="C578" s="182" t="s">
        <v>823</v>
      </c>
      <c r="D578" s="182" t="s">
        <v>161</v>
      </c>
      <c r="E578" s="183" t="s">
        <v>824</v>
      </c>
      <c r="F578" s="184" t="s">
        <v>825</v>
      </c>
      <c r="G578" s="185" t="s">
        <v>96</v>
      </c>
      <c r="H578" s="186">
        <v>88.225999999999999</v>
      </c>
      <c r="I578" s="187"/>
      <c r="J578" s="188">
        <f>ROUND(I578*H578,2)</f>
        <v>0</v>
      </c>
      <c r="K578" s="184" t="s">
        <v>173</v>
      </c>
      <c r="L578" s="42"/>
      <c r="M578" s="189" t="s">
        <v>21</v>
      </c>
      <c r="N578" s="190" t="s">
        <v>45</v>
      </c>
      <c r="O578" s="67"/>
      <c r="P578" s="191">
        <f>O578*H578</f>
        <v>0</v>
      </c>
      <c r="Q578" s="191">
        <v>4.0000000000000002E-4</v>
      </c>
      <c r="R578" s="191">
        <f>Q578*H578</f>
        <v>3.52904E-2</v>
      </c>
      <c r="S578" s="191">
        <v>0</v>
      </c>
      <c r="T578" s="192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3" t="s">
        <v>265</v>
      </c>
      <c r="AT578" s="193" t="s">
        <v>161</v>
      </c>
      <c r="AU578" s="193" t="s">
        <v>88</v>
      </c>
      <c r="AY578" s="20" t="s">
        <v>159</v>
      </c>
      <c r="BE578" s="194">
        <f>IF(N578="základní",J578,0)</f>
        <v>0</v>
      </c>
      <c r="BF578" s="194">
        <f>IF(N578="snížená",J578,0)</f>
        <v>0</v>
      </c>
      <c r="BG578" s="194">
        <f>IF(N578="zákl. přenesená",J578,0)</f>
        <v>0</v>
      </c>
      <c r="BH578" s="194">
        <f>IF(N578="sníž. přenesená",J578,0)</f>
        <v>0</v>
      </c>
      <c r="BI578" s="194">
        <f>IF(N578="nulová",J578,0)</f>
        <v>0</v>
      </c>
      <c r="BJ578" s="20" t="s">
        <v>88</v>
      </c>
      <c r="BK578" s="194">
        <f>ROUND(I578*H578,2)</f>
        <v>0</v>
      </c>
      <c r="BL578" s="20" t="s">
        <v>265</v>
      </c>
      <c r="BM578" s="193" t="s">
        <v>826</v>
      </c>
    </row>
    <row r="579" spans="1:65" s="2" customFormat="1">
      <c r="A579" s="37"/>
      <c r="B579" s="38"/>
      <c r="C579" s="39"/>
      <c r="D579" s="218" t="s">
        <v>175</v>
      </c>
      <c r="E579" s="39"/>
      <c r="F579" s="219" t="s">
        <v>827</v>
      </c>
      <c r="G579" s="39"/>
      <c r="H579" s="39"/>
      <c r="I579" s="220"/>
      <c r="J579" s="39"/>
      <c r="K579" s="39"/>
      <c r="L579" s="42"/>
      <c r="M579" s="221"/>
      <c r="N579" s="222"/>
      <c r="O579" s="67"/>
      <c r="P579" s="67"/>
      <c r="Q579" s="67"/>
      <c r="R579" s="67"/>
      <c r="S579" s="67"/>
      <c r="T579" s="68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T579" s="20" t="s">
        <v>175</v>
      </c>
      <c r="AU579" s="20" t="s">
        <v>88</v>
      </c>
    </row>
    <row r="580" spans="1:65" s="13" customFormat="1">
      <c r="B580" s="195"/>
      <c r="C580" s="196"/>
      <c r="D580" s="197" t="s">
        <v>167</v>
      </c>
      <c r="E580" s="198" t="s">
        <v>21</v>
      </c>
      <c r="F580" s="199" t="s">
        <v>349</v>
      </c>
      <c r="G580" s="196"/>
      <c r="H580" s="200">
        <v>73.522000000000006</v>
      </c>
      <c r="I580" s="201"/>
      <c r="J580" s="196"/>
      <c r="K580" s="196"/>
      <c r="L580" s="202"/>
      <c r="M580" s="203"/>
      <c r="N580" s="204"/>
      <c r="O580" s="204"/>
      <c r="P580" s="204"/>
      <c r="Q580" s="204"/>
      <c r="R580" s="204"/>
      <c r="S580" s="204"/>
      <c r="T580" s="205"/>
      <c r="AT580" s="206" t="s">
        <v>167</v>
      </c>
      <c r="AU580" s="206" t="s">
        <v>88</v>
      </c>
      <c r="AV580" s="13" t="s">
        <v>88</v>
      </c>
      <c r="AW580" s="13" t="s">
        <v>34</v>
      </c>
      <c r="AX580" s="13" t="s">
        <v>73</v>
      </c>
      <c r="AY580" s="206" t="s">
        <v>159</v>
      </c>
    </row>
    <row r="581" spans="1:65" s="14" customFormat="1">
      <c r="B581" s="207"/>
      <c r="C581" s="208"/>
      <c r="D581" s="197" t="s">
        <v>167</v>
      </c>
      <c r="E581" s="209" t="s">
        <v>21</v>
      </c>
      <c r="F581" s="210" t="s">
        <v>169</v>
      </c>
      <c r="G581" s="208"/>
      <c r="H581" s="211">
        <v>73.522000000000006</v>
      </c>
      <c r="I581" s="212"/>
      <c r="J581" s="208"/>
      <c r="K581" s="208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167</v>
      </c>
      <c r="AU581" s="217" t="s">
        <v>88</v>
      </c>
      <c r="AV581" s="14" t="s">
        <v>170</v>
      </c>
      <c r="AW581" s="14" t="s">
        <v>34</v>
      </c>
      <c r="AX581" s="14" t="s">
        <v>73</v>
      </c>
      <c r="AY581" s="217" t="s">
        <v>159</v>
      </c>
    </row>
    <row r="582" spans="1:65" s="13" customFormat="1">
      <c r="B582" s="195"/>
      <c r="C582" s="196"/>
      <c r="D582" s="197" t="s">
        <v>167</v>
      </c>
      <c r="E582" s="198" t="s">
        <v>21</v>
      </c>
      <c r="F582" s="199" t="s">
        <v>828</v>
      </c>
      <c r="G582" s="196"/>
      <c r="H582" s="200">
        <v>14.704000000000001</v>
      </c>
      <c r="I582" s="201"/>
      <c r="J582" s="196"/>
      <c r="K582" s="196"/>
      <c r="L582" s="202"/>
      <c r="M582" s="203"/>
      <c r="N582" s="204"/>
      <c r="O582" s="204"/>
      <c r="P582" s="204"/>
      <c r="Q582" s="204"/>
      <c r="R582" s="204"/>
      <c r="S582" s="204"/>
      <c r="T582" s="205"/>
      <c r="AT582" s="206" t="s">
        <v>167</v>
      </c>
      <c r="AU582" s="206" t="s">
        <v>88</v>
      </c>
      <c r="AV582" s="13" t="s">
        <v>88</v>
      </c>
      <c r="AW582" s="13" t="s">
        <v>34</v>
      </c>
      <c r="AX582" s="13" t="s">
        <v>73</v>
      </c>
      <c r="AY582" s="206" t="s">
        <v>159</v>
      </c>
    </row>
    <row r="583" spans="1:65" s="16" customFormat="1">
      <c r="B583" s="233"/>
      <c r="C583" s="234"/>
      <c r="D583" s="197" t="s">
        <v>167</v>
      </c>
      <c r="E583" s="235" t="s">
        <v>21</v>
      </c>
      <c r="F583" s="236" t="s">
        <v>235</v>
      </c>
      <c r="G583" s="234"/>
      <c r="H583" s="237">
        <v>88.225999999999999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AT583" s="243" t="s">
        <v>167</v>
      </c>
      <c r="AU583" s="243" t="s">
        <v>88</v>
      </c>
      <c r="AV583" s="16" t="s">
        <v>165</v>
      </c>
      <c r="AW583" s="16" t="s">
        <v>34</v>
      </c>
      <c r="AX583" s="16" t="s">
        <v>81</v>
      </c>
      <c r="AY583" s="243" t="s">
        <v>159</v>
      </c>
    </row>
    <row r="584" spans="1:65" s="2" customFormat="1" ht="21.75" customHeight="1">
      <c r="A584" s="37"/>
      <c r="B584" s="38"/>
      <c r="C584" s="182" t="s">
        <v>829</v>
      </c>
      <c r="D584" s="182" t="s">
        <v>161</v>
      </c>
      <c r="E584" s="183" t="s">
        <v>830</v>
      </c>
      <c r="F584" s="184" t="s">
        <v>831</v>
      </c>
      <c r="G584" s="185" t="s">
        <v>110</v>
      </c>
      <c r="H584" s="186">
        <v>44.05</v>
      </c>
      <c r="I584" s="187"/>
      <c r="J584" s="188">
        <f>ROUND(I584*H584,2)</f>
        <v>0</v>
      </c>
      <c r="K584" s="184" t="s">
        <v>173</v>
      </c>
      <c r="L584" s="42"/>
      <c r="M584" s="189" t="s">
        <v>21</v>
      </c>
      <c r="N584" s="190" t="s">
        <v>45</v>
      </c>
      <c r="O584" s="67"/>
      <c r="P584" s="191">
        <f>O584*H584</f>
        <v>0</v>
      </c>
      <c r="Q584" s="191">
        <v>1.6000000000000001E-4</v>
      </c>
      <c r="R584" s="191">
        <f>Q584*H584</f>
        <v>7.0480000000000004E-3</v>
      </c>
      <c r="S584" s="191">
        <v>0</v>
      </c>
      <c r="T584" s="192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193" t="s">
        <v>265</v>
      </c>
      <c r="AT584" s="193" t="s">
        <v>161</v>
      </c>
      <c r="AU584" s="193" t="s">
        <v>88</v>
      </c>
      <c r="AY584" s="20" t="s">
        <v>159</v>
      </c>
      <c r="BE584" s="194">
        <f>IF(N584="základní",J584,0)</f>
        <v>0</v>
      </c>
      <c r="BF584" s="194">
        <f>IF(N584="snížená",J584,0)</f>
        <v>0</v>
      </c>
      <c r="BG584" s="194">
        <f>IF(N584="zákl. přenesená",J584,0)</f>
        <v>0</v>
      </c>
      <c r="BH584" s="194">
        <f>IF(N584="sníž. přenesená",J584,0)</f>
        <v>0</v>
      </c>
      <c r="BI584" s="194">
        <f>IF(N584="nulová",J584,0)</f>
        <v>0</v>
      </c>
      <c r="BJ584" s="20" t="s">
        <v>88</v>
      </c>
      <c r="BK584" s="194">
        <f>ROUND(I584*H584,2)</f>
        <v>0</v>
      </c>
      <c r="BL584" s="20" t="s">
        <v>265</v>
      </c>
      <c r="BM584" s="193" t="s">
        <v>832</v>
      </c>
    </row>
    <row r="585" spans="1:65" s="2" customFormat="1">
      <c r="A585" s="37"/>
      <c r="B585" s="38"/>
      <c r="C585" s="39"/>
      <c r="D585" s="218" t="s">
        <v>175</v>
      </c>
      <c r="E585" s="39"/>
      <c r="F585" s="219" t="s">
        <v>833</v>
      </c>
      <c r="G585" s="39"/>
      <c r="H585" s="39"/>
      <c r="I585" s="220"/>
      <c r="J585" s="39"/>
      <c r="K585" s="39"/>
      <c r="L585" s="42"/>
      <c r="M585" s="221"/>
      <c r="N585" s="222"/>
      <c r="O585" s="67"/>
      <c r="P585" s="67"/>
      <c r="Q585" s="67"/>
      <c r="R585" s="67"/>
      <c r="S585" s="67"/>
      <c r="T585" s="68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T585" s="20" t="s">
        <v>175</v>
      </c>
      <c r="AU585" s="20" t="s">
        <v>88</v>
      </c>
    </row>
    <row r="586" spans="1:65" s="15" customFormat="1">
      <c r="B586" s="223"/>
      <c r="C586" s="224"/>
      <c r="D586" s="197" t="s">
        <v>167</v>
      </c>
      <c r="E586" s="225" t="s">
        <v>21</v>
      </c>
      <c r="F586" s="226" t="s">
        <v>809</v>
      </c>
      <c r="G586" s="224"/>
      <c r="H586" s="225" t="s">
        <v>21</v>
      </c>
      <c r="I586" s="227"/>
      <c r="J586" s="224"/>
      <c r="K586" s="224"/>
      <c r="L586" s="228"/>
      <c r="M586" s="229"/>
      <c r="N586" s="230"/>
      <c r="O586" s="230"/>
      <c r="P586" s="230"/>
      <c r="Q586" s="230"/>
      <c r="R586" s="230"/>
      <c r="S586" s="230"/>
      <c r="T586" s="231"/>
      <c r="AT586" s="232" t="s">
        <v>167</v>
      </c>
      <c r="AU586" s="232" t="s">
        <v>88</v>
      </c>
      <c r="AV586" s="15" t="s">
        <v>81</v>
      </c>
      <c r="AW586" s="15" t="s">
        <v>34</v>
      </c>
      <c r="AX586" s="15" t="s">
        <v>73</v>
      </c>
      <c r="AY586" s="232" t="s">
        <v>159</v>
      </c>
    </row>
    <row r="587" spans="1:65" s="13" customFormat="1">
      <c r="B587" s="195"/>
      <c r="C587" s="196"/>
      <c r="D587" s="197" t="s">
        <v>167</v>
      </c>
      <c r="E587" s="198" t="s">
        <v>21</v>
      </c>
      <c r="F587" s="199" t="s">
        <v>834</v>
      </c>
      <c r="G587" s="196"/>
      <c r="H587" s="200">
        <v>7.65</v>
      </c>
      <c r="I587" s="201"/>
      <c r="J587" s="196"/>
      <c r="K587" s="196"/>
      <c r="L587" s="202"/>
      <c r="M587" s="203"/>
      <c r="N587" s="204"/>
      <c r="O587" s="204"/>
      <c r="P587" s="204"/>
      <c r="Q587" s="204"/>
      <c r="R587" s="204"/>
      <c r="S587" s="204"/>
      <c r="T587" s="205"/>
      <c r="AT587" s="206" t="s">
        <v>167</v>
      </c>
      <c r="AU587" s="206" t="s">
        <v>88</v>
      </c>
      <c r="AV587" s="13" t="s">
        <v>88</v>
      </c>
      <c r="AW587" s="13" t="s">
        <v>34</v>
      </c>
      <c r="AX587" s="13" t="s">
        <v>73</v>
      </c>
      <c r="AY587" s="206" t="s">
        <v>159</v>
      </c>
    </row>
    <row r="588" spans="1:65" s="13" customFormat="1">
      <c r="B588" s="195"/>
      <c r="C588" s="196"/>
      <c r="D588" s="197" t="s">
        <v>167</v>
      </c>
      <c r="E588" s="198" t="s">
        <v>21</v>
      </c>
      <c r="F588" s="199" t="s">
        <v>835</v>
      </c>
      <c r="G588" s="196"/>
      <c r="H588" s="200">
        <v>11.7</v>
      </c>
      <c r="I588" s="201"/>
      <c r="J588" s="196"/>
      <c r="K588" s="196"/>
      <c r="L588" s="202"/>
      <c r="M588" s="203"/>
      <c r="N588" s="204"/>
      <c r="O588" s="204"/>
      <c r="P588" s="204"/>
      <c r="Q588" s="204"/>
      <c r="R588" s="204"/>
      <c r="S588" s="204"/>
      <c r="T588" s="205"/>
      <c r="AT588" s="206" t="s">
        <v>167</v>
      </c>
      <c r="AU588" s="206" t="s">
        <v>88</v>
      </c>
      <c r="AV588" s="13" t="s">
        <v>88</v>
      </c>
      <c r="AW588" s="13" t="s">
        <v>34</v>
      </c>
      <c r="AX588" s="13" t="s">
        <v>73</v>
      </c>
      <c r="AY588" s="206" t="s">
        <v>159</v>
      </c>
    </row>
    <row r="589" spans="1:65" s="13" customFormat="1">
      <c r="B589" s="195"/>
      <c r="C589" s="196"/>
      <c r="D589" s="197" t="s">
        <v>167</v>
      </c>
      <c r="E589" s="198" t="s">
        <v>21</v>
      </c>
      <c r="F589" s="199" t="s">
        <v>836</v>
      </c>
      <c r="G589" s="196"/>
      <c r="H589" s="200">
        <v>19.7</v>
      </c>
      <c r="I589" s="201"/>
      <c r="J589" s="196"/>
      <c r="K589" s="196"/>
      <c r="L589" s="202"/>
      <c r="M589" s="203"/>
      <c r="N589" s="204"/>
      <c r="O589" s="204"/>
      <c r="P589" s="204"/>
      <c r="Q589" s="204"/>
      <c r="R589" s="204"/>
      <c r="S589" s="204"/>
      <c r="T589" s="205"/>
      <c r="AT589" s="206" t="s">
        <v>167</v>
      </c>
      <c r="AU589" s="206" t="s">
        <v>88</v>
      </c>
      <c r="AV589" s="13" t="s">
        <v>88</v>
      </c>
      <c r="AW589" s="13" t="s">
        <v>34</v>
      </c>
      <c r="AX589" s="13" t="s">
        <v>73</v>
      </c>
      <c r="AY589" s="206" t="s">
        <v>159</v>
      </c>
    </row>
    <row r="590" spans="1:65" s="14" customFormat="1">
      <c r="B590" s="207"/>
      <c r="C590" s="208"/>
      <c r="D590" s="197" t="s">
        <v>167</v>
      </c>
      <c r="E590" s="209" t="s">
        <v>21</v>
      </c>
      <c r="F590" s="210" t="s">
        <v>169</v>
      </c>
      <c r="G590" s="208"/>
      <c r="H590" s="211">
        <v>39.049999999999997</v>
      </c>
      <c r="I590" s="212"/>
      <c r="J590" s="208"/>
      <c r="K590" s="208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167</v>
      </c>
      <c r="AU590" s="217" t="s">
        <v>88</v>
      </c>
      <c r="AV590" s="14" t="s">
        <v>170</v>
      </c>
      <c r="AW590" s="14" t="s">
        <v>34</v>
      </c>
      <c r="AX590" s="14" t="s">
        <v>73</v>
      </c>
      <c r="AY590" s="217" t="s">
        <v>159</v>
      </c>
    </row>
    <row r="591" spans="1:65" s="13" customFormat="1">
      <c r="B591" s="195"/>
      <c r="C591" s="196"/>
      <c r="D591" s="197" t="s">
        <v>167</v>
      </c>
      <c r="E591" s="198" t="s">
        <v>21</v>
      </c>
      <c r="F591" s="199" t="s">
        <v>187</v>
      </c>
      <c r="G591" s="196"/>
      <c r="H591" s="200">
        <v>5</v>
      </c>
      <c r="I591" s="201"/>
      <c r="J591" s="196"/>
      <c r="K591" s="196"/>
      <c r="L591" s="202"/>
      <c r="M591" s="203"/>
      <c r="N591" s="204"/>
      <c r="O591" s="204"/>
      <c r="P591" s="204"/>
      <c r="Q591" s="204"/>
      <c r="R591" s="204"/>
      <c r="S591" s="204"/>
      <c r="T591" s="205"/>
      <c r="AT591" s="206" t="s">
        <v>167</v>
      </c>
      <c r="AU591" s="206" t="s">
        <v>88</v>
      </c>
      <c r="AV591" s="13" t="s">
        <v>88</v>
      </c>
      <c r="AW591" s="13" t="s">
        <v>34</v>
      </c>
      <c r="AX591" s="13" t="s">
        <v>73</v>
      </c>
      <c r="AY591" s="206" t="s">
        <v>159</v>
      </c>
    </row>
    <row r="592" spans="1:65" s="16" customFormat="1">
      <c r="B592" s="233"/>
      <c r="C592" s="234"/>
      <c r="D592" s="197" t="s">
        <v>167</v>
      </c>
      <c r="E592" s="235" t="s">
        <v>21</v>
      </c>
      <c r="F592" s="236" t="s">
        <v>235</v>
      </c>
      <c r="G592" s="234"/>
      <c r="H592" s="237">
        <v>44.05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AT592" s="243" t="s">
        <v>167</v>
      </c>
      <c r="AU592" s="243" t="s">
        <v>88</v>
      </c>
      <c r="AV592" s="16" t="s">
        <v>165</v>
      </c>
      <c r="AW592" s="16" t="s">
        <v>34</v>
      </c>
      <c r="AX592" s="16" t="s">
        <v>81</v>
      </c>
      <c r="AY592" s="243" t="s">
        <v>159</v>
      </c>
    </row>
    <row r="593" spans="1:65" s="2" customFormat="1" ht="21.75" customHeight="1">
      <c r="A593" s="37"/>
      <c r="B593" s="38"/>
      <c r="C593" s="182" t="s">
        <v>837</v>
      </c>
      <c r="D593" s="182" t="s">
        <v>161</v>
      </c>
      <c r="E593" s="183" t="s">
        <v>838</v>
      </c>
      <c r="F593" s="184" t="s">
        <v>839</v>
      </c>
      <c r="G593" s="185" t="s">
        <v>602</v>
      </c>
      <c r="H593" s="186">
        <v>294.08800000000002</v>
      </c>
      <c r="I593" s="187"/>
      <c r="J593" s="188">
        <f>ROUND(I593*H593,2)</f>
        <v>0</v>
      </c>
      <c r="K593" s="184" t="s">
        <v>173</v>
      </c>
      <c r="L593" s="42"/>
      <c r="M593" s="189" t="s">
        <v>21</v>
      </c>
      <c r="N593" s="190" t="s">
        <v>45</v>
      </c>
      <c r="O593" s="67"/>
      <c r="P593" s="191">
        <f>O593*H593</f>
        <v>0</v>
      </c>
      <c r="Q593" s="191">
        <v>1.0000000000000001E-5</v>
      </c>
      <c r="R593" s="191">
        <f>Q593*H593</f>
        <v>2.9408800000000003E-3</v>
      </c>
      <c r="S593" s="191">
        <v>0</v>
      </c>
      <c r="T593" s="192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93" t="s">
        <v>265</v>
      </c>
      <c r="AT593" s="193" t="s">
        <v>161</v>
      </c>
      <c r="AU593" s="193" t="s">
        <v>88</v>
      </c>
      <c r="AY593" s="20" t="s">
        <v>159</v>
      </c>
      <c r="BE593" s="194">
        <f>IF(N593="základní",J593,0)</f>
        <v>0</v>
      </c>
      <c r="BF593" s="194">
        <f>IF(N593="snížená",J593,0)</f>
        <v>0</v>
      </c>
      <c r="BG593" s="194">
        <f>IF(N593="zákl. přenesená",J593,0)</f>
        <v>0</v>
      </c>
      <c r="BH593" s="194">
        <f>IF(N593="sníž. přenesená",J593,0)</f>
        <v>0</v>
      </c>
      <c r="BI593" s="194">
        <f>IF(N593="nulová",J593,0)</f>
        <v>0</v>
      </c>
      <c r="BJ593" s="20" t="s">
        <v>88</v>
      </c>
      <c r="BK593" s="194">
        <f>ROUND(I593*H593,2)</f>
        <v>0</v>
      </c>
      <c r="BL593" s="20" t="s">
        <v>265</v>
      </c>
      <c r="BM593" s="193" t="s">
        <v>840</v>
      </c>
    </row>
    <row r="594" spans="1:65" s="2" customFormat="1">
      <c r="A594" s="37"/>
      <c r="B594" s="38"/>
      <c r="C594" s="39"/>
      <c r="D594" s="218" t="s">
        <v>175</v>
      </c>
      <c r="E594" s="39"/>
      <c r="F594" s="219" t="s">
        <v>841</v>
      </c>
      <c r="G594" s="39"/>
      <c r="H594" s="39"/>
      <c r="I594" s="220"/>
      <c r="J594" s="39"/>
      <c r="K594" s="39"/>
      <c r="L594" s="42"/>
      <c r="M594" s="221"/>
      <c r="N594" s="222"/>
      <c r="O594" s="67"/>
      <c r="P594" s="67"/>
      <c r="Q594" s="67"/>
      <c r="R594" s="67"/>
      <c r="S594" s="67"/>
      <c r="T594" s="68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20" t="s">
        <v>175</v>
      </c>
      <c r="AU594" s="20" t="s">
        <v>88</v>
      </c>
    </row>
    <row r="595" spans="1:65" s="13" customFormat="1">
      <c r="B595" s="195"/>
      <c r="C595" s="196"/>
      <c r="D595" s="197" t="s">
        <v>167</v>
      </c>
      <c r="E595" s="198" t="s">
        <v>21</v>
      </c>
      <c r="F595" s="199" t="s">
        <v>842</v>
      </c>
      <c r="G595" s="196"/>
      <c r="H595" s="200">
        <v>294.08800000000002</v>
      </c>
      <c r="I595" s="201"/>
      <c r="J595" s="196"/>
      <c r="K595" s="196"/>
      <c r="L595" s="202"/>
      <c r="M595" s="203"/>
      <c r="N595" s="204"/>
      <c r="O595" s="204"/>
      <c r="P595" s="204"/>
      <c r="Q595" s="204"/>
      <c r="R595" s="204"/>
      <c r="S595" s="204"/>
      <c r="T595" s="205"/>
      <c r="AT595" s="206" t="s">
        <v>167</v>
      </c>
      <c r="AU595" s="206" t="s">
        <v>88</v>
      </c>
      <c r="AV595" s="13" t="s">
        <v>88</v>
      </c>
      <c r="AW595" s="13" t="s">
        <v>34</v>
      </c>
      <c r="AX595" s="13" t="s">
        <v>73</v>
      </c>
      <c r="AY595" s="206" t="s">
        <v>159</v>
      </c>
    </row>
    <row r="596" spans="1:65" s="14" customFormat="1">
      <c r="B596" s="207"/>
      <c r="C596" s="208"/>
      <c r="D596" s="197" t="s">
        <v>167</v>
      </c>
      <c r="E596" s="209" t="s">
        <v>21</v>
      </c>
      <c r="F596" s="210" t="s">
        <v>169</v>
      </c>
      <c r="G596" s="208"/>
      <c r="H596" s="211">
        <v>294.08800000000002</v>
      </c>
      <c r="I596" s="212"/>
      <c r="J596" s="208"/>
      <c r="K596" s="208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167</v>
      </c>
      <c r="AU596" s="217" t="s">
        <v>88</v>
      </c>
      <c r="AV596" s="14" t="s">
        <v>170</v>
      </c>
      <c r="AW596" s="14" t="s">
        <v>34</v>
      </c>
      <c r="AX596" s="14" t="s">
        <v>81</v>
      </c>
      <c r="AY596" s="217" t="s">
        <v>159</v>
      </c>
    </row>
    <row r="597" spans="1:65" s="2" customFormat="1" ht="24.2" customHeight="1">
      <c r="A597" s="37"/>
      <c r="B597" s="38"/>
      <c r="C597" s="182" t="s">
        <v>843</v>
      </c>
      <c r="D597" s="182" t="s">
        <v>161</v>
      </c>
      <c r="E597" s="183" t="s">
        <v>844</v>
      </c>
      <c r="F597" s="184" t="s">
        <v>845</v>
      </c>
      <c r="G597" s="185" t="s">
        <v>96</v>
      </c>
      <c r="H597" s="186">
        <v>73.522000000000006</v>
      </c>
      <c r="I597" s="187"/>
      <c r="J597" s="188">
        <f>ROUND(I597*H597,2)</f>
        <v>0</v>
      </c>
      <c r="K597" s="184" t="s">
        <v>173</v>
      </c>
      <c r="L597" s="42"/>
      <c r="M597" s="189" t="s">
        <v>21</v>
      </c>
      <c r="N597" s="190" t="s">
        <v>45</v>
      </c>
      <c r="O597" s="67"/>
      <c r="P597" s="191">
        <f>O597*H597</f>
        <v>0</v>
      </c>
      <c r="Q597" s="191">
        <v>0</v>
      </c>
      <c r="R597" s="191">
        <f>Q597*H597</f>
        <v>0</v>
      </c>
      <c r="S597" s="191">
        <v>0</v>
      </c>
      <c r="T597" s="192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93" t="s">
        <v>265</v>
      </c>
      <c r="AT597" s="193" t="s">
        <v>161</v>
      </c>
      <c r="AU597" s="193" t="s">
        <v>88</v>
      </c>
      <c r="AY597" s="20" t="s">
        <v>159</v>
      </c>
      <c r="BE597" s="194">
        <f>IF(N597="základní",J597,0)</f>
        <v>0</v>
      </c>
      <c r="BF597" s="194">
        <f>IF(N597="snížená",J597,0)</f>
        <v>0</v>
      </c>
      <c r="BG597" s="194">
        <f>IF(N597="zákl. přenesená",J597,0)</f>
        <v>0</v>
      </c>
      <c r="BH597" s="194">
        <f>IF(N597="sníž. přenesená",J597,0)</f>
        <v>0</v>
      </c>
      <c r="BI597" s="194">
        <f>IF(N597="nulová",J597,0)</f>
        <v>0</v>
      </c>
      <c r="BJ597" s="20" t="s">
        <v>88</v>
      </c>
      <c r="BK597" s="194">
        <f>ROUND(I597*H597,2)</f>
        <v>0</v>
      </c>
      <c r="BL597" s="20" t="s">
        <v>265</v>
      </c>
      <c r="BM597" s="193" t="s">
        <v>846</v>
      </c>
    </row>
    <row r="598" spans="1:65" s="2" customFormat="1">
      <c r="A598" s="37"/>
      <c r="B598" s="38"/>
      <c r="C598" s="39"/>
      <c r="D598" s="218" t="s">
        <v>175</v>
      </c>
      <c r="E598" s="39"/>
      <c r="F598" s="219" t="s">
        <v>847</v>
      </c>
      <c r="G598" s="39"/>
      <c r="H598" s="39"/>
      <c r="I598" s="220"/>
      <c r="J598" s="39"/>
      <c r="K598" s="39"/>
      <c r="L598" s="42"/>
      <c r="M598" s="221"/>
      <c r="N598" s="222"/>
      <c r="O598" s="67"/>
      <c r="P598" s="67"/>
      <c r="Q598" s="67"/>
      <c r="R598" s="67"/>
      <c r="S598" s="67"/>
      <c r="T598" s="68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20" t="s">
        <v>175</v>
      </c>
      <c r="AU598" s="20" t="s">
        <v>88</v>
      </c>
    </row>
    <row r="599" spans="1:65" s="13" customFormat="1">
      <c r="B599" s="195"/>
      <c r="C599" s="196"/>
      <c r="D599" s="197" t="s">
        <v>167</v>
      </c>
      <c r="E599" s="198" t="s">
        <v>21</v>
      </c>
      <c r="F599" s="199" t="s">
        <v>848</v>
      </c>
      <c r="G599" s="196"/>
      <c r="H599" s="200">
        <v>73.522000000000006</v>
      </c>
      <c r="I599" s="201"/>
      <c r="J599" s="196"/>
      <c r="K599" s="196"/>
      <c r="L599" s="202"/>
      <c r="M599" s="203"/>
      <c r="N599" s="204"/>
      <c r="O599" s="204"/>
      <c r="P599" s="204"/>
      <c r="Q599" s="204"/>
      <c r="R599" s="204"/>
      <c r="S599" s="204"/>
      <c r="T599" s="205"/>
      <c r="AT599" s="206" t="s">
        <v>167</v>
      </c>
      <c r="AU599" s="206" t="s">
        <v>88</v>
      </c>
      <c r="AV599" s="13" t="s">
        <v>88</v>
      </c>
      <c r="AW599" s="13" t="s">
        <v>34</v>
      </c>
      <c r="AX599" s="13" t="s">
        <v>73</v>
      </c>
      <c r="AY599" s="206" t="s">
        <v>159</v>
      </c>
    </row>
    <row r="600" spans="1:65" s="14" customFormat="1">
      <c r="B600" s="207"/>
      <c r="C600" s="208"/>
      <c r="D600" s="197" t="s">
        <v>167</v>
      </c>
      <c r="E600" s="209" t="s">
        <v>21</v>
      </c>
      <c r="F600" s="210" t="s">
        <v>169</v>
      </c>
      <c r="G600" s="208"/>
      <c r="H600" s="211">
        <v>73.522000000000006</v>
      </c>
      <c r="I600" s="212"/>
      <c r="J600" s="208"/>
      <c r="K600" s="208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167</v>
      </c>
      <c r="AU600" s="217" t="s">
        <v>88</v>
      </c>
      <c r="AV600" s="14" t="s">
        <v>170</v>
      </c>
      <c r="AW600" s="14" t="s">
        <v>34</v>
      </c>
      <c r="AX600" s="14" t="s">
        <v>81</v>
      </c>
      <c r="AY600" s="217" t="s">
        <v>159</v>
      </c>
    </row>
    <row r="601" spans="1:65" s="2" customFormat="1" ht="16.5" customHeight="1">
      <c r="A601" s="37"/>
      <c r="B601" s="38"/>
      <c r="C601" s="245" t="s">
        <v>849</v>
      </c>
      <c r="D601" s="245" t="s">
        <v>311</v>
      </c>
      <c r="E601" s="246" t="s">
        <v>850</v>
      </c>
      <c r="F601" s="247" t="s">
        <v>851</v>
      </c>
      <c r="G601" s="248" t="s">
        <v>314</v>
      </c>
      <c r="H601" s="249">
        <v>161.74799999999999</v>
      </c>
      <c r="I601" s="250"/>
      <c r="J601" s="251">
        <f>ROUND(I601*H601,2)</f>
        <v>0</v>
      </c>
      <c r="K601" s="247" t="s">
        <v>173</v>
      </c>
      <c r="L601" s="252"/>
      <c r="M601" s="253" t="s">
        <v>21</v>
      </c>
      <c r="N601" s="254" t="s">
        <v>45</v>
      </c>
      <c r="O601" s="67"/>
      <c r="P601" s="191">
        <f>O601*H601</f>
        <v>0</v>
      </c>
      <c r="Q601" s="191">
        <v>1E-3</v>
      </c>
      <c r="R601" s="191">
        <f>Q601*H601</f>
        <v>0.161748</v>
      </c>
      <c r="S601" s="191">
        <v>0</v>
      </c>
      <c r="T601" s="192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3" t="s">
        <v>371</v>
      </c>
      <c r="AT601" s="193" t="s">
        <v>311</v>
      </c>
      <c r="AU601" s="193" t="s">
        <v>88</v>
      </c>
      <c r="AY601" s="20" t="s">
        <v>159</v>
      </c>
      <c r="BE601" s="194">
        <f>IF(N601="základní",J601,0)</f>
        <v>0</v>
      </c>
      <c r="BF601" s="194">
        <f>IF(N601="snížená",J601,0)</f>
        <v>0</v>
      </c>
      <c r="BG601" s="194">
        <f>IF(N601="zákl. přenesená",J601,0)</f>
        <v>0</v>
      </c>
      <c r="BH601" s="194">
        <f>IF(N601="sníž. přenesená",J601,0)</f>
        <v>0</v>
      </c>
      <c r="BI601" s="194">
        <f>IF(N601="nulová",J601,0)</f>
        <v>0</v>
      </c>
      <c r="BJ601" s="20" t="s">
        <v>88</v>
      </c>
      <c r="BK601" s="194">
        <f>ROUND(I601*H601,2)</f>
        <v>0</v>
      </c>
      <c r="BL601" s="20" t="s">
        <v>265</v>
      </c>
      <c r="BM601" s="193" t="s">
        <v>852</v>
      </c>
    </row>
    <row r="602" spans="1:65" s="13" customFormat="1">
      <c r="B602" s="195"/>
      <c r="C602" s="196"/>
      <c r="D602" s="197" t="s">
        <v>167</v>
      </c>
      <c r="E602" s="196"/>
      <c r="F602" s="199" t="s">
        <v>853</v>
      </c>
      <c r="G602" s="196"/>
      <c r="H602" s="200">
        <v>161.74799999999999</v>
      </c>
      <c r="I602" s="201"/>
      <c r="J602" s="196"/>
      <c r="K602" s="196"/>
      <c r="L602" s="202"/>
      <c r="M602" s="203"/>
      <c r="N602" s="204"/>
      <c r="O602" s="204"/>
      <c r="P602" s="204"/>
      <c r="Q602" s="204"/>
      <c r="R602" s="204"/>
      <c r="S602" s="204"/>
      <c r="T602" s="205"/>
      <c r="AT602" s="206" t="s">
        <v>167</v>
      </c>
      <c r="AU602" s="206" t="s">
        <v>88</v>
      </c>
      <c r="AV602" s="13" t="s">
        <v>88</v>
      </c>
      <c r="AW602" s="13" t="s">
        <v>4</v>
      </c>
      <c r="AX602" s="13" t="s">
        <v>81</v>
      </c>
      <c r="AY602" s="206" t="s">
        <v>159</v>
      </c>
    </row>
    <row r="603" spans="1:65" s="2" customFormat="1" ht="24.2" customHeight="1">
      <c r="A603" s="37"/>
      <c r="B603" s="38"/>
      <c r="C603" s="182" t="s">
        <v>854</v>
      </c>
      <c r="D603" s="182" t="s">
        <v>161</v>
      </c>
      <c r="E603" s="183" t="s">
        <v>855</v>
      </c>
      <c r="F603" s="184" t="s">
        <v>856</v>
      </c>
      <c r="G603" s="185" t="s">
        <v>283</v>
      </c>
      <c r="H603" s="186">
        <v>0.53700000000000003</v>
      </c>
      <c r="I603" s="187"/>
      <c r="J603" s="188">
        <f>ROUND(I603*H603,2)</f>
        <v>0</v>
      </c>
      <c r="K603" s="184" t="s">
        <v>173</v>
      </c>
      <c r="L603" s="42"/>
      <c r="M603" s="189" t="s">
        <v>21</v>
      </c>
      <c r="N603" s="190" t="s">
        <v>45</v>
      </c>
      <c r="O603" s="67"/>
      <c r="P603" s="191">
        <f>O603*H603</f>
        <v>0</v>
      </c>
      <c r="Q603" s="191">
        <v>0</v>
      </c>
      <c r="R603" s="191">
        <f>Q603*H603</f>
        <v>0</v>
      </c>
      <c r="S603" s="191">
        <v>0</v>
      </c>
      <c r="T603" s="192">
        <f>S603*H603</f>
        <v>0</v>
      </c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R603" s="193" t="s">
        <v>265</v>
      </c>
      <c r="AT603" s="193" t="s">
        <v>161</v>
      </c>
      <c r="AU603" s="193" t="s">
        <v>88</v>
      </c>
      <c r="AY603" s="20" t="s">
        <v>159</v>
      </c>
      <c r="BE603" s="194">
        <f>IF(N603="základní",J603,0)</f>
        <v>0</v>
      </c>
      <c r="BF603" s="194">
        <f>IF(N603="snížená",J603,0)</f>
        <v>0</v>
      </c>
      <c r="BG603" s="194">
        <f>IF(N603="zákl. přenesená",J603,0)</f>
        <v>0</v>
      </c>
      <c r="BH603" s="194">
        <f>IF(N603="sníž. přenesená",J603,0)</f>
        <v>0</v>
      </c>
      <c r="BI603" s="194">
        <f>IF(N603="nulová",J603,0)</f>
        <v>0</v>
      </c>
      <c r="BJ603" s="20" t="s">
        <v>88</v>
      </c>
      <c r="BK603" s="194">
        <f>ROUND(I603*H603,2)</f>
        <v>0</v>
      </c>
      <c r="BL603" s="20" t="s">
        <v>265</v>
      </c>
      <c r="BM603" s="193" t="s">
        <v>857</v>
      </c>
    </row>
    <row r="604" spans="1:65" s="2" customFormat="1">
      <c r="A604" s="37"/>
      <c r="B604" s="38"/>
      <c r="C604" s="39"/>
      <c r="D604" s="218" t="s">
        <v>175</v>
      </c>
      <c r="E604" s="39"/>
      <c r="F604" s="219" t="s">
        <v>858</v>
      </c>
      <c r="G604" s="39"/>
      <c r="H604" s="39"/>
      <c r="I604" s="220"/>
      <c r="J604" s="39"/>
      <c r="K604" s="39"/>
      <c r="L604" s="42"/>
      <c r="M604" s="221"/>
      <c r="N604" s="222"/>
      <c r="O604" s="67"/>
      <c r="P604" s="67"/>
      <c r="Q604" s="67"/>
      <c r="R604" s="67"/>
      <c r="S604" s="67"/>
      <c r="T604" s="68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T604" s="20" t="s">
        <v>175</v>
      </c>
      <c r="AU604" s="20" t="s">
        <v>88</v>
      </c>
    </row>
    <row r="605" spans="1:65" s="2" customFormat="1" ht="33" customHeight="1">
      <c r="A605" s="37"/>
      <c r="B605" s="38"/>
      <c r="C605" s="182" t="s">
        <v>859</v>
      </c>
      <c r="D605" s="182" t="s">
        <v>161</v>
      </c>
      <c r="E605" s="183" t="s">
        <v>860</v>
      </c>
      <c r="F605" s="184" t="s">
        <v>861</v>
      </c>
      <c r="G605" s="185" t="s">
        <v>283</v>
      </c>
      <c r="H605" s="186">
        <v>0.53700000000000003</v>
      </c>
      <c r="I605" s="187"/>
      <c r="J605" s="188">
        <f>ROUND(I605*H605,2)</f>
        <v>0</v>
      </c>
      <c r="K605" s="184" t="s">
        <v>173</v>
      </c>
      <c r="L605" s="42"/>
      <c r="M605" s="189" t="s">
        <v>21</v>
      </c>
      <c r="N605" s="190" t="s">
        <v>45</v>
      </c>
      <c r="O605" s="67"/>
      <c r="P605" s="191">
        <f>O605*H605</f>
        <v>0</v>
      </c>
      <c r="Q605" s="191">
        <v>0</v>
      </c>
      <c r="R605" s="191">
        <f>Q605*H605</f>
        <v>0</v>
      </c>
      <c r="S605" s="191">
        <v>0</v>
      </c>
      <c r="T605" s="192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3" t="s">
        <v>265</v>
      </c>
      <c r="AT605" s="193" t="s">
        <v>161</v>
      </c>
      <c r="AU605" s="193" t="s">
        <v>88</v>
      </c>
      <c r="AY605" s="20" t="s">
        <v>159</v>
      </c>
      <c r="BE605" s="194">
        <f>IF(N605="základní",J605,0)</f>
        <v>0</v>
      </c>
      <c r="BF605" s="194">
        <f>IF(N605="snížená",J605,0)</f>
        <v>0</v>
      </c>
      <c r="BG605" s="194">
        <f>IF(N605="zákl. přenesená",J605,0)</f>
        <v>0</v>
      </c>
      <c r="BH605" s="194">
        <f>IF(N605="sníž. přenesená",J605,0)</f>
        <v>0</v>
      </c>
      <c r="BI605" s="194">
        <f>IF(N605="nulová",J605,0)</f>
        <v>0</v>
      </c>
      <c r="BJ605" s="20" t="s">
        <v>88</v>
      </c>
      <c r="BK605" s="194">
        <f>ROUND(I605*H605,2)</f>
        <v>0</v>
      </c>
      <c r="BL605" s="20" t="s">
        <v>265</v>
      </c>
      <c r="BM605" s="193" t="s">
        <v>862</v>
      </c>
    </row>
    <row r="606" spans="1:65" s="2" customFormat="1">
      <c r="A606" s="37"/>
      <c r="B606" s="38"/>
      <c r="C606" s="39"/>
      <c r="D606" s="218" t="s">
        <v>175</v>
      </c>
      <c r="E606" s="39"/>
      <c r="F606" s="219" t="s">
        <v>863</v>
      </c>
      <c r="G606" s="39"/>
      <c r="H606" s="39"/>
      <c r="I606" s="220"/>
      <c r="J606" s="39"/>
      <c r="K606" s="39"/>
      <c r="L606" s="42"/>
      <c r="M606" s="221"/>
      <c r="N606" s="222"/>
      <c r="O606" s="67"/>
      <c r="P606" s="67"/>
      <c r="Q606" s="67"/>
      <c r="R606" s="67"/>
      <c r="S606" s="67"/>
      <c r="T606" s="68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T606" s="20" t="s">
        <v>175</v>
      </c>
      <c r="AU606" s="20" t="s">
        <v>88</v>
      </c>
    </row>
    <row r="607" spans="1:65" s="12" customFormat="1" ht="22.9" customHeight="1">
      <c r="B607" s="166"/>
      <c r="C607" s="167"/>
      <c r="D607" s="168" t="s">
        <v>72</v>
      </c>
      <c r="E607" s="180" t="s">
        <v>864</v>
      </c>
      <c r="F607" s="180" t="s">
        <v>865</v>
      </c>
      <c r="G607" s="167"/>
      <c r="H607" s="167"/>
      <c r="I607" s="170"/>
      <c r="J607" s="181">
        <f>BK607</f>
        <v>0</v>
      </c>
      <c r="K607" s="167"/>
      <c r="L607" s="172"/>
      <c r="M607" s="173"/>
      <c r="N607" s="174"/>
      <c r="O607" s="174"/>
      <c r="P607" s="175">
        <f>SUM(P608:P611)</f>
        <v>0</v>
      </c>
      <c r="Q607" s="174"/>
      <c r="R607" s="175">
        <f>SUM(R608:R611)</f>
        <v>0</v>
      </c>
      <c r="S607" s="174"/>
      <c r="T607" s="176">
        <f>SUM(T608:T611)</f>
        <v>0</v>
      </c>
      <c r="AR607" s="177" t="s">
        <v>88</v>
      </c>
      <c r="AT607" s="178" t="s">
        <v>72</v>
      </c>
      <c r="AU607" s="178" t="s">
        <v>81</v>
      </c>
      <c r="AY607" s="177" t="s">
        <v>159</v>
      </c>
      <c r="BK607" s="179">
        <f>SUM(BK608:BK611)</f>
        <v>0</v>
      </c>
    </row>
    <row r="608" spans="1:65" s="2" customFormat="1" ht="16.5" customHeight="1">
      <c r="A608" s="37"/>
      <c r="B608" s="38"/>
      <c r="C608" s="182" t="s">
        <v>866</v>
      </c>
      <c r="D608" s="182" t="s">
        <v>161</v>
      </c>
      <c r="E608" s="183" t="s">
        <v>867</v>
      </c>
      <c r="F608" s="184" t="s">
        <v>868</v>
      </c>
      <c r="G608" s="185" t="s">
        <v>619</v>
      </c>
      <c r="H608" s="186">
        <v>25</v>
      </c>
      <c r="I608" s="187"/>
      <c r="J608" s="188">
        <f>ROUND(I608*H608,2)</f>
        <v>0</v>
      </c>
      <c r="K608" s="184" t="s">
        <v>164</v>
      </c>
      <c r="L608" s="42"/>
      <c r="M608" s="189" t="s">
        <v>21</v>
      </c>
      <c r="N608" s="190" t="s">
        <v>45</v>
      </c>
      <c r="O608" s="67"/>
      <c r="P608" s="191">
        <f>O608*H608</f>
        <v>0</v>
      </c>
      <c r="Q608" s="191">
        <v>0</v>
      </c>
      <c r="R608" s="191">
        <f>Q608*H608</f>
        <v>0</v>
      </c>
      <c r="S608" s="191">
        <v>0</v>
      </c>
      <c r="T608" s="192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93" t="s">
        <v>265</v>
      </c>
      <c r="AT608" s="193" t="s">
        <v>161</v>
      </c>
      <c r="AU608" s="193" t="s">
        <v>88</v>
      </c>
      <c r="AY608" s="20" t="s">
        <v>159</v>
      </c>
      <c r="BE608" s="194">
        <f>IF(N608="základní",J608,0)</f>
        <v>0</v>
      </c>
      <c r="BF608" s="194">
        <f>IF(N608="snížená",J608,0)</f>
        <v>0</v>
      </c>
      <c r="BG608" s="194">
        <f>IF(N608="zákl. přenesená",J608,0)</f>
        <v>0</v>
      </c>
      <c r="BH608" s="194">
        <f>IF(N608="sníž. přenesená",J608,0)</f>
        <v>0</v>
      </c>
      <c r="BI608" s="194">
        <f>IF(N608="nulová",J608,0)</f>
        <v>0</v>
      </c>
      <c r="BJ608" s="20" t="s">
        <v>88</v>
      </c>
      <c r="BK608" s="194">
        <f>ROUND(I608*H608,2)</f>
        <v>0</v>
      </c>
      <c r="BL608" s="20" t="s">
        <v>265</v>
      </c>
      <c r="BM608" s="193" t="s">
        <v>869</v>
      </c>
    </row>
    <row r="609" spans="1:65" s="2" customFormat="1" ht="16.5" customHeight="1">
      <c r="A609" s="37"/>
      <c r="B609" s="38"/>
      <c r="C609" s="182" t="s">
        <v>870</v>
      </c>
      <c r="D609" s="182" t="s">
        <v>161</v>
      </c>
      <c r="E609" s="183" t="s">
        <v>871</v>
      </c>
      <c r="F609" s="184" t="s">
        <v>872</v>
      </c>
      <c r="G609" s="185" t="s">
        <v>633</v>
      </c>
      <c r="H609" s="186">
        <v>1</v>
      </c>
      <c r="I609" s="187"/>
      <c r="J609" s="188">
        <f>ROUND(I609*H609,2)</f>
        <v>0</v>
      </c>
      <c r="K609" s="184" t="s">
        <v>164</v>
      </c>
      <c r="L609" s="42"/>
      <c r="M609" s="189" t="s">
        <v>21</v>
      </c>
      <c r="N609" s="190" t="s">
        <v>45</v>
      </c>
      <c r="O609" s="67"/>
      <c r="P609" s="191">
        <f>O609*H609</f>
        <v>0</v>
      </c>
      <c r="Q609" s="191">
        <v>0</v>
      </c>
      <c r="R609" s="191">
        <f>Q609*H609</f>
        <v>0</v>
      </c>
      <c r="S609" s="191">
        <v>0</v>
      </c>
      <c r="T609" s="192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3" t="s">
        <v>265</v>
      </c>
      <c r="AT609" s="193" t="s">
        <v>161</v>
      </c>
      <c r="AU609" s="193" t="s">
        <v>88</v>
      </c>
      <c r="AY609" s="20" t="s">
        <v>159</v>
      </c>
      <c r="BE609" s="194">
        <f>IF(N609="základní",J609,0)</f>
        <v>0</v>
      </c>
      <c r="BF609" s="194">
        <f>IF(N609="snížená",J609,0)</f>
        <v>0</v>
      </c>
      <c r="BG609" s="194">
        <f>IF(N609="zákl. přenesená",J609,0)</f>
        <v>0</v>
      </c>
      <c r="BH609" s="194">
        <f>IF(N609="sníž. přenesená",J609,0)</f>
        <v>0</v>
      </c>
      <c r="BI609" s="194">
        <f>IF(N609="nulová",J609,0)</f>
        <v>0</v>
      </c>
      <c r="BJ609" s="20" t="s">
        <v>88</v>
      </c>
      <c r="BK609" s="194">
        <f>ROUND(I609*H609,2)</f>
        <v>0</v>
      </c>
      <c r="BL609" s="20" t="s">
        <v>265</v>
      </c>
      <c r="BM609" s="193" t="s">
        <v>873</v>
      </c>
    </row>
    <row r="610" spans="1:65" s="2" customFormat="1" ht="24.2" customHeight="1">
      <c r="A610" s="37"/>
      <c r="B610" s="38"/>
      <c r="C610" s="182" t="s">
        <v>874</v>
      </c>
      <c r="D610" s="182" t="s">
        <v>161</v>
      </c>
      <c r="E610" s="183" t="s">
        <v>875</v>
      </c>
      <c r="F610" s="184" t="s">
        <v>876</v>
      </c>
      <c r="G610" s="185" t="s">
        <v>877</v>
      </c>
      <c r="H610" s="255"/>
      <c r="I610" s="187"/>
      <c r="J610" s="188">
        <f>ROUND(I610*H610,2)</f>
        <v>0</v>
      </c>
      <c r="K610" s="184" t="s">
        <v>173</v>
      </c>
      <c r="L610" s="42"/>
      <c r="M610" s="189" t="s">
        <v>21</v>
      </c>
      <c r="N610" s="190" t="s">
        <v>45</v>
      </c>
      <c r="O610" s="67"/>
      <c r="P610" s="191">
        <f>O610*H610</f>
        <v>0</v>
      </c>
      <c r="Q610" s="191">
        <v>0</v>
      </c>
      <c r="R610" s="191">
        <f>Q610*H610</f>
        <v>0</v>
      </c>
      <c r="S610" s="191">
        <v>0</v>
      </c>
      <c r="T610" s="192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93" t="s">
        <v>265</v>
      </c>
      <c r="AT610" s="193" t="s">
        <v>161</v>
      </c>
      <c r="AU610" s="193" t="s">
        <v>88</v>
      </c>
      <c r="AY610" s="20" t="s">
        <v>159</v>
      </c>
      <c r="BE610" s="194">
        <f>IF(N610="základní",J610,0)</f>
        <v>0</v>
      </c>
      <c r="BF610" s="194">
        <f>IF(N610="snížená",J610,0)</f>
        <v>0</v>
      </c>
      <c r="BG610" s="194">
        <f>IF(N610="zákl. přenesená",J610,0)</f>
        <v>0</v>
      </c>
      <c r="BH610" s="194">
        <f>IF(N610="sníž. přenesená",J610,0)</f>
        <v>0</v>
      </c>
      <c r="BI610" s="194">
        <f>IF(N610="nulová",J610,0)</f>
        <v>0</v>
      </c>
      <c r="BJ610" s="20" t="s">
        <v>88</v>
      </c>
      <c r="BK610" s="194">
        <f>ROUND(I610*H610,2)</f>
        <v>0</v>
      </c>
      <c r="BL610" s="20" t="s">
        <v>265</v>
      </c>
      <c r="BM610" s="193" t="s">
        <v>878</v>
      </c>
    </row>
    <row r="611" spans="1:65" s="2" customFormat="1">
      <c r="A611" s="37"/>
      <c r="B611" s="38"/>
      <c r="C611" s="39"/>
      <c r="D611" s="218" t="s">
        <v>175</v>
      </c>
      <c r="E611" s="39"/>
      <c r="F611" s="219" t="s">
        <v>879</v>
      </c>
      <c r="G611" s="39"/>
      <c r="H611" s="39"/>
      <c r="I611" s="220"/>
      <c r="J611" s="39"/>
      <c r="K611" s="39"/>
      <c r="L611" s="42"/>
      <c r="M611" s="221"/>
      <c r="N611" s="222"/>
      <c r="O611" s="67"/>
      <c r="P611" s="67"/>
      <c r="Q611" s="67"/>
      <c r="R611" s="67"/>
      <c r="S611" s="67"/>
      <c r="T611" s="68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T611" s="20" t="s">
        <v>175</v>
      </c>
      <c r="AU611" s="20" t="s">
        <v>88</v>
      </c>
    </row>
    <row r="612" spans="1:65" s="12" customFormat="1" ht="22.9" customHeight="1">
      <c r="B612" s="166"/>
      <c r="C612" s="167"/>
      <c r="D612" s="168" t="s">
        <v>72</v>
      </c>
      <c r="E612" s="180" t="s">
        <v>880</v>
      </c>
      <c r="F612" s="180" t="s">
        <v>881</v>
      </c>
      <c r="G612" s="167"/>
      <c r="H612" s="167"/>
      <c r="I612" s="170"/>
      <c r="J612" s="181">
        <f>BK612</f>
        <v>0</v>
      </c>
      <c r="K612" s="167"/>
      <c r="L612" s="172"/>
      <c r="M612" s="173"/>
      <c r="N612" s="174"/>
      <c r="O612" s="174"/>
      <c r="P612" s="175">
        <f>SUM(P613:P615)</f>
        <v>0</v>
      </c>
      <c r="Q612" s="174"/>
      <c r="R612" s="175">
        <f>SUM(R613:R615)</f>
        <v>0</v>
      </c>
      <c r="S612" s="174"/>
      <c r="T612" s="176">
        <f>SUM(T613:T615)</f>
        <v>0</v>
      </c>
      <c r="AR612" s="177" t="s">
        <v>88</v>
      </c>
      <c r="AT612" s="178" t="s">
        <v>72</v>
      </c>
      <c r="AU612" s="178" t="s">
        <v>81</v>
      </c>
      <c r="AY612" s="177" t="s">
        <v>159</v>
      </c>
      <c r="BK612" s="179">
        <f>SUM(BK613:BK615)</f>
        <v>0</v>
      </c>
    </row>
    <row r="613" spans="1:65" s="2" customFormat="1" ht="16.5" customHeight="1">
      <c r="A613" s="37"/>
      <c r="B613" s="38"/>
      <c r="C613" s="182" t="s">
        <v>882</v>
      </c>
      <c r="D613" s="182" t="s">
        <v>161</v>
      </c>
      <c r="E613" s="183" t="s">
        <v>883</v>
      </c>
      <c r="F613" s="184" t="s">
        <v>884</v>
      </c>
      <c r="G613" s="185" t="s">
        <v>633</v>
      </c>
      <c r="H613" s="186">
        <v>5</v>
      </c>
      <c r="I613" s="187"/>
      <c r="J613" s="188">
        <f>ROUND(I613*H613,2)</f>
        <v>0</v>
      </c>
      <c r="K613" s="184" t="s">
        <v>164</v>
      </c>
      <c r="L613" s="42"/>
      <c r="M613" s="189" t="s">
        <v>21</v>
      </c>
      <c r="N613" s="190" t="s">
        <v>45</v>
      </c>
      <c r="O613" s="67"/>
      <c r="P613" s="191">
        <f>O613*H613</f>
        <v>0</v>
      </c>
      <c r="Q613" s="191">
        <v>0</v>
      </c>
      <c r="R613" s="191">
        <f>Q613*H613</f>
        <v>0</v>
      </c>
      <c r="S613" s="191">
        <v>0</v>
      </c>
      <c r="T613" s="192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3" t="s">
        <v>265</v>
      </c>
      <c r="AT613" s="193" t="s">
        <v>161</v>
      </c>
      <c r="AU613" s="193" t="s">
        <v>88</v>
      </c>
      <c r="AY613" s="20" t="s">
        <v>159</v>
      </c>
      <c r="BE613" s="194">
        <f>IF(N613="základní",J613,0)</f>
        <v>0</v>
      </c>
      <c r="BF613" s="194">
        <f>IF(N613="snížená",J613,0)</f>
        <v>0</v>
      </c>
      <c r="BG613" s="194">
        <f>IF(N613="zákl. přenesená",J613,0)</f>
        <v>0</v>
      </c>
      <c r="BH613" s="194">
        <f>IF(N613="sníž. přenesená",J613,0)</f>
        <v>0</v>
      </c>
      <c r="BI613" s="194">
        <f>IF(N613="nulová",J613,0)</f>
        <v>0</v>
      </c>
      <c r="BJ613" s="20" t="s">
        <v>88</v>
      </c>
      <c r="BK613" s="194">
        <f>ROUND(I613*H613,2)</f>
        <v>0</v>
      </c>
      <c r="BL613" s="20" t="s">
        <v>265</v>
      </c>
      <c r="BM613" s="193" t="s">
        <v>885</v>
      </c>
    </row>
    <row r="614" spans="1:65" s="2" customFormat="1" ht="24.2" customHeight="1">
      <c r="A614" s="37"/>
      <c r="B614" s="38"/>
      <c r="C614" s="182" t="s">
        <v>886</v>
      </c>
      <c r="D614" s="182" t="s">
        <v>161</v>
      </c>
      <c r="E614" s="183" t="s">
        <v>887</v>
      </c>
      <c r="F614" s="184" t="s">
        <v>888</v>
      </c>
      <c r="G614" s="185" t="s">
        <v>877</v>
      </c>
      <c r="H614" s="255"/>
      <c r="I614" s="187"/>
      <c r="J614" s="188">
        <f>ROUND(I614*H614,2)</f>
        <v>0</v>
      </c>
      <c r="K614" s="184" t="s">
        <v>173</v>
      </c>
      <c r="L614" s="42"/>
      <c r="M614" s="189" t="s">
        <v>21</v>
      </c>
      <c r="N614" s="190" t="s">
        <v>45</v>
      </c>
      <c r="O614" s="67"/>
      <c r="P614" s="191">
        <f>O614*H614</f>
        <v>0</v>
      </c>
      <c r="Q614" s="191">
        <v>0</v>
      </c>
      <c r="R614" s="191">
        <f>Q614*H614</f>
        <v>0</v>
      </c>
      <c r="S614" s="191">
        <v>0</v>
      </c>
      <c r="T614" s="192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3" t="s">
        <v>265</v>
      </c>
      <c r="AT614" s="193" t="s">
        <v>161</v>
      </c>
      <c r="AU614" s="193" t="s">
        <v>88</v>
      </c>
      <c r="AY614" s="20" t="s">
        <v>159</v>
      </c>
      <c r="BE614" s="194">
        <f>IF(N614="základní",J614,0)</f>
        <v>0</v>
      </c>
      <c r="BF614" s="194">
        <f>IF(N614="snížená",J614,0)</f>
        <v>0</v>
      </c>
      <c r="BG614" s="194">
        <f>IF(N614="zákl. přenesená",J614,0)</f>
        <v>0</v>
      </c>
      <c r="BH614" s="194">
        <f>IF(N614="sníž. přenesená",J614,0)</f>
        <v>0</v>
      </c>
      <c r="BI614" s="194">
        <f>IF(N614="nulová",J614,0)</f>
        <v>0</v>
      </c>
      <c r="BJ614" s="20" t="s">
        <v>88</v>
      </c>
      <c r="BK614" s="194">
        <f>ROUND(I614*H614,2)</f>
        <v>0</v>
      </c>
      <c r="BL614" s="20" t="s">
        <v>265</v>
      </c>
      <c r="BM614" s="193" t="s">
        <v>889</v>
      </c>
    </row>
    <row r="615" spans="1:65" s="2" customFormat="1">
      <c r="A615" s="37"/>
      <c r="B615" s="38"/>
      <c r="C615" s="39"/>
      <c r="D615" s="218" t="s">
        <v>175</v>
      </c>
      <c r="E615" s="39"/>
      <c r="F615" s="219" t="s">
        <v>890</v>
      </c>
      <c r="G615" s="39"/>
      <c r="H615" s="39"/>
      <c r="I615" s="220"/>
      <c r="J615" s="39"/>
      <c r="K615" s="39"/>
      <c r="L615" s="42"/>
      <c r="M615" s="221"/>
      <c r="N615" s="222"/>
      <c r="O615" s="67"/>
      <c r="P615" s="67"/>
      <c r="Q615" s="67"/>
      <c r="R615" s="67"/>
      <c r="S615" s="67"/>
      <c r="T615" s="68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T615" s="20" t="s">
        <v>175</v>
      </c>
      <c r="AU615" s="20" t="s">
        <v>88</v>
      </c>
    </row>
    <row r="616" spans="1:65" s="12" customFormat="1" ht="22.9" customHeight="1">
      <c r="B616" s="166"/>
      <c r="C616" s="167"/>
      <c r="D616" s="168" t="s">
        <v>72</v>
      </c>
      <c r="E616" s="180" t="s">
        <v>891</v>
      </c>
      <c r="F616" s="180" t="s">
        <v>892</v>
      </c>
      <c r="G616" s="167"/>
      <c r="H616" s="167"/>
      <c r="I616" s="170"/>
      <c r="J616" s="181">
        <f>BK616</f>
        <v>0</v>
      </c>
      <c r="K616" s="167"/>
      <c r="L616" s="172"/>
      <c r="M616" s="173"/>
      <c r="N616" s="174"/>
      <c r="O616" s="174"/>
      <c r="P616" s="175">
        <f>SUM(P617:P623)</f>
        <v>0</v>
      </c>
      <c r="Q616" s="174"/>
      <c r="R616" s="175">
        <f>SUM(R617:R623)</f>
        <v>3.3939999999999998E-2</v>
      </c>
      <c r="S616" s="174"/>
      <c r="T616" s="176">
        <f>SUM(T617:T623)</f>
        <v>0</v>
      </c>
      <c r="AR616" s="177" t="s">
        <v>88</v>
      </c>
      <c r="AT616" s="178" t="s">
        <v>72</v>
      </c>
      <c r="AU616" s="178" t="s">
        <v>81</v>
      </c>
      <c r="AY616" s="177" t="s">
        <v>159</v>
      </c>
      <c r="BK616" s="179">
        <f>SUM(BK617:BK623)</f>
        <v>0</v>
      </c>
    </row>
    <row r="617" spans="1:65" s="2" customFormat="1" ht="24.2" customHeight="1">
      <c r="A617" s="37"/>
      <c r="B617" s="38"/>
      <c r="C617" s="182" t="s">
        <v>893</v>
      </c>
      <c r="D617" s="182" t="s">
        <v>161</v>
      </c>
      <c r="E617" s="183" t="s">
        <v>894</v>
      </c>
      <c r="F617" s="184" t="s">
        <v>895</v>
      </c>
      <c r="G617" s="185" t="s">
        <v>602</v>
      </c>
      <c r="H617" s="186">
        <v>2</v>
      </c>
      <c r="I617" s="187"/>
      <c r="J617" s="188">
        <f>ROUND(I617*H617,2)</f>
        <v>0</v>
      </c>
      <c r="K617" s="184" t="s">
        <v>173</v>
      </c>
      <c r="L617" s="42"/>
      <c r="M617" s="189" t="s">
        <v>21</v>
      </c>
      <c r="N617" s="190" t="s">
        <v>45</v>
      </c>
      <c r="O617" s="67"/>
      <c r="P617" s="191">
        <f>O617*H617</f>
        <v>0</v>
      </c>
      <c r="Q617" s="191">
        <v>4.0000000000000003E-5</v>
      </c>
      <c r="R617" s="191">
        <f>Q617*H617</f>
        <v>8.0000000000000007E-5</v>
      </c>
      <c r="S617" s="191">
        <v>0</v>
      </c>
      <c r="T617" s="192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3" t="s">
        <v>265</v>
      </c>
      <c r="AT617" s="193" t="s">
        <v>161</v>
      </c>
      <c r="AU617" s="193" t="s">
        <v>88</v>
      </c>
      <c r="AY617" s="20" t="s">
        <v>159</v>
      </c>
      <c r="BE617" s="194">
        <f>IF(N617="základní",J617,0)</f>
        <v>0</v>
      </c>
      <c r="BF617" s="194">
        <f>IF(N617="snížená",J617,0)</f>
        <v>0</v>
      </c>
      <c r="BG617" s="194">
        <f>IF(N617="zákl. přenesená",J617,0)</f>
        <v>0</v>
      </c>
      <c r="BH617" s="194">
        <f>IF(N617="sníž. přenesená",J617,0)</f>
        <v>0</v>
      </c>
      <c r="BI617" s="194">
        <f>IF(N617="nulová",J617,0)</f>
        <v>0</v>
      </c>
      <c r="BJ617" s="20" t="s">
        <v>88</v>
      </c>
      <c r="BK617" s="194">
        <f>ROUND(I617*H617,2)</f>
        <v>0</v>
      </c>
      <c r="BL617" s="20" t="s">
        <v>265</v>
      </c>
      <c r="BM617" s="193" t="s">
        <v>896</v>
      </c>
    </row>
    <row r="618" spans="1:65" s="2" customFormat="1">
      <c r="A618" s="37"/>
      <c r="B618" s="38"/>
      <c r="C618" s="39"/>
      <c r="D618" s="218" t="s">
        <v>175</v>
      </c>
      <c r="E618" s="39"/>
      <c r="F618" s="219" t="s">
        <v>897</v>
      </c>
      <c r="G618" s="39"/>
      <c r="H618" s="39"/>
      <c r="I618" s="220"/>
      <c r="J618" s="39"/>
      <c r="K618" s="39"/>
      <c r="L618" s="42"/>
      <c r="M618" s="221"/>
      <c r="N618" s="222"/>
      <c r="O618" s="67"/>
      <c r="P618" s="67"/>
      <c r="Q618" s="67"/>
      <c r="R618" s="67"/>
      <c r="S618" s="67"/>
      <c r="T618" s="68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T618" s="20" t="s">
        <v>175</v>
      </c>
      <c r="AU618" s="20" t="s">
        <v>88</v>
      </c>
    </row>
    <row r="619" spans="1:65" s="2" customFormat="1" ht="24.2" customHeight="1">
      <c r="A619" s="37"/>
      <c r="B619" s="38"/>
      <c r="C619" s="245" t="s">
        <v>898</v>
      </c>
      <c r="D619" s="245" t="s">
        <v>311</v>
      </c>
      <c r="E619" s="246" t="s">
        <v>899</v>
      </c>
      <c r="F619" s="247" t="s">
        <v>900</v>
      </c>
      <c r="G619" s="248" t="s">
        <v>602</v>
      </c>
      <c r="H619" s="249">
        <v>2</v>
      </c>
      <c r="I619" s="250"/>
      <c r="J619" s="251">
        <f>ROUND(I619*H619,2)</f>
        <v>0</v>
      </c>
      <c r="K619" s="247" t="s">
        <v>173</v>
      </c>
      <c r="L619" s="252"/>
      <c r="M619" s="253" t="s">
        <v>21</v>
      </c>
      <c r="N619" s="254" t="s">
        <v>45</v>
      </c>
      <c r="O619" s="67"/>
      <c r="P619" s="191">
        <f>O619*H619</f>
        <v>0</v>
      </c>
      <c r="Q619" s="191">
        <v>1.6930000000000001E-2</v>
      </c>
      <c r="R619" s="191">
        <f>Q619*H619</f>
        <v>3.3860000000000001E-2</v>
      </c>
      <c r="S619" s="191">
        <v>0</v>
      </c>
      <c r="T619" s="192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93" t="s">
        <v>371</v>
      </c>
      <c r="AT619" s="193" t="s">
        <v>311</v>
      </c>
      <c r="AU619" s="193" t="s">
        <v>88</v>
      </c>
      <c r="AY619" s="20" t="s">
        <v>159</v>
      </c>
      <c r="BE619" s="194">
        <f>IF(N619="základní",J619,0)</f>
        <v>0</v>
      </c>
      <c r="BF619" s="194">
        <f>IF(N619="snížená",J619,0)</f>
        <v>0</v>
      </c>
      <c r="BG619" s="194">
        <f>IF(N619="zákl. přenesená",J619,0)</f>
        <v>0</v>
      </c>
      <c r="BH619" s="194">
        <f>IF(N619="sníž. přenesená",J619,0)</f>
        <v>0</v>
      </c>
      <c r="BI619" s="194">
        <f>IF(N619="nulová",J619,0)</f>
        <v>0</v>
      </c>
      <c r="BJ619" s="20" t="s">
        <v>88</v>
      </c>
      <c r="BK619" s="194">
        <f>ROUND(I619*H619,2)</f>
        <v>0</v>
      </c>
      <c r="BL619" s="20" t="s">
        <v>265</v>
      </c>
      <c r="BM619" s="193" t="s">
        <v>901</v>
      </c>
    </row>
    <row r="620" spans="1:65" s="2" customFormat="1" ht="24.2" customHeight="1">
      <c r="A620" s="37"/>
      <c r="B620" s="38"/>
      <c r="C620" s="182" t="s">
        <v>902</v>
      </c>
      <c r="D620" s="182" t="s">
        <v>161</v>
      </c>
      <c r="E620" s="183" t="s">
        <v>903</v>
      </c>
      <c r="F620" s="184" t="s">
        <v>904</v>
      </c>
      <c r="G620" s="185" t="s">
        <v>283</v>
      </c>
      <c r="H620" s="186">
        <v>3.4000000000000002E-2</v>
      </c>
      <c r="I620" s="187"/>
      <c r="J620" s="188">
        <f>ROUND(I620*H620,2)</f>
        <v>0</v>
      </c>
      <c r="K620" s="184" t="s">
        <v>173</v>
      </c>
      <c r="L620" s="42"/>
      <c r="M620" s="189" t="s">
        <v>21</v>
      </c>
      <c r="N620" s="190" t="s">
        <v>45</v>
      </c>
      <c r="O620" s="67"/>
      <c r="P620" s="191">
        <f>O620*H620</f>
        <v>0</v>
      </c>
      <c r="Q620" s="191">
        <v>0</v>
      </c>
      <c r="R620" s="191">
        <f>Q620*H620</f>
        <v>0</v>
      </c>
      <c r="S620" s="191">
        <v>0</v>
      </c>
      <c r="T620" s="192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193" t="s">
        <v>265</v>
      </c>
      <c r="AT620" s="193" t="s">
        <v>161</v>
      </c>
      <c r="AU620" s="193" t="s">
        <v>88</v>
      </c>
      <c r="AY620" s="20" t="s">
        <v>159</v>
      </c>
      <c r="BE620" s="194">
        <f>IF(N620="základní",J620,0)</f>
        <v>0</v>
      </c>
      <c r="BF620" s="194">
        <f>IF(N620="snížená",J620,0)</f>
        <v>0</v>
      </c>
      <c r="BG620" s="194">
        <f>IF(N620="zákl. přenesená",J620,0)</f>
        <v>0</v>
      </c>
      <c r="BH620" s="194">
        <f>IF(N620="sníž. přenesená",J620,0)</f>
        <v>0</v>
      </c>
      <c r="BI620" s="194">
        <f>IF(N620="nulová",J620,0)</f>
        <v>0</v>
      </c>
      <c r="BJ620" s="20" t="s">
        <v>88</v>
      </c>
      <c r="BK620" s="194">
        <f>ROUND(I620*H620,2)</f>
        <v>0</v>
      </c>
      <c r="BL620" s="20" t="s">
        <v>265</v>
      </c>
      <c r="BM620" s="193" t="s">
        <v>905</v>
      </c>
    </row>
    <row r="621" spans="1:65" s="2" customFormat="1">
      <c r="A621" s="37"/>
      <c r="B621" s="38"/>
      <c r="C621" s="39"/>
      <c r="D621" s="218" t="s">
        <v>175</v>
      </c>
      <c r="E621" s="39"/>
      <c r="F621" s="219" t="s">
        <v>906</v>
      </c>
      <c r="G621" s="39"/>
      <c r="H621" s="39"/>
      <c r="I621" s="220"/>
      <c r="J621" s="39"/>
      <c r="K621" s="39"/>
      <c r="L621" s="42"/>
      <c r="M621" s="221"/>
      <c r="N621" s="222"/>
      <c r="O621" s="67"/>
      <c r="P621" s="67"/>
      <c r="Q621" s="67"/>
      <c r="R621" s="67"/>
      <c r="S621" s="67"/>
      <c r="T621" s="68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T621" s="20" t="s">
        <v>175</v>
      </c>
      <c r="AU621" s="20" t="s">
        <v>88</v>
      </c>
    </row>
    <row r="622" spans="1:65" s="2" customFormat="1" ht="24.2" customHeight="1">
      <c r="A622" s="37"/>
      <c r="B622" s="38"/>
      <c r="C622" s="182" t="s">
        <v>907</v>
      </c>
      <c r="D622" s="182" t="s">
        <v>161</v>
      </c>
      <c r="E622" s="183" t="s">
        <v>908</v>
      </c>
      <c r="F622" s="184" t="s">
        <v>909</v>
      </c>
      <c r="G622" s="185" t="s">
        <v>283</v>
      </c>
      <c r="H622" s="186">
        <v>3.4000000000000002E-2</v>
      </c>
      <c r="I622" s="187"/>
      <c r="J622" s="188">
        <f>ROUND(I622*H622,2)</f>
        <v>0</v>
      </c>
      <c r="K622" s="184" t="s">
        <v>173</v>
      </c>
      <c r="L622" s="42"/>
      <c r="M622" s="189" t="s">
        <v>21</v>
      </c>
      <c r="N622" s="190" t="s">
        <v>45</v>
      </c>
      <c r="O622" s="67"/>
      <c r="P622" s="191">
        <f>O622*H622</f>
        <v>0</v>
      </c>
      <c r="Q622" s="191">
        <v>0</v>
      </c>
      <c r="R622" s="191">
        <f>Q622*H622</f>
        <v>0</v>
      </c>
      <c r="S622" s="191">
        <v>0</v>
      </c>
      <c r="T622" s="192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93" t="s">
        <v>265</v>
      </c>
      <c r="AT622" s="193" t="s">
        <v>161</v>
      </c>
      <c r="AU622" s="193" t="s">
        <v>88</v>
      </c>
      <c r="AY622" s="20" t="s">
        <v>159</v>
      </c>
      <c r="BE622" s="194">
        <f>IF(N622="základní",J622,0)</f>
        <v>0</v>
      </c>
      <c r="BF622" s="194">
        <f>IF(N622="snížená",J622,0)</f>
        <v>0</v>
      </c>
      <c r="BG622" s="194">
        <f>IF(N622="zákl. přenesená",J622,0)</f>
        <v>0</v>
      </c>
      <c r="BH622" s="194">
        <f>IF(N622="sníž. přenesená",J622,0)</f>
        <v>0</v>
      </c>
      <c r="BI622" s="194">
        <f>IF(N622="nulová",J622,0)</f>
        <v>0</v>
      </c>
      <c r="BJ622" s="20" t="s">
        <v>88</v>
      </c>
      <c r="BK622" s="194">
        <f>ROUND(I622*H622,2)</f>
        <v>0</v>
      </c>
      <c r="BL622" s="20" t="s">
        <v>265</v>
      </c>
      <c r="BM622" s="193" t="s">
        <v>910</v>
      </c>
    </row>
    <row r="623" spans="1:65" s="2" customFormat="1">
      <c r="A623" s="37"/>
      <c r="B623" s="38"/>
      <c r="C623" s="39"/>
      <c r="D623" s="218" t="s">
        <v>175</v>
      </c>
      <c r="E623" s="39"/>
      <c r="F623" s="219" t="s">
        <v>911</v>
      </c>
      <c r="G623" s="39"/>
      <c r="H623" s="39"/>
      <c r="I623" s="220"/>
      <c r="J623" s="39"/>
      <c r="K623" s="39"/>
      <c r="L623" s="42"/>
      <c r="M623" s="221"/>
      <c r="N623" s="222"/>
      <c r="O623" s="67"/>
      <c r="P623" s="67"/>
      <c r="Q623" s="67"/>
      <c r="R623" s="67"/>
      <c r="S623" s="67"/>
      <c r="T623" s="68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T623" s="20" t="s">
        <v>175</v>
      </c>
      <c r="AU623" s="20" t="s">
        <v>88</v>
      </c>
    </row>
    <row r="624" spans="1:65" s="12" customFormat="1" ht="22.9" customHeight="1">
      <c r="B624" s="166"/>
      <c r="C624" s="167"/>
      <c r="D624" s="168" t="s">
        <v>72</v>
      </c>
      <c r="E624" s="180" t="s">
        <v>912</v>
      </c>
      <c r="F624" s="180" t="s">
        <v>913</v>
      </c>
      <c r="G624" s="167"/>
      <c r="H624" s="167"/>
      <c r="I624" s="170"/>
      <c r="J624" s="181">
        <f>BK624</f>
        <v>0</v>
      </c>
      <c r="K624" s="167"/>
      <c r="L624" s="172"/>
      <c r="M624" s="173"/>
      <c r="N624" s="174"/>
      <c r="O624" s="174"/>
      <c r="P624" s="175">
        <f>SUM(P625:P637)</f>
        <v>0</v>
      </c>
      <c r="Q624" s="174"/>
      <c r="R624" s="175">
        <f>SUM(R625:R637)</f>
        <v>0.13276800000000002</v>
      </c>
      <c r="S624" s="174"/>
      <c r="T624" s="176">
        <f>SUM(T625:T637)</f>
        <v>0.2286</v>
      </c>
      <c r="AR624" s="177" t="s">
        <v>88</v>
      </c>
      <c r="AT624" s="178" t="s">
        <v>72</v>
      </c>
      <c r="AU624" s="178" t="s">
        <v>81</v>
      </c>
      <c r="AY624" s="177" t="s">
        <v>159</v>
      </c>
      <c r="BK624" s="179">
        <f>SUM(BK625:BK637)</f>
        <v>0</v>
      </c>
    </row>
    <row r="625" spans="1:65" s="2" customFormat="1" ht="24.2" customHeight="1">
      <c r="A625" s="37"/>
      <c r="B625" s="38"/>
      <c r="C625" s="182" t="s">
        <v>914</v>
      </c>
      <c r="D625" s="182" t="s">
        <v>161</v>
      </c>
      <c r="E625" s="183" t="s">
        <v>915</v>
      </c>
      <c r="F625" s="184" t="s">
        <v>916</v>
      </c>
      <c r="G625" s="185" t="s">
        <v>96</v>
      </c>
      <c r="H625" s="186">
        <v>7.2</v>
      </c>
      <c r="I625" s="187"/>
      <c r="J625" s="188">
        <f>ROUND(I625*H625,2)</f>
        <v>0</v>
      </c>
      <c r="K625" s="184" t="s">
        <v>173</v>
      </c>
      <c r="L625" s="42"/>
      <c r="M625" s="189" t="s">
        <v>21</v>
      </c>
      <c r="N625" s="190" t="s">
        <v>45</v>
      </c>
      <c r="O625" s="67"/>
      <c r="P625" s="191">
        <f>O625*H625</f>
        <v>0</v>
      </c>
      <c r="Q625" s="191">
        <v>0</v>
      </c>
      <c r="R625" s="191">
        <f>Q625*H625</f>
        <v>0</v>
      </c>
      <c r="S625" s="191">
        <v>3.175E-2</v>
      </c>
      <c r="T625" s="192">
        <f>S625*H625</f>
        <v>0.2286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3" t="s">
        <v>265</v>
      </c>
      <c r="AT625" s="193" t="s">
        <v>161</v>
      </c>
      <c r="AU625" s="193" t="s">
        <v>88</v>
      </c>
      <c r="AY625" s="20" t="s">
        <v>159</v>
      </c>
      <c r="BE625" s="194">
        <f>IF(N625="základní",J625,0)</f>
        <v>0</v>
      </c>
      <c r="BF625" s="194">
        <f>IF(N625="snížená",J625,0)</f>
        <v>0</v>
      </c>
      <c r="BG625" s="194">
        <f>IF(N625="zákl. přenesená",J625,0)</f>
        <v>0</v>
      </c>
      <c r="BH625" s="194">
        <f>IF(N625="sníž. přenesená",J625,0)</f>
        <v>0</v>
      </c>
      <c r="BI625" s="194">
        <f>IF(N625="nulová",J625,0)</f>
        <v>0</v>
      </c>
      <c r="BJ625" s="20" t="s">
        <v>88</v>
      </c>
      <c r="BK625" s="194">
        <f>ROUND(I625*H625,2)</f>
        <v>0</v>
      </c>
      <c r="BL625" s="20" t="s">
        <v>265</v>
      </c>
      <c r="BM625" s="193" t="s">
        <v>917</v>
      </c>
    </row>
    <row r="626" spans="1:65" s="2" customFormat="1">
      <c r="A626" s="37"/>
      <c r="B626" s="38"/>
      <c r="C626" s="39"/>
      <c r="D626" s="218" t="s">
        <v>175</v>
      </c>
      <c r="E626" s="39"/>
      <c r="F626" s="219" t="s">
        <v>918</v>
      </c>
      <c r="G626" s="39"/>
      <c r="H626" s="39"/>
      <c r="I626" s="220"/>
      <c r="J626" s="39"/>
      <c r="K626" s="39"/>
      <c r="L626" s="42"/>
      <c r="M626" s="221"/>
      <c r="N626" s="222"/>
      <c r="O626" s="67"/>
      <c r="P626" s="67"/>
      <c r="Q626" s="67"/>
      <c r="R626" s="67"/>
      <c r="S626" s="67"/>
      <c r="T626" s="68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T626" s="20" t="s">
        <v>175</v>
      </c>
      <c r="AU626" s="20" t="s">
        <v>88</v>
      </c>
    </row>
    <row r="627" spans="1:65" s="13" customFormat="1">
      <c r="B627" s="195"/>
      <c r="C627" s="196"/>
      <c r="D627" s="197" t="s">
        <v>167</v>
      </c>
      <c r="E627" s="198" t="s">
        <v>21</v>
      </c>
      <c r="F627" s="199" t="s">
        <v>919</v>
      </c>
      <c r="G627" s="196"/>
      <c r="H627" s="200">
        <v>7.2</v>
      </c>
      <c r="I627" s="201"/>
      <c r="J627" s="196"/>
      <c r="K627" s="196"/>
      <c r="L627" s="202"/>
      <c r="M627" s="203"/>
      <c r="N627" s="204"/>
      <c r="O627" s="204"/>
      <c r="P627" s="204"/>
      <c r="Q627" s="204"/>
      <c r="R627" s="204"/>
      <c r="S627" s="204"/>
      <c r="T627" s="205"/>
      <c r="AT627" s="206" t="s">
        <v>167</v>
      </c>
      <c r="AU627" s="206" t="s">
        <v>88</v>
      </c>
      <c r="AV627" s="13" t="s">
        <v>88</v>
      </c>
      <c r="AW627" s="13" t="s">
        <v>34</v>
      </c>
      <c r="AX627" s="13" t="s">
        <v>73</v>
      </c>
      <c r="AY627" s="206" t="s">
        <v>159</v>
      </c>
    </row>
    <row r="628" spans="1:65" s="14" customFormat="1">
      <c r="B628" s="207"/>
      <c r="C628" s="208"/>
      <c r="D628" s="197" t="s">
        <v>167</v>
      </c>
      <c r="E628" s="209" t="s">
        <v>21</v>
      </c>
      <c r="F628" s="210" t="s">
        <v>169</v>
      </c>
      <c r="G628" s="208"/>
      <c r="H628" s="211">
        <v>7.2</v>
      </c>
      <c r="I628" s="212"/>
      <c r="J628" s="208"/>
      <c r="K628" s="208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167</v>
      </c>
      <c r="AU628" s="217" t="s">
        <v>88</v>
      </c>
      <c r="AV628" s="14" t="s">
        <v>170</v>
      </c>
      <c r="AW628" s="14" t="s">
        <v>34</v>
      </c>
      <c r="AX628" s="14" t="s">
        <v>81</v>
      </c>
      <c r="AY628" s="217" t="s">
        <v>159</v>
      </c>
    </row>
    <row r="629" spans="1:65" s="2" customFormat="1" ht="21.75" customHeight="1">
      <c r="A629" s="37"/>
      <c r="B629" s="38"/>
      <c r="C629" s="182" t="s">
        <v>920</v>
      </c>
      <c r="D629" s="182" t="s">
        <v>161</v>
      </c>
      <c r="E629" s="183" t="s">
        <v>921</v>
      </c>
      <c r="F629" s="184" t="s">
        <v>922</v>
      </c>
      <c r="G629" s="185" t="s">
        <v>110</v>
      </c>
      <c r="H629" s="186">
        <v>28.8</v>
      </c>
      <c r="I629" s="187"/>
      <c r="J629" s="188">
        <f>ROUND(I629*H629,2)</f>
        <v>0</v>
      </c>
      <c r="K629" s="184" t="s">
        <v>173</v>
      </c>
      <c r="L629" s="42"/>
      <c r="M629" s="189" t="s">
        <v>21</v>
      </c>
      <c r="N629" s="190" t="s">
        <v>45</v>
      </c>
      <c r="O629" s="67"/>
      <c r="P629" s="191">
        <f>O629*H629</f>
        <v>0</v>
      </c>
      <c r="Q629" s="191">
        <v>4.6100000000000004E-3</v>
      </c>
      <c r="R629" s="191">
        <f>Q629*H629</f>
        <v>0.13276800000000002</v>
      </c>
      <c r="S629" s="191">
        <v>0</v>
      </c>
      <c r="T629" s="192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3" t="s">
        <v>265</v>
      </c>
      <c r="AT629" s="193" t="s">
        <v>161</v>
      </c>
      <c r="AU629" s="193" t="s">
        <v>88</v>
      </c>
      <c r="AY629" s="20" t="s">
        <v>159</v>
      </c>
      <c r="BE629" s="194">
        <f>IF(N629="základní",J629,0)</f>
        <v>0</v>
      </c>
      <c r="BF629" s="194">
        <f>IF(N629="snížená",J629,0)</f>
        <v>0</v>
      </c>
      <c r="BG629" s="194">
        <f>IF(N629="zákl. přenesená",J629,0)</f>
        <v>0</v>
      </c>
      <c r="BH629" s="194">
        <f>IF(N629="sníž. přenesená",J629,0)</f>
        <v>0</v>
      </c>
      <c r="BI629" s="194">
        <f>IF(N629="nulová",J629,0)</f>
        <v>0</v>
      </c>
      <c r="BJ629" s="20" t="s">
        <v>88</v>
      </c>
      <c r="BK629" s="194">
        <f>ROUND(I629*H629,2)</f>
        <v>0</v>
      </c>
      <c r="BL629" s="20" t="s">
        <v>265</v>
      </c>
      <c r="BM629" s="193" t="s">
        <v>923</v>
      </c>
    </row>
    <row r="630" spans="1:65" s="2" customFormat="1">
      <c r="A630" s="37"/>
      <c r="B630" s="38"/>
      <c r="C630" s="39"/>
      <c r="D630" s="218" t="s">
        <v>175</v>
      </c>
      <c r="E630" s="39"/>
      <c r="F630" s="219" t="s">
        <v>924</v>
      </c>
      <c r="G630" s="39"/>
      <c r="H630" s="39"/>
      <c r="I630" s="220"/>
      <c r="J630" s="39"/>
      <c r="K630" s="39"/>
      <c r="L630" s="42"/>
      <c r="M630" s="221"/>
      <c r="N630" s="222"/>
      <c r="O630" s="67"/>
      <c r="P630" s="67"/>
      <c r="Q630" s="67"/>
      <c r="R630" s="67"/>
      <c r="S630" s="67"/>
      <c r="T630" s="68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T630" s="20" t="s">
        <v>175</v>
      </c>
      <c r="AU630" s="20" t="s">
        <v>88</v>
      </c>
    </row>
    <row r="631" spans="1:65" s="2" customFormat="1" ht="19.5">
      <c r="A631" s="37"/>
      <c r="B631" s="38"/>
      <c r="C631" s="39"/>
      <c r="D631" s="197" t="s">
        <v>262</v>
      </c>
      <c r="E631" s="39"/>
      <c r="F631" s="244" t="s">
        <v>925</v>
      </c>
      <c r="G631" s="39"/>
      <c r="H631" s="39"/>
      <c r="I631" s="220"/>
      <c r="J631" s="39"/>
      <c r="K631" s="39"/>
      <c r="L631" s="42"/>
      <c r="M631" s="221"/>
      <c r="N631" s="222"/>
      <c r="O631" s="67"/>
      <c r="P631" s="67"/>
      <c r="Q631" s="67"/>
      <c r="R631" s="67"/>
      <c r="S631" s="67"/>
      <c r="T631" s="68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T631" s="20" t="s">
        <v>262</v>
      </c>
      <c r="AU631" s="20" t="s">
        <v>88</v>
      </c>
    </row>
    <row r="632" spans="1:65" s="13" customFormat="1">
      <c r="B632" s="195"/>
      <c r="C632" s="196"/>
      <c r="D632" s="197" t="s">
        <v>167</v>
      </c>
      <c r="E632" s="198" t="s">
        <v>21</v>
      </c>
      <c r="F632" s="199" t="s">
        <v>926</v>
      </c>
      <c r="G632" s="196"/>
      <c r="H632" s="200">
        <v>28.8</v>
      </c>
      <c r="I632" s="201"/>
      <c r="J632" s="196"/>
      <c r="K632" s="196"/>
      <c r="L632" s="202"/>
      <c r="M632" s="203"/>
      <c r="N632" s="204"/>
      <c r="O632" s="204"/>
      <c r="P632" s="204"/>
      <c r="Q632" s="204"/>
      <c r="R632" s="204"/>
      <c r="S632" s="204"/>
      <c r="T632" s="205"/>
      <c r="AT632" s="206" t="s">
        <v>167</v>
      </c>
      <c r="AU632" s="206" t="s">
        <v>88</v>
      </c>
      <c r="AV632" s="13" t="s">
        <v>88</v>
      </c>
      <c r="AW632" s="13" t="s">
        <v>34</v>
      </c>
      <c r="AX632" s="13" t="s">
        <v>73</v>
      </c>
      <c r="AY632" s="206" t="s">
        <v>159</v>
      </c>
    </row>
    <row r="633" spans="1:65" s="14" customFormat="1">
      <c r="B633" s="207"/>
      <c r="C633" s="208"/>
      <c r="D633" s="197" t="s">
        <v>167</v>
      </c>
      <c r="E633" s="209" t="s">
        <v>21</v>
      </c>
      <c r="F633" s="210" t="s">
        <v>169</v>
      </c>
      <c r="G633" s="208"/>
      <c r="H633" s="211">
        <v>28.8</v>
      </c>
      <c r="I633" s="212"/>
      <c r="J633" s="208"/>
      <c r="K633" s="208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167</v>
      </c>
      <c r="AU633" s="217" t="s">
        <v>88</v>
      </c>
      <c r="AV633" s="14" t="s">
        <v>170</v>
      </c>
      <c r="AW633" s="14" t="s">
        <v>34</v>
      </c>
      <c r="AX633" s="14" t="s">
        <v>81</v>
      </c>
      <c r="AY633" s="217" t="s">
        <v>159</v>
      </c>
    </row>
    <row r="634" spans="1:65" s="2" customFormat="1" ht="37.9" customHeight="1">
      <c r="A634" s="37"/>
      <c r="B634" s="38"/>
      <c r="C634" s="182" t="s">
        <v>927</v>
      </c>
      <c r="D634" s="182" t="s">
        <v>161</v>
      </c>
      <c r="E634" s="183" t="s">
        <v>928</v>
      </c>
      <c r="F634" s="184" t="s">
        <v>929</v>
      </c>
      <c r="G634" s="185" t="s">
        <v>283</v>
      </c>
      <c r="H634" s="186">
        <v>0.13300000000000001</v>
      </c>
      <c r="I634" s="187"/>
      <c r="J634" s="188">
        <f>ROUND(I634*H634,2)</f>
        <v>0</v>
      </c>
      <c r="K634" s="184" t="s">
        <v>173</v>
      </c>
      <c r="L634" s="42"/>
      <c r="M634" s="189" t="s">
        <v>21</v>
      </c>
      <c r="N634" s="190" t="s">
        <v>45</v>
      </c>
      <c r="O634" s="67"/>
      <c r="P634" s="191">
        <f>O634*H634</f>
        <v>0</v>
      </c>
      <c r="Q634" s="191">
        <v>0</v>
      </c>
      <c r="R634" s="191">
        <f>Q634*H634</f>
        <v>0</v>
      </c>
      <c r="S634" s="191">
        <v>0</v>
      </c>
      <c r="T634" s="192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93" t="s">
        <v>265</v>
      </c>
      <c r="AT634" s="193" t="s">
        <v>161</v>
      </c>
      <c r="AU634" s="193" t="s">
        <v>88</v>
      </c>
      <c r="AY634" s="20" t="s">
        <v>159</v>
      </c>
      <c r="BE634" s="194">
        <f>IF(N634="základní",J634,0)</f>
        <v>0</v>
      </c>
      <c r="BF634" s="194">
        <f>IF(N634="snížená",J634,0)</f>
        <v>0</v>
      </c>
      <c r="BG634" s="194">
        <f>IF(N634="zákl. přenesená",J634,0)</f>
        <v>0</v>
      </c>
      <c r="BH634" s="194">
        <f>IF(N634="sníž. přenesená",J634,0)</f>
        <v>0</v>
      </c>
      <c r="BI634" s="194">
        <f>IF(N634="nulová",J634,0)</f>
        <v>0</v>
      </c>
      <c r="BJ634" s="20" t="s">
        <v>88</v>
      </c>
      <c r="BK634" s="194">
        <f>ROUND(I634*H634,2)</f>
        <v>0</v>
      </c>
      <c r="BL634" s="20" t="s">
        <v>265</v>
      </c>
      <c r="BM634" s="193" t="s">
        <v>930</v>
      </c>
    </row>
    <row r="635" spans="1:65" s="2" customFormat="1">
      <c r="A635" s="37"/>
      <c r="B635" s="38"/>
      <c r="C635" s="39"/>
      <c r="D635" s="218" t="s">
        <v>175</v>
      </c>
      <c r="E635" s="39"/>
      <c r="F635" s="219" t="s">
        <v>931</v>
      </c>
      <c r="G635" s="39"/>
      <c r="H635" s="39"/>
      <c r="I635" s="220"/>
      <c r="J635" s="39"/>
      <c r="K635" s="39"/>
      <c r="L635" s="42"/>
      <c r="M635" s="221"/>
      <c r="N635" s="222"/>
      <c r="O635" s="67"/>
      <c r="P635" s="67"/>
      <c r="Q635" s="67"/>
      <c r="R635" s="67"/>
      <c r="S635" s="67"/>
      <c r="T635" s="68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T635" s="20" t="s">
        <v>175</v>
      </c>
      <c r="AU635" s="20" t="s">
        <v>88</v>
      </c>
    </row>
    <row r="636" spans="1:65" s="2" customFormat="1" ht="33" customHeight="1">
      <c r="A636" s="37"/>
      <c r="B636" s="38"/>
      <c r="C636" s="182" t="s">
        <v>932</v>
      </c>
      <c r="D636" s="182" t="s">
        <v>161</v>
      </c>
      <c r="E636" s="183" t="s">
        <v>933</v>
      </c>
      <c r="F636" s="184" t="s">
        <v>934</v>
      </c>
      <c r="G636" s="185" t="s">
        <v>283</v>
      </c>
      <c r="H636" s="186">
        <v>0.13300000000000001</v>
      </c>
      <c r="I636" s="187"/>
      <c r="J636" s="188">
        <f>ROUND(I636*H636,2)</f>
        <v>0</v>
      </c>
      <c r="K636" s="184" t="s">
        <v>173</v>
      </c>
      <c r="L636" s="42"/>
      <c r="M636" s="189" t="s">
        <v>21</v>
      </c>
      <c r="N636" s="190" t="s">
        <v>45</v>
      </c>
      <c r="O636" s="67"/>
      <c r="P636" s="191">
        <f>O636*H636</f>
        <v>0</v>
      </c>
      <c r="Q636" s="191">
        <v>0</v>
      </c>
      <c r="R636" s="191">
        <f>Q636*H636</f>
        <v>0</v>
      </c>
      <c r="S636" s="191">
        <v>0</v>
      </c>
      <c r="T636" s="192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93" t="s">
        <v>265</v>
      </c>
      <c r="AT636" s="193" t="s">
        <v>161</v>
      </c>
      <c r="AU636" s="193" t="s">
        <v>88</v>
      </c>
      <c r="AY636" s="20" t="s">
        <v>159</v>
      </c>
      <c r="BE636" s="194">
        <f>IF(N636="základní",J636,0)</f>
        <v>0</v>
      </c>
      <c r="BF636" s="194">
        <f>IF(N636="snížená",J636,0)</f>
        <v>0</v>
      </c>
      <c r="BG636" s="194">
        <f>IF(N636="zákl. přenesená",J636,0)</f>
        <v>0</v>
      </c>
      <c r="BH636" s="194">
        <f>IF(N636="sníž. přenesená",J636,0)</f>
        <v>0</v>
      </c>
      <c r="BI636" s="194">
        <f>IF(N636="nulová",J636,0)</f>
        <v>0</v>
      </c>
      <c r="BJ636" s="20" t="s">
        <v>88</v>
      </c>
      <c r="BK636" s="194">
        <f>ROUND(I636*H636,2)</f>
        <v>0</v>
      </c>
      <c r="BL636" s="20" t="s">
        <v>265</v>
      </c>
      <c r="BM636" s="193" t="s">
        <v>935</v>
      </c>
    </row>
    <row r="637" spans="1:65" s="2" customFormat="1">
      <c r="A637" s="37"/>
      <c r="B637" s="38"/>
      <c r="C637" s="39"/>
      <c r="D637" s="218" t="s">
        <v>175</v>
      </c>
      <c r="E637" s="39"/>
      <c r="F637" s="219" t="s">
        <v>936</v>
      </c>
      <c r="G637" s="39"/>
      <c r="H637" s="39"/>
      <c r="I637" s="220"/>
      <c r="J637" s="39"/>
      <c r="K637" s="39"/>
      <c r="L637" s="42"/>
      <c r="M637" s="221"/>
      <c r="N637" s="222"/>
      <c r="O637" s="67"/>
      <c r="P637" s="67"/>
      <c r="Q637" s="67"/>
      <c r="R637" s="67"/>
      <c r="S637" s="67"/>
      <c r="T637" s="68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20" t="s">
        <v>175</v>
      </c>
      <c r="AU637" s="20" t="s">
        <v>88</v>
      </c>
    </row>
    <row r="638" spans="1:65" s="12" customFormat="1" ht="22.9" customHeight="1">
      <c r="B638" s="166"/>
      <c r="C638" s="167"/>
      <c r="D638" s="168" t="s">
        <v>72</v>
      </c>
      <c r="E638" s="180" t="s">
        <v>937</v>
      </c>
      <c r="F638" s="180" t="s">
        <v>938</v>
      </c>
      <c r="G638" s="167"/>
      <c r="H638" s="167"/>
      <c r="I638" s="170"/>
      <c r="J638" s="181">
        <f>BK638</f>
        <v>0</v>
      </c>
      <c r="K638" s="167"/>
      <c r="L638" s="172"/>
      <c r="M638" s="173"/>
      <c r="N638" s="174"/>
      <c r="O638" s="174"/>
      <c r="P638" s="175">
        <f>SUM(P639:P642)</f>
        <v>0</v>
      </c>
      <c r="Q638" s="174"/>
      <c r="R638" s="175">
        <f>SUM(R639:R642)</f>
        <v>0</v>
      </c>
      <c r="S638" s="174"/>
      <c r="T638" s="176">
        <f>SUM(T639:T642)</f>
        <v>3.3638399999999999E-2</v>
      </c>
      <c r="AR638" s="177" t="s">
        <v>88</v>
      </c>
      <c r="AT638" s="178" t="s">
        <v>72</v>
      </c>
      <c r="AU638" s="178" t="s">
        <v>81</v>
      </c>
      <c r="AY638" s="177" t="s">
        <v>159</v>
      </c>
      <c r="BK638" s="179">
        <f>SUM(BK639:BK642)</f>
        <v>0</v>
      </c>
    </row>
    <row r="639" spans="1:65" s="2" customFormat="1" ht="16.5" customHeight="1">
      <c r="A639" s="37"/>
      <c r="B639" s="38"/>
      <c r="C639" s="182" t="s">
        <v>939</v>
      </c>
      <c r="D639" s="182" t="s">
        <v>161</v>
      </c>
      <c r="E639" s="183" t="s">
        <v>940</v>
      </c>
      <c r="F639" s="184" t="s">
        <v>941</v>
      </c>
      <c r="G639" s="185" t="s">
        <v>96</v>
      </c>
      <c r="H639" s="186">
        <v>5.76</v>
      </c>
      <c r="I639" s="187"/>
      <c r="J639" s="188">
        <f>ROUND(I639*H639,2)</f>
        <v>0</v>
      </c>
      <c r="K639" s="184" t="s">
        <v>173</v>
      </c>
      <c r="L639" s="42"/>
      <c r="M639" s="189" t="s">
        <v>21</v>
      </c>
      <c r="N639" s="190" t="s">
        <v>45</v>
      </c>
      <c r="O639" s="67"/>
      <c r="P639" s="191">
        <f>O639*H639</f>
        <v>0</v>
      </c>
      <c r="Q639" s="191">
        <v>0</v>
      </c>
      <c r="R639" s="191">
        <f>Q639*H639</f>
        <v>0</v>
      </c>
      <c r="S639" s="191">
        <v>5.8399999999999997E-3</v>
      </c>
      <c r="T639" s="192">
        <f>S639*H639</f>
        <v>3.3638399999999999E-2</v>
      </c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R639" s="193" t="s">
        <v>265</v>
      </c>
      <c r="AT639" s="193" t="s">
        <v>161</v>
      </c>
      <c r="AU639" s="193" t="s">
        <v>88</v>
      </c>
      <c r="AY639" s="20" t="s">
        <v>159</v>
      </c>
      <c r="BE639" s="194">
        <f>IF(N639="základní",J639,0)</f>
        <v>0</v>
      </c>
      <c r="BF639" s="194">
        <f>IF(N639="snížená",J639,0)</f>
        <v>0</v>
      </c>
      <c r="BG639" s="194">
        <f>IF(N639="zákl. přenesená",J639,0)</f>
        <v>0</v>
      </c>
      <c r="BH639" s="194">
        <f>IF(N639="sníž. přenesená",J639,0)</f>
        <v>0</v>
      </c>
      <c r="BI639" s="194">
        <f>IF(N639="nulová",J639,0)</f>
        <v>0</v>
      </c>
      <c r="BJ639" s="20" t="s">
        <v>88</v>
      </c>
      <c r="BK639" s="194">
        <f>ROUND(I639*H639,2)</f>
        <v>0</v>
      </c>
      <c r="BL639" s="20" t="s">
        <v>265</v>
      </c>
      <c r="BM639" s="193" t="s">
        <v>942</v>
      </c>
    </row>
    <row r="640" spans="1:65" s="2" customFormat="1">
      <c r="A640" s="37"/>
      <c r="B640" s="38"/>
      <c r="C640" s="39"/>
      <c r="D640" s="218" t="s">
        <v>175</v>
      </c>
      <c r="E640" s="39"/>
      <c r="F640" s="219" t="s">
        <v>943</v>
      </c>
      <c r="G640" s="39"/>
      <c r="H640" s="39"/>
      <c r="I640" s="220"/>
      <c r="J640" s="39"/>
      <c r="K640" s="39"/>
      <c r="L640" s="42"/>
      <c r="M640" s="221"/>
      <c r="N640" s="222"/>
      <c r="O640" s="67"/>
      <c r="P640" s="67"/>
      <c r="Q640" s="67"/>
      <c r="R640" s="67"/>
      <c r="S640" s="67"/>
      <c r="T640" s="68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T640" s="20" t="s">
        <v>175</v>
      </c>
      <c r="AU640" s="20" t="s">
        <v>88</v>
      </c>
    </row>
    <row r="641" spans="1:65" s="13" customFormat="1">
      <c r="B641" s="195"/>
      <c r="C641" s="196"/>
      <c r="D641" s="197" t="s">
        <v>167</v>
      </c>
      <c r="E641" s="198" t="s">
        <v>21</v>
      </c>
      <c r="F641" s="199" t="s">
        <v>944</v>
      </c>
      <c r="G641" s="196"/>
      <c r="H641" s="200">
        <v>5.76</v>
      </c>
      <c r="I641" s="201"/>
      <c r="J641" s="196"/>
      <c r="K641" s="196"/>
      <c r="L641" s="202"/>
      <c r="M641" s="203"/>
      <c r="N641" s="204"/>
      <c r="O641" s="204"/>
      <c r="P641" s="204"/>
      <c r="Q641" s="204"/>
      <c r="R641" s="204"/>
      <c r="S641" s="204"/>
      <c r="T641" s="205"/>
      <c r="AT641" s="206" t="s">
        <v>167</v>
      </c>
      <c r="AU641" s="206" t="s">
        <v>88</v>
      </c>
      <c r="AV641" s="13" t="s">
        <v>88</v>
      </c>
      <c r="AW641" s="13" t="s">
        <v>34</v>
      </c>
      <c r="AX641" s="13" t="s">
        <v>73</v>
      </c>
      <c r="AY641" s="206" t="s">
        <v>159</v>
      </c>
    </row>
    <row r="642" spans="1:65" s="14" customFormat="1">
      <c r="B642" s="207"/>
      <c r="C642" s="208"/>
      <c r="D642" s="197" t="s">
        <v>167</v>
      </c>
      <c r="E642" s="209" t="s">
        <v>21</v>
      </c>
      <c r="F642" s="210" t="s">
        <v>169</v>
      </c>
      <c r="G642" s="208"/>
      <c r="H642" s="211">
        <v>5.76</v>
      </c>
      <c r="I642" s="212"/>
      <c r="J642" s="208"/>
      <c r="K642" s="208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167</v>
      </c>
      <c r="AU642" s="217" t="s">
        <v>88</v>
      </c>
      <c r="AV642" s="14" t="s">
        <v>170</v>
      </c>
      <c r="AW642" s="14" t="s">
        <v>34</v>
      </c>
      <c r="AX642" s="14" t="s">
        <v>81</v>
      </c>
      <c r="AY642" s="217" t="s">
        <v>159</v>
      </c>
    </row>
    <row r="643" spans="1:65" s="12" customFormat="1" ht="22.9" customHeight="1">
      <c r="B643" s="166"/>
      <c r="C643" s="167"/>
      <c r="D643" s="168" t="s">
        <v>72</v>
      </c>
      <c r="E643" s="180" t="s">
        <v>945</v>
      </c>
      <c r="F643" s="180" t="s">
        <v>946</v>
      </c>
      <c r="G643" s="167"/>
      <c r="H643" s="167"/>
      <c r="I643" s="170"/>
      <c r="J643" s="181">
        <f>BK643</f>
        <v>0</v>
      </c>
      <c r="K643" s="167"/>
      <c r="L643" s="172"/>
      <c r="M643" s="173"/>
      <c r="N643" s="174"/>
      <c r="O643" s="174"/>
      <c r="P643" s="175">
        <f>SUM(P644:P674)</f>
        <v>0</v>
      </c>
      <c r="Q643" s="174"/>
      <c r="R643" s="175">
        <f>SUM(R644:R674)</f>
        <v>5.0720000000000001E-2</v>
      </c>
      <c r="S643" s="174"/>
      <c r="T643" s="176">
        <f>SUM(T644:T674)</f>
        <v>2.4791159999999994</v>
      </c>
      <c r="AR643" s="177" t="s">
        <v>88</v>
      </c>
      <c r="AT643" s="178" t="s">
        <v>72</v>
      </c>
      <c r="AU643" s="178" t="s">
        <v>81</v>
      </c>
      <c r="AY643" s="177" t="s">
        <v>159</v>
      </c>
      <c r="BK643" s="179">
        <f>SUM(BK644:BK674)</f>
        <v>0</v>
      </c>
    </row>
    <row r="644" spans="1:65" s="2" customFormat="1" ht="16.5" customHeight="1">
      <c r="A644" s="37"/>
      <c r="B644" s="38"/>
      <c r="C644" s="182" t="s">
        <v>947</v>
      </c>
      <c r="D644" s="182" t="s">
        <v>161</v>
      </c>
      <c r="E644" s="183" t="s">
        <v>948</v>
      </c>
      <c r="F644" s="184" t="s">
        <v>949</v>
      </c>
      <c r="G644" s="185" t="s">
        <v>96</v>
      </c>
      <c r="H644" s="186">
        <v>67.44</v>
      </c>
      <c r="I644" s="187"/>
      <c r="J644" s="188">
        <f>ROUND(I644*H644,2)</f>
        <v>0</v>
      </c>
      <c r="K644" s="184" t="s">
        <v>173</v>
      </c>
      <c r="L644" s="42"/>
      <c r="M644" s="189" t="s">
        <v>21</v>
      </c>
      <c r="N644" s="190" t="s">
        <v>45</v>
      </c>
      <c r="O644" s="67"/>
      <c r="P644" s="191">
        <f>O644*H644</f>
        <v>0</v>
      </c>
      <c r="Q644" s="191">
        <v>0</v>
      </c>
      <c r="R644" s="191">
        <f>Q644*H644</f>
        <v>0</v>
      </c>
      <c r="S644" s="191">
        <v>2.4649999999999998E-2</v>
      </c>
      <c r="T644" s="192">
        <f>S644*H644</f>
        <v>1.6623959999999998</v>
      </c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R644" s="193" t="s">
        <v>265</v>
      </c>
      <c r="AT644" s="193" t="s">
        <v>161</v>
      </c>
      <c r="AU644" s="193" t="s">
        <v>88</v>
      </c>
      <c r="AY644" s="20" t="s">
        <v>159</v>
      </c>
      <c r="BE644" s="194">
        <f>IF(N644="základní",J644,0)</f>
        <v>0</v>
      </c>
      <c r="BF644" s="194">
        <f>IF(N644="snížená",J644,0)</f>
        <v>0</v>
      </c>
      <c r="BG644" s="194">
        <f>IF(N644="zákl. přenesená",J644,0)</f>
        <v>0</v>
      </c>
      <c r="BH644" s="194">
        <f>IF(N644="sníž. přenesená",J644,0)</f>
        <v>0</v>
      </c>
      <c r="BI644" s="194">
        <f>IF(N644="nulová",J644,0)</f>
        <v>0</v>
      </c>
      <c r="BJ644" s="20" t="s">
        <v>88</v>
      </c>
      <c r="BK644" s="194">
        <f>ROUND(I644*H644,2)</f>
        <v>0</v>
      </c>
      <c r="BL644" s="20" t="s">
        <v>265</v>
      </c>
      <c r="BM644" s="193" t="s">
        <v>950</v>
      </c>
    </row>
    <row r="645" spans="1:65" s="2" customFormat="1">
      <c r="A645" s="37"/>
      <c r="B645" s="38"/>
      <c r="C645" s="39"/>
      <c r="D645" s="218" t="s">
        <v>175</v>
      </c>
      <c r="E645" s="39"/>
      <c r="F645" s="219" t="s">
        <v>951</v>
      </c>
      <c r="G645" s="39"/>
      <c r="H645" s="39"/>
      <c r="I645" s="220"/>
      <c r="J645" s="39"/>
      <c r="K645" s="39"/>
      <c r="L645" s="42"/>
      <c r="M645" s="221"/>
      <c r="N645" s="222"/>
      <c r="O645" s="67"/>
      <c r="P645" s="67"/>
      <c r="Q645" s="67"/>
      <c r="R645" s="67"/>
      <c r="S645" s="67"/>
      <c r="T645" s="68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T645" s="20" t="s">
        <v>175</v>
      </c>
      <c r="AU645" s="20" t="s">
        <v>88</v>
      </c>
    </row>
    <row r="646" spans="1:65" s="15" customFormat="1">
      <c r="B646" s="223"/>
      <c r="C646" s="224"/>
      <c r="D646" s="197" t="s">
        <v>167</v>
      </c>
      <c r="E646" s="225" t="s">
        <v>21</v>
      </c>
      <c r="F646" s="226" t="s">
        <v>952</v>
      </c>
      <c r="G646" s="224"/>
      <c r="H646" s="225" t="s">
        <v>21</v>
      </c>
      <c r="I646" s="227"/>
      <c r="J646" s="224"/>
      <c r="K646" s="224"/>
      <c r="L646" s="228"/>
      <c r="M646" s="229"/>
      <c r="N646" s="230"/>
      <c r="O646" s="230"/>
      <c r="P646" s="230"/>
      <c r="Q646" s="230"/>
      <c r="R646" s="230"/>
      <c r="S646" s="230"/>
      <c r="T646" s="231"/>
      <c r="AT646" s="232" t="s">
        <v>167</v>
      </c>
      <c r="AU646" s="232" t="s">
        <v>88</v>
      </c>
      <c r="AV646" s="15" t="s">
        <v>81</v>
      </c>
      <c r="AW646" s="15" t="s">
        <v>34</v>
      </c>
      <c r="AX646" s="15" t="s">
        <v>73</v>
      </c>
      <c r="AY646" s="232" t="s">
        <v>159</v>
      </c>
    </row>
    <row r="647" spans="1:65" s="15" customFormat="1">
      <c r="B647" s="223"/>
      <c r="C647" s="224"/>
      <c r="D647" s="197" t="s">
        <v>167</v>
      </c>
      <c r="E647" s="225" t="s">
        <v>21</v>
      </c>
      <c r="F647" s="226" t="s">
        <v>953</v>
      </c>
      <c r="G647" s="224"/>
      <c r="H647" s="225" t="s">
        <v>21</v>
      </c>
      <c r="I647" s="227"/>
      <c r="J647" s="224"/>
      <c r="K647" s="224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167</v>
      </c>
      <c r="AU647" s="232" t="s">
        <v>88</v>
      </c>
      <c r="AV647" s="15" t="s">
        <v>81</v>
      </c>
      <c r="AW647" s="15" t="s">
        <v>34</v>
      </c>
      <c r="AX647" s="15" t="s">
        <v>73</v>
      </c>
      <c r="AY647" s="232" t="s">
        <v>159</v>
      </c>
    </row>
    <row r="648" spans="1:65" s="13" customFormat="1">
      <c r="B648" s="195"/>
      <c r="C648" s="196"/>
      <c r="D648" s="197" t="s">
        <v>167</v>
      </c>
      <c r="E648" s="198" t="s">
        <v>21</v>
      </c>
      <c r="F648" s="199" t="s">
        <v>954</v>
      </c>
      <c r="G648" s="196"/>
      <c r="H648" s="200">
        <v>50.79</v>
      </c>
      <c r="I648" s="201"/>
      <c r="J648" s="196"/>
      <c r="K648" s="196"/>
      <c r="L648" s="202"/>
      <c r="M648" s="203"/>
      <c r="N648" s="204"/>
      <c r="O648" s="204"/>
      <c r="P648" s="204"/>
      <c r="Q648" s="204"/>
      <c r="R648" s="204"/>
      <c r="S648" s="204"/>
      <c r="T648" s="205"/>
      <c r="AT648" s="206" t="s">
        <v>167</v>
      </c>
      <c r="AU648" s="206" t="s">
        <v>88</v>
      </c>
      <c r="AV648" s="13" t="s">
        <v>88</v>
      </c>
      <c r="AW648" s="13" t="s">
        <v>34</v>
      </c>
      <c r="AX648" s="13" t="s">
        <v>73</v>
      </c>
      <c r="AY648" s="206" t="s">
        <v>159</v>
      </c>
    </row>
    <row r="649" spans="1:65" s="13" customFormat="1">
      <c r="B649" s="195"/>
      <c r="C649" s="196"/>
      <c r="D649" s="197" t="s">
        <v>167</v>
      </c>
      <c r="E649" s="198" t="s">
        <v>21</v>
      </c>
      <c r="F649" s="199" t="s">
        <v>955</v>
      </c>
      <c r="G649" s="196"/>
      <c r="H649" s="200">
        <v>16.649999999999999</v>
      </c>
      <c r="I649" s="201"/>
      <c r="J649" s="196"/>
      <c r="K649" s="196"/>
      <c r="L649" s="202"/>
      <c r="M649" s="203"/>
      <c r="N649" s="204"/>
      <c r="O649" s="204"/>
      <c r="P649" s="204"/>
      <c r="Q649" s="204"/>
      <c r="R649" s="204"/>
      <c r="S649" s="204"/>
      <c r="T649" s="205"/>
      <c r="AT649" s="206" t="s">
        <v>167</v>
      </c>
      <c r="AU649" s="206" t="s">
        <v>88</v>
      </c>
      <c r="AV649" s="13" t="s">
        <v>88</v>
      </c>
      <c r="AW649" s="13" t="s">
        <v>34</v>
      </c>
      <c r="AX649" s="13" t="s">
        <v>73</v>
      </c>
      <c r="AY649" s="206" t="s">
        <v>159</v>
      </c>
    </row>
    <row r="650" spans="1:65" s="14" customFormat="1">
      <c r="B650" s="207"/>
      <c r="C650" s="208"/>
      <c r="D650" s="197" t="s">
        <v>167</v>
      </c>
      <c r="E650" s="209" t="s">
        <v>21</v>
      </c>
      <c r="F650" s="210" t="s">
        <v>169</v>
      </c>
      <c r="G650" s="208"/>
      <c r="H650" s="211">
        <v>67.44</v>
      </c>
      <c r="I650" s="212"/>
      <c r="J650" s="208"/>
      <c r="K650" s="208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167</v>
      </c>
      <c r="AU650" s="217" t="s">
        <v>88</v>
      </c>
      <c r="AV650" s="14" t="s">
        <v>170</v>
      </c>
      <c r="AW650" s="14" t="s">
        <v>34</v>
      </c>
      <c r="AX650" s="14" t="s">
        <v>81</v>
      </c>
      <c r="AY650" s="217" t="s">
        <v>159</v>
      </c>
    </row>
    <row r="651" spans="1:65" s="2" customFormat="1" ht="16.5" customHeight="1">
      <c r="A651" s="37"/>
      <c r="B651" s="38"/>
      <c r="C651" s="182" t="s">
        <v>956</v>
      </c>
      <c r="D651" s="182" t="s">
        <v>161</v>
      </c>
      <c r="E651" s="183" t="s">
        <v>957</v>
      </c>
      <c r="F651" s="184" t="s">
        <v>958</v>
      </c>
      <c r="G651" s="185" t="s">
        <v>96</v>
      </c>
      <c r="H651" s="186">
        <v>67.44</v>
      </c>
      <c r="I651" s="187"/>
      <c r="J651" s="188">
        <f>ROUND(I651*H651,2)</f>
        <v>0</v>
      </c>
      <c r="K651" s="184" t="s">
        <v>173</v>
      </c>
      <c r="L651" s="42"/>
      <c r="M651" s="189" t="s">
        <v>21</v>
      </c>
      <c r="N651" s="190" t="s">
        <v>45</v>
      </c>
      <c r="O651" s="67"/>
      <c r="P651" s="191">
        <f>O651*H651</f>
        <v>0</v>
      </c>
      <c r="Q651" s="191">
        <v>0</v>
      </c>
      <c r="R651" s="191">
        <f>Q651*H651</f>
        <v>0</v>
      </c>
      <c r="S651" s="191">
        <v>8.0000000000000002E-3</v>
      </c>
      <c r="T651" s="192">
        <f>S651*H651</f>
        <v>0.53952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3" t="s">
        <v>265</v>
      </c>
      <c r="AT651" s="193" t="s">
        <v>161</v>
      </c>
      <c r="AU651" s="193" t="s">
        <v>88</v>
      </c>
      <c r="AY651" s="20" t="s">
        <v>159</v>
      </c>
      <c r="BE651" s="194">
        <f>IF(N651="základní",J651,0)</f>
        <v>0</v>
      </c>
      <c r="BF651" s="194">
        <f>IF(N651="snížená",J651,0)</f>
        <v>0</v>
      </c>
      <c r="BG651" s="194">
        <f>IF(N651="zákl. přenesená",J651,0)</f>
        <v>0</v>
      </c>
      <c r="BH651" s="194">
        <f>IF(N651="sníž. přenesená",J651,0)</f>
        <v>0</v>
      </c>
      <c r="BI651" s="194">
        <f>IF(N651="nulová",J651,0)</f>
        <v>0</v>
      </c>
      <c r="BJ651" s="20" t="s">
        <v>88</v>
      </c>
      <c r="BK651" s="194">
        <f>ROUND(I651*H651,2)</f>
        <v>0</v>
      </c>
      <c r="BL651" s="20" t="s">
        <v>265</v>
      </c>
      <c r="BM651" s="193" t="s">
        <v>959</v>
      </c>
    </row>
    <row r="652" spans="1:65" s="2" customFormat="1">
      <c r="A652" s="37"/>
      <c r="B652" s="38"/>
      <c r="C652" s="39"/>
      <c r="D652" s="218" t="s">
        <v>175</v>
      </c>
      <c r="E652" s="39"/>
      <c r="F652" s="219" t="s">
        <v>960</v>
      </c>
      <c r="G652" s="39"/>
      <c r="H652" s="39"/>
      <c r="I652" s="220"/>
      <c r="J652" s="39"/>
      <c r="K652" s="39"/>
      <c r="L652" s="42"/>
      <c r="M652" s="221"/>
      <c r="N652" s="222"/>
      <c r="O652" s="67"/>
      <c r="P652" s="67"/>
      <c r="Q652" s="67"/>
      <c r="R652" s="67"/>
      <c r="S652" s="67"/>
      <c r="T652" s="68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T652" s="20" t="s">
        <v>175</v>
      </c>
      <c r="AU652" s="20" t="s">
        <v>88</v>
      </c>
    </row>
    <row r="653" spans="1:65" s="13" customFormat="1">
      <c r="B653" s="195"/>
      <c r="C653" s="196"/>
      <c r="D653" s="197" t="s">
        <v>167</v>
      </c>
      <c r="E653" s="198" t="s">
        <v>21</v>
      </c>
      <c r="F653" s="199" t="s">
        <v>961</v>
      </c>
      <c r="G653" s="196"/>
      <c r="H653" s="200">
        <v>67.44</v>
      </c>
      <c r="I653" s="201"/>
      <c r="J653" s="196"/>
      <c r="K653" s="196"/>
      <c r="L653" s="202"/>
      <c r="M653" s="203"/>
      <c r="N653" s="204"/>
      <c r="O653" s="204"/>
      <c r="P653" s="204"/>
      <c r="Q653" s="204"/>
      <c r="R653" s="204"/>
      <c r="S653" s="204"/>
      <c r="T653" s="205"/>
      <c r="AT653" s="206" t="s">
        <v>167</v>
      </c>
      <c r="AU653" s="206" t="s">
        <v>88</v>
      </c>
      <c r="AV653" s="13" t="s">
        <v>88</v>
      </c>
      <c r="AW653" s="13" t="s">
        <v>34</v>
      </c>
      <c r="AX653" s="13" t="s">
        <v>73</v>
      </c>
      <c r="AY653" s="206" t="s">
        <v>159</v>
      </c>
    </row>
    <row r="654" spans="1:65" s="14" customFormat="1">
      <c r="B654" s="207"/>
      <c r="C654" s="208"/>
      <c r="D654" s="197" t="s">
        <v>167</v>
      </c>
      <c r="E654" s="209" t="s">
        <v>21</v>
      </c>
      <c r="F654" s="210" t="s">
        <v>169</v>
      </c>
      <c r="G654" s="208"/>
      <c r="H654" s="211">
        <v>67.44</v>
      </c>
      <c r="I654" s="212"/>
      <c r="J654" s="208"/>
      <c r="K654" s="208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167</v>
      </c>
      <c r="AU654" s="217" t="s">
        <v>88</v>
      </c>
      <c r="AV654" s="14" t="s">
        <v>170</v>
      </c>
      <c r="AW654" s="14" t="s">
        <v>34</v>
      </c>
      <c r="AX654" s="14" t="s">
        <v>81</v>
      </c>
      <c r="AY654" s="217" t="s">
        <v>159</v>
      </c>
    </row>
    <row r="655" spans="1:65" s="2" customFormat="1" ht="33" customHeight="1">
      <c r="A655" s="37"/>
      <c r="B655" s="38"/>
      <c r="C655" s="182" t="s">
        <v>962</v>
      </c>
      <c r="D655" s="182" t="s">
        <v>161</v>
      </c>
      <c r="E655" s="183" t="s">
        <v>963</v>
      </c>
      <c r="F655" s="184" t="s">
        <v>964</v>
      </c>
      <c r="G655" s="185" t="s">
        <v>602</v>
      </c>
      <c r="H655" s="186">
        <v>4</v>
      </c>
      <c r="I655" s="187"/>
      <c r="J655" s="188">
        <f>ROUND(I655*H655,2)</f>
        <v>0</v>
      </c>
      <c r="K655" s="184" t="s">
        <v>173</v>
      </c>
      <c r="L655" s="42"/>
      <c r="M655" s="189" t="s">
        <v>21</v>
      </c>
      <c r="N655" s="190" t="s">
        <v>45</v>
      </c>
      <c r="O655" s="67"/>
      <c r="P655" s="191">
        <f>O655*H655</f>
        <v>0</v>
      </c>
      <c r="Q655" s="191">
        <v>2.7E-4</v>
      </c>
      <c r="R655" s="191">
        <f>Q655*H655</f>
        <v>1.08E-3</v>
      </c>
      <c r="S655" s="191">
        <v>0</v>
      </c>
      <c r="T655" s="192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3" t="s">
        <v>265</v>
      </c>
      <c r="AT655" s="193" t="s">
        <v>161</v>
      </c>
      <c r="AU655" s="193" t="s">
        <v>88</v>
      </c>
      <c r="AY655" s="20" t="s">
        <v>159</v>
      </c>
      <c r="BE655" s="194">
        <f>IF(N655="základní",J655,0)</f>
        <v>0</v>
      </c>
      <c r="BF655" s="194">
        <f>IF(N655="snížená",J655,0)</f>
        <v>0</v>
      </c>
      <c r="BG655" s="194">
        <f>IF(N655="zákl. přenesená",J655,0)</f>
        <v>0</v>
      </c>
      <c r="BH655" s="194">
        <f>IF(N655="sníž. přenesená",J655,0)</f>
        <v>0</v>
      </c>
      <c r="BI655" s="194">
        <f>IF(N655="nulová",J655,0)</f>
        <v>0</v>
      </c>
      <c r="BJ655" s="20" t="s">
        <v>88</v>
      </c>
      <c r="BK655" s="194">
        <f>ROUND(I655*H655,2)</f>
        <v>0</v>
      </c>
      <c r="BL655" s="20" t="s">
        <v>265</v>
      </c>
      <c r="BM655" s="193" t="s">
        <v>965</v>
      </c>
    </row>
    <row r="656" spans="1:65" s="2" customFormat="1">
      <c r="A656" s="37"/>
      <c r="B656" s="38"/>
      <c r="C656" s="39"/>
      <c r="D656" s="218" t="s">
        <v>175</v>
      </c>
      <c r="E656" s="39"/>
      <c r="F656" s="219" t="s">
        <v>966</v>
      </c>
      <c r="G656" s="39"/>
      <c r="H656" s="39"/>
      <c r="I656" s="220"/>
      <c r="J656" s="39"/>
      <c r="K656" s="39"/>
      <c r="L656" s="42"/>
      <c r="M656" s="221"/>
      <c r="N656" s="222"/>
      <c r="O656" s="67"/>
      <c r="P656" s="67"/>
      <c r="Q656" s="67"/>
      <c r="R656" s="67"/>
      <c r="S656" s="67"/>
      <c r="T656" s="68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T656" s="20" t="s">
        <v>175</v>
      </c>
      <c r="AU656" s="20" t="s">
        <v>88</v>
      </c>
    </row>
    <row r="657" spans="1:65" s="13" customFormat="1">
      <c r="B657" s="195"/>
      <c r="C657" s="196"/>
      <c r="D657" s="197" t="s">
        <v>167</v>
      </c>
      <c r="E657" s="198" t="s">
        <v>21</v>
      </c>
      <c r="F657" s="199" t="s">
        <v>967</v>
      </c>
      <c r="G657" s="196"/>
      <c r="H657" s="200">
        <v>4</v>
      </c>
      <c r="I657" s="201"/>
      <c r="J657" s="196"/>
      <c r="K657" s="196"/>
      <c r="L657" s="202"/>
      <c r="M657" s="203"/>
      <c r="N657" s="204"/>
      <c r="O657" s="204"/>
      <c r="P657" s="204"/>
      <c r="Q657" s="204"/>
      <c r="R657" s="204"/>
      <c r="S657" s="204"/>
      <c r="T657" s="205"/>
      <c r="AT657" s="206" t="s">
        <v>167</v>
      </c>
      <c r="AU657" s="206" t="s">
        <v>88</v>
      </c>
      <c r="AV657" s="13" t="s">
        <v>88</v>
      </c>
      <c r="AW657" s="13" t="s">
        <v>34</v>
      </c>
      <c r="AX657" s="13" t="s">
        <v>73</v>
      </c>
      <c r="AY657" s="206" t="s">
        <v>159</v>
      </c>
    </row>
    <row r="658" spans="1:65" s="14" customFormat="1">
      <c r="B658" s="207"/>
      <c r="C658" s="208"/>
      <c r="D658" s="197" t="s">
        <v>167</v>
      </c>
      <c r="E658" s="209" t="s">
        <v>21</v>
      </c>
      <c r="F658" s="210" t="s">
        <v>169</v>
      </c>
      <c r="G658" s="208"/>
      <c r="H658" s="211">
        <v>4</v>
      </c>
      <c r="I658" s="212"/>
      <c r="J658" s="208"/>
      <c r="K658" s="208"/>
      <c r="L658" s="213"/>
      <c r="M658" s="214"/>
      <c r="N658" s="215"/>
      <c r="O658" s="215"/>
      <c r="P658" s="215"/>
      <c r="Q658" s="215"/>
      <c r="R658" s="215"/>
      <c r="S658" s="215"/>
      <c r="T658" s="216"/>
      <c r="AT658" s="217" t="s">
        <v>167</v>
      </c>
      <c r="AU658" s="217" t="s">
        <v>88</v>
      </c>
      <c r="AV658" s="14" t="s">
        <v>170</v>
      </c>
      <c r="AW658" s="14" t="s">
        <v>34</v>
      </c>
      <c r="AX658" s="14" t="s">
        <v>81</v>
      </c>
      <c r="AY658" s="217" t="s">
        <v>159</v>
      </c>
    </row>
    <row r="659" spans="1:65" s="2" customFormat="1" ht="21.75" customHeight="1">
      <c r="A659" s="37"/>
      <c r="B659" s="38"/>
      <c r="C659" s="245" t="s">
        <v>968</v>
      </c>
      <c r="D659" s="245" t="s">
        <v>311</v>
      </c>
      <c r="E659" s="246" t="s">
        <v>969</v>
      </c>
      <c r="F659" s="247" t="s">
        <v>970</v>
      </c>
      <c r="G659" s="248" t="s">
        <v>602</v>
      </c>
      <c r="H659" s="249">
        <v>4</v>
      </c>
      <c r="I659" s="250"/>
      <c r="J659" s="251">
        <f>ROUND(I659*H659,2)</f>
        <v>0</v>
      </c>
      <c r="K659" s="247" t="s">
        <v>173</v>
      </c>
      <c r="L659" s="252"/>
      <c r="M659" s="253" t="s">
        <v>21</v>
      </c>
      <c r="N659" s="254" t="s">
        <v>45</v>
      </c>
      <c r="O659" s="67"/>
      <c r="P659" s="191">
        <f>O659*H659</f>
        <v>0</v>
      </c>
      <c r="Q659" s="191">
        <v>0</v>
      </c>
      <c r="R659" s="191">
        <f>Q659*H659</f>
        <v>0</v>
      </c>
      <c r="S659" s="191">
        <v>0</v>
      </c>
      <c r="T659" s="192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3" t="s">
        <v>371</v>
      </c>
      <c r="AT659" s="193" t="s">
        <v>311</v>
      </c>
      <c r="AU659" s="193" t="s">
        <v>88</v>
      </c>
      <c r="AY659" s="20" t="s">
        <v>159</v>
      </c>
      <c r="BE659" s="194">
        <f>IF(N659="základní",J659,0)</f>
        <v>0</v>
      </c>
      <c r="BF659" s="194">
        <f>IF(N659="snížená",J659,0)</f>
        <v>0</v>
      </c>
      <c r="BG659" s="194">
        <f>IF(N659="zákl. přenesená",J659,0)</f>
        <v>0</v>
      </c>
      <c r="BH659" s="194">
        <f>IF(N659="sníž. přenesená",J659,0)</f>
        <v>0</v>
      </c>
      <c r="BI659" s="194">
        <f>IF(N659="nulová",J659,0)</f>
        <v>0</v>
      </c>
      <c r="BJ659" s="20" t="s">
        <v>88</v>
      </c>
      <c r="BK659" s="194">
        <f>ROUND(I659*H659,2)</f>
        <v>0</v>
      </c>
      <c r="BL659" s="20" t="s">
        <v>265</v>
      </c>
      <c r="BM659" s="193" t="s">
        <v>971</v>
      </c>
    </row>
    <row r="660" spans="1:65" s="2" customFormat="1" ht="16.5" customHeight="1">
      <c r="A660" s="37"/>
      <c r="B660" s="38"/>
      <c r="C660" s="245" t="s">
        <v>972</v>
      </c>
      <c r="D660" s="245" t="s">
        <v>311</v>
      </c>
      <c r="E660" s="246" t="s">
        <v>973</v>
      </c>
      <c r="F660" s="247" t="s">
        <v>974</v>
      </c>
      <c r="G660" s="248" t="s">
        <v>602</v>
      </c>
      <c r="H660" s="249">
        <v>4</v>
      </c>
      <c r="I660" s="250"/>
      <c r="J660" s="251">
        <f>ROUND(I660*H660,2)</f>
        <v>0</v>
      </c>
      <c r="K660" s="247" t="s">
        <v>173</v>
      </c>
      <c r="L660" s="252"/>
      <c r="M660" s="253" t="s">
        <v>21</v>
      </c>
      <c r="N660" s="254" t="s">
        <v>45</v>
      </c>
      <c r="O660" s="67"/>
      <c r="P660" s="191">
        <f>O660*H660</f>
        <v>0</v>
      </c>
      <c r="Q660" s="191">
        <v>7.4999999999999997E-3</v>
      </c>
      <c r="R660" s="191">
        <f>Q660*H660</f>
        <v>0.03</v>
      </c>
      <c r="S660" s="191">
        <v>0</v>
      </c>
      <c r="T660" s="192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3" t="s">
        <v>371</v>
      </c>
      <c r="AT660" s="193" t="s">
        <v>311</v>
      </c>
      <c r="AU660" s="193" t="s">
        <v>88</v>
      </c>
      <c r="AY660" s="20" t="s">
        <v>159</v>
      </c>
      <c r="BE660" s="194">
        <f>IF(N660="základní",J660,0)</f>
        <v>0</v>
      </c>
      <c r="BF660" s="194">
        <f>IF(N660="snížená",J660,0)</f>
        <v>0</v>
      </c>
      <c r="BG660" s="194">
        <f>IF(N660="zákl. přenesená",J660,0)</f>
        <v>0</v>
      </c>
      <c r="BH660" s="194">
        <f>IF(N660="sníž. přenesená",J660,0)</f>
        <v>0</v>
      </c>
      <c r="BI660" s="194">
        <f>IF(N660="nulová",J660,0)</f>
        <v>0</v>
      </c>
      <c r="BJ660" s="20" t="s">
        <v>88</v>
      </c>
      <c r="BK660" s="194">
        <f>ROUND(I660*H660,2)</f>
        <v>0</v>
      </c>
      <c r="BL660" s="20" t="s">
        <v>265</v>
      </c>
      <c r="BM660" s="193" t="s">
        <v>975</v>
      </c>
    </row>
    <row r="661" spans="1:65" s="2" customFormat="1" ht="16.5" customHeight="1">
      <c r="A661" s="37"/>
      <c r="B661" s="38"/>
      <c r="C661" s="245" t="s">
        <v>976</v>
      </c>
      <c r="D661" s="245" t="s">
        <v>311</v>
      </c>
      <c r="E661" s="246" t="s">
        <v>977</v>
      </c>
      <c r="F661" s="247" t="s">
        <v>978</v>
      </c>
      <c r="G661" s="248" t="s">
        <v>602</v>
      </c>
      <c r="H661" s="249">
        <v>4</v>
      </c>
      <c r="I661" s="250"/>
      <c r="J661" s="251">
        <f>ROUND(I661*H661,2)</f>
        <v>0</v>
      </c>
      <c r="K661" s="247" t="s">
        <v>173</v>
      </c>
      <c r="L661" s="252"/>
      <c r="M661" s="253" t="s">
        <v>21</v>
      </c>
      <c r="N661" s="254" t="s">
        <v>45</v>
      </c>
      <c r="O661" s="67"/>
      <c r="P661" s="191">
        <f>O661*H661</f>
        <v>0</v>
      </c>
      <c r="Q661" s="191">
        <v>9.1E-4</v>
      </c>
      <c r="R661" s="191">
        <f>Q661*H661</f>
        <v>3.64E-3</v>
      </c>
      <c r="S661" s="191">
        <v>0</v>
      </c>
      <c r="T661" s="192">
        <f>S661*H661</f>
        <v>0</v>
      </c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R661" s="193" t="s">
        <v>371</v>
      </c>
      <c r="AT661" s="193" t="s">
        <v>311</v>
      </c>
      <c r="AU661" s="193" t="s">
        <v>88</v>
      </c>
      <c r="AY661" s="20" t="s">
        <v>159</v>
      </c>
      <c r="BE661" s="194">
        <f>IF(N661="základní",J661,0)</f>
        <v>0</v>
      </c>
      <c r="BF661" s="194">
        <f>IF(N661="snížená",J661,0)</f>
        <v>0</v>
      </c>
      <c r="BG661" s="194">
        <f>IF(N661="zákl. přenesená",J661,0)</f>
        <v>0</v>
      </c>
      <c r="BH661" s="194">
        <f>IF(N661="sníž. přenesená",J661,0)</f>
        <v>0</v>
      </c>
      <c r="BI661" s="194">
        <f>IF(N661="nulová",J661,0)</f>
        <v>0</v>
      </c>
      <c r="BJ661" s="20" t="s">
        <v>88</v>
      </c>
      <c r="BK661" s="194">
        <f>ROUND(I661*H661,2)</f>
        <v>0</v>
      </c>
      <c r="BL661" s="20" t="s">
        <v>265</v>
      </c>
      <c r="BM661" s="193" t="s">
        <v>979</v>
      </c>
    </row>
    <row r="662" spans="1:65" s="2" customFormat="1" ht="16.5" customHeight="1">
      <c r="A662" s="37"/>
      <c r="B662" s="38"/>
      <c r="C662" s="245" t="s">
        <v>980</v>
      </c>
      <c r="D662" s="245" t="s">
        <v>311</v>
      </c>
      <c r="E662" s="246" t="s">
        <v>981</v>
      </c>
      <c r="F662" s="247" t="s">
        <v>982</v>
      </c>
      <c r="G662" s="248" t="s">
        <v>983</v>
      </c>
      <c r="H662" s="249">
        <v>4</v>
      </c>
      <c r="I662" s="250"/>
      <c r="J662" s="251">
        <f>ROUND(I662*H662,2)</f>
        <v>0</v>
      </c>
      <c r="K662" s="247" t="s">
        <v>173</v>
      </c>
      <c r="L662" s="252"/>
      <c r="M662" s="253" t="s">
        <v>21</v>
      </c>
      <c r="N662" s="254" t="s">
        <v>45</v>
      </c>
      <c r="O662" s="67"/>
      <c r="P662" s="191">
        <f>O662*H662</f>
        <v>0</v>
      </c>
      <c r="Q662" s="191">
        <v>4.0000000000000001E-3</v>
      </c>
      <c r="R662" s="191">
        <f>Q662*H662</f>
        <v>1.6E-2</v>
      </c>
      <c r="S662" s="191">
        <v>0</v>
      </c>
      <c r="T662" s="192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193" t="s">
        <v>371</v>
      </c>
      <c r="AT662" s="193" t="s">
        <v>311</v>
      </c>
      <c r="AU662" s="193" t="s">
        <v>88</v>
      </c>
      <c r="AY662" s="20" t="s">
        <v>159</v>
      </c>
      <c r="BE662" s="194">
        <f>IF(N662="základní",J662,0)</f>
        <v>0</v>
      </c>
      <c r="BF662" s="194">
        <f>IF(N662="snížená",J662,0)</f>
        <v>0</v>
      </c>
      <c r="BG662" s="194">
        <f>IF(N662="zákl. přenesená",J662,0)</f>
        <v>0</v>
      </c>
      <c r="BH662" s="194">
        <f>IF(N662="sníž. přenesená",J662,0)</f>
        <v>0</v>
      </c>
      <c r="BI662" s="194">
        <f>IF(N662="nulová",J662,0)</f>
        <v>0</v>
      </c>
      <c r="BJ662" s="20" t="s">
        <v>88</v>
      </c>
      <c r="BK662" s="194">
        <f>ROUND(I662*H662,2)</f>
        <v>0</v>
      </c>
      <c r="BL662" s="20" t="s">
        <v>265</v>
      </c>
      <c r="BM662" s="193" t="s">
        <v>984</v>
      </c>
    </row>
    <row r="663" spans="1:65" s="2" customFormat="1" ht="16.5" customHeight="1">
      <c r="A663" s="37"/>
      <c r="B663" s="38"/>
      <c r="C663" s="182" t="s">
        <v>985</v>
      </c>
      <c r="D663" s="182" t="s">
        <v>161</v>
      </c>
      <c r="E663" s="183" t="s">
        <v>986</v>
      </c>
      <c r="F663" s="184" t="s">
        <v>987</v>
      </c>
      <c r="G663" s="185" t="s">
        <v>602</v>
      </c>
      <c r="H663" s="186">
        <v>4</v>
      </c>
      <c r="I663" s="187"/>
      <c r="J663" s="188">
        <f>ROUND(I663*H663,2)</f>
        <v>0</v>
      </c>
      <c r="K663" s="184" t="s">
        <v>173</v>
      </c>
      <c r="L663" s="42"/>
      <c r="M663" s="189" t="s">
        <v>21</v>
      </c>
      <c r="N663" s="190" t="s">
        <v>45</v>
      </c>
      <c r="O663" s="67"/>
      <c r="P663" s="191">
        <f>O663*H663</f>
        <v>0</v>
      </c>
      <c r="Q663" s="191">
        <v>0</v>
      </c>
      <c r="R663" s="191">
        <f>Q663*H663</f>
        <v>0</v>
      </c>
      <c r="S663" s="191">
        <v>4.1700000000000001E-2</v>
      </c>
      <c r="T663" s="192">
        <f>S663*H663</f>
        <v>0.1668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3" t="s">
        <v>165</v>
      </c>
      <c r="AT663" s="193" t="s">
        <v>161</v>
      </c>
      <c r="AU663" s="193" t="s">
        <v>88</v>
      </c>
      <c r="AY663" s="20" t="s">
        <v>159</v>
      </c>
      <c r="BE663" s="194">
        <f>IF(N663="základní",J663,0)</f>
        <v>0</v>
      </c>
      <c r="BF663" s="194">
        <f>IF(N663="snížená",J663,0)</f>
        <v>0</v>
      </c>
      <c r="BG663" s="194">
        <f>IF(N663="zákl. přenesená",J663,0)</f>
        <v>0</v>
      </c>
      <c r="BH663" s="194">
        <f>IF(N663="sníž. přenesená",J663,0)</f>
        <v>0</v>
      </c>
      <c r="BI663" s="194">
        <f>IF(N663="nulová",J663,0)</f>
        <v>0</v>
      </c>
      <c r="BJ663" s="20" t="s">
        <v>88</v>
      </c>
      <c r="BK663" s="194">
        <f>ROUND(I663*H663,2)</f>
        <v>0</v>
      </c>
      <c r="BL663" s="20" t="s">
        <v>165</v>
      </c>
      <c r="BM663" s="193" t="s">
        <v>988</v>
      </c>
    </row>
    <row r="664" spans="1:65" s="2" customFormat="1">
      <c r="A664" s="37"/>
      <c r="B664" s="38"/>
      <c r="C664" s="39"/>
      <c r="D664" s="218" t="s">
        <v>175</v>
      </c>
      <c r="E664" s="39"/>
      <c r="F664" s="219" t="s">
        <v>989</v>
      </c>
      <c r="G664" s="39"/>
      <c r="H664" s="39"/>
      <c r="I664" s="220"/>
      <c r="J664" s="39"/>
      <c r="K664" s="39"/>
      <c r="L664" s="42"/>
      <c r="M664" s="221"/>
      <c r="N664" s="222"/>
      <c r="O664" s="67"/>
      <c r="P664" s="67"/>
      <c r="Q664" s="67"/>
      <c r="R664" s="67"/>
      <c r="S664" s="67"/>
      <c r="T664" s="68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20" t="s">
        <v>175</v>
      </c>
      <c r="AU664" s="20" t="s">
        <v>88</v>
      </c>
    </row>
    <row r="665" spans="1:65" s="13" customFormat="1">
      <c r="B665" s="195"/>
      <c r="C665" s="196"/>
      <c r="D665" s="197" t="s">
        <v>167</v>
      </c>
      <c r="E665" s="198" t="s">
        <v>21</v>
      </c>
      <c r="F665" s="199" t="s">
        <v>990</v>
      </c>
      <c r="G665" s="196"/>
      <c r="H665" s="200">
        <v>4</v>
      </c>
      <c r="I665" s="201"/>
      <c r="J665" s="196"/>
      <c r="K665" s="196"/>
      <c r="L665" s="202"/>
      <c r="M665" s="203"/>
      <c r="N665" s="204"/>
      <c r="O665" s="204"/>
      <c r="P665" s="204"/>
      <c r="Q665" s="204"/>
      <c r="R665" s="204"/>
      <c r="S665" s="204"/>
      <c r="T665" s="205"/>
      <c r="AT665" s="206" t="s">
        <v>167</v>
      </c>
      <c r="AU665" s="206" t="s">
        <v>88</v>
      </c>
      <c r="AV665" s="13" t="s">
        <v>88</v>
      </c>
      <c r="AW665" s="13" t="s">
        <v>34</v>
      </c>
      <c r="AX665" s="13" t="s">
        <v>73</v>
      </c>
      <c r="AY665" s="206" t="s">
        <v>159</v>
      </c>
    </row>
    <row r="666" spans="1:65" s="14" customFormat="1">
      <c r="B666" s="207"/>
      <c r="C666" s="208"/>
      <c r="D666" s="197" t="s">
        <v>167</v>
      </c>
      <c r="E666" s="209" t="s">
        <v>21</v>
      </c>
      <c r="F666" s="210" t="s">
        <v>169</v>
      </c>
      <c r="G666" s="208"/>
      <c r="H666" s="211">
        <v>4</v>
      </c>
      <c r="I666" s="212"/>
      <c r="J666" s="208"/>
      <c r="K666" s="208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167</v>
      </c>
      <c r="AU666" s="217" t="s">
        <v>88</v>
      </c>
      <c r="AV666" s="14" t="s">
        <v>170</v>
      </c>
      <c r="AW666" s="14" t="s">
        <v>34</v>
      </c>
      <c r="AX666" s="14" t="s">
        <v>81</v>
      </c>
      <c r="AY666" s="217" t="s">
        <v>159</v>
      </c>
    </row>
    <row r="667" spans="1:65" s="2" customFormat="1" ht="16.5" customHeight="1">
      <c r="A667" s="37"/>
      <c r="B667" s="38"/>
      <c r="C667" s="182" t="s">
        <v>991</v>
      </c>
      <c r="D667" s="182" t="s">
        <v>161</v>
      </c>
      <c r="E667" s="183" t="s">
        <v>992</v>
      </c>
      <c r="F667" s="184" t="s">
        <v>993</v>
      </c>
      <c r="G667" s="185" t="s">
        <v>602</v>
      </c>
      <c r="H667" s="186">
        <v>1</v>
      </c>
      <c r="I667" s="187"/>
      <c r="J667" s="188">
        <f>ROUND(I667*H667,2)</f>
        <v>0</v>
      </c>
      <c r="K667" s="184" t="s">
        <v>173</v>
      </c>
      <c r="L667" s="42"/>
      <c r="M667" s="189" t="s">
        <v>21</v>
      </c>
      <c r="N667" s="190" t="s">
        <v>45</v>
      </c>
      <c r="O667" s="67"/>
      <c r="P667" s="191">
        <f>O667*H667</f>
        <v>0</v>
      </c>
      <c r="Q667" s="191">
        <v>0</v>
      </c>
      <c r="R667" s="191">
        <f>Q667*H667</f>
        <v>0</v>
      </c>
      <c r="S667" s="191">
        <v>0.1104</v>
      </c>
      <c r="T667" s="192">
        <f>S667*H667</f>
        <v>0.1104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3" t="s">
        <v>265</v>
      </c>
      <c r="AT667" s="193" t="s">
        <v>161</v>
      </c>
      <c r="AU667" s="193" t="s">
        <v>88</v>
      </c>
      <c r="AY667" s="20" t="s">
        <v>159</v>
      </c>
      <c r="BE667" s="194">
        <f>IF(N667="základní",J667,0)</f>
        <v>0</v>
      </c>
      <c r="BF667" s="194">
        <f>IF(N667="snížená",J667,0)</f>
        <v>0</v>
      </c>
      <c r="BG667" s="194">
        <f>IF(N667="zákl. přenesená",J667,0)</f>
        <v>0</v>
      </c>
      <c r="BH667" s="194">
        <f>IF(N667="sníž. přenesená",J667,0)</f>
        <v>0</v>
      </c>
      <c r="BI667" s="194">
        <f>IF(N667="nulová",J667,0)</f>
        <v>0</v>
      </c>
      <c r="BJ667" s="20" t="s">
        <v>88</v>
      </c>
      <c r="BK667" s="194">
        <f>ROUND(I667*H667,2)</f>
        <v>0</v>
      </c>
      <c r="BL667" s="20" t="s">
        <v>265</v>
      </c>
      <c r="BM667" s="193" t="s">
        <v>994</v>
      </c>
    </row>
    <row r="668" spans="1:65" s="2" customFormat="1">
      <c r="A668" s="37"/>
      <c r="B668" s="38"/>
      <c r="C668" s="39"/>
      <c r="D668" s="218" t="s">
        <v>175</v>
      </c>
      <c r="E668" s="39"/>
      <c r="F668" s="219" t="s">
        <v>995</v>
      </c>
      <c r="G668" s="39"/>
      <c r="H668" s="39"/>
      <c r="I668" s="220"/>
      <c r="J668" s="39"/>
      <c r="K668" s="39"/>
      <c r="L668" s="42"/>
      <c r="M668" s="221"/>
      <c r="N668" s="222"/>
      <c r="O668" s="67"/>
      <c r="P668" s="67"/>
      <c r="Q668" s="67"/>
      <c r="R668" s="67"/>
      <c r="S668" s="67"/>
      <c r="T668" s="68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T668" s="20" t="s">
        <v>175</v>
      </c>
      <c r="AU668" s="20" t="s">
        <v>88</v>
      </c>
    </row>
    <row r="669" spans="1:65" s="13" customFormat="1">
      <c r="B669" s="195"/>
      <c r="C669" s="196"/>
      <c r="D669" s="197" t="s">
        <v>167</v>
      </c>
      <c r="E669" s="198" t="s">
        <v>21</v>
      </c>
      <c r="F669" s="199" t="s">
        <v>996</v>
      </c>
      <c r="G669" s="196"/>
      <c r="H669" s="200">
        <v>1</v>
      </c>
      <c r="I669" s="201"/>
      <c r="J669" s="196"/>
      <c r="K669" s="196"/>
      <c r="L669" s="202"/>
      <c r="M669" s="203"/>
      <c r="N669" s="204"/>
      <c r="O669" s="204"/>
      <c r="P669" s="204"/>
      <c r="Q669" s="204"/>
      <c r="R669" s="204"/>
      <c r="S669" s="204"/>
      <c r="T669" s="205"/>
      <c r="AT669" s="206" t="s">
        <v>167</v>
      </c>
      <c r="AU669" s="206" t="s">
        <v>88</v>
      </c>
      <c r="AV669" s="13" t="s">
        <v>88</v>
      </c>
      <c r="AW669" s="13" t="s">
        <v>34</v>
      </c>
      <c r="AX669" s="13" t="s">
        <v>73</v>
      </c>
      <c r="AY669" s="206" t="s">
        <v>159</v>
      </c>
    </row>
    <row r="670" spans="1:65" s="14" customFormat="1">
      <c r="B670" s="207"/>
      <c r="C670" s="208"/>
      <c r="D670" s="197" t="s">
        <v>167</v>
      </c>
      <c r="E670" s="209" t="s">
        <v>21</v>
      </c>
      <c r="F670" s="210" t="s">
        <v>169</v>
      </c>
      <c r="G670" s="208"/>
      <c r="H670" s="211">
        <v>1</v>
      </c>
      <c r="I670" s="212"/>
      <c r="J670" s="208"/>
      <c r="K670" s="208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167</v>
      </c>
      <c r="AU670" s="217" t="s">
        <v>88</v>
      </c>
      <c r="AV670" s="14" t="s">
        <v>170</v>
      </c>
      <c r="AW670" s="14" t="s">
        <v>34</v>
      </c>
      <c r="AX670" s="14" t="s">
        <v>81</v>
      </c>
      <c r="AY670" s="217" t="s">
        <v>159</v>
      </c>
    </row>
    <row r="671" spans="1:65" s="2" customFormat="1" ht="24.2" customHeight="1">
      <c r="A671" s="37"/>
      <c r="B671" s="38"/>
      <c r="C671" s="182" t="s">
        <v>997</v>
      </c>
      <c r="D671" s="182" t="s">
        <v>161</v>
      </c>
      <c r="E671" s="183" t="s">
        <v>998</v>
      </c>
      <c r="F671" s="184" t="s">
        <v>999</v>
      </c>
      <c r="G671" s="185" t="s">
        <v>283</v>
      </c>
      <c r="H671" s="186">
        <v>5.0999999999999997E-2</v>
      </c>
      <c r="I671" s="187"/>
      <c r="J671" s="188">
        <f>ROUND(I671*H671,2)</f>
        <v>0</v>
      </c>
      <c r="K671" s="184" t="s">
        <v>173</v>
      </c>
      <c r="L671" s="42"/>
      <c r="M671" s="189" t="s">
        <v>21</v>
      </c>
      <c r="N671" s="190" t="s">
        <v>45</v>
      </c>
      <c r="O671" s="67"/>
      <c r="P671" s="191">
        <f>O671*H671</f>
        <v>0</v>
      </c>
      <c r="Q671" s="191">
        <v>0</v>
      </c>
      <c r="R671" s="191">
        <f>Q671*H671</f>
        <v>0</v>
      </c>
      <c r="S671" s="191">
        <v>0</v>
      </c>
      <c r="T671" s="192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3" t="s">
        <v>265</v>
      </c>
      <c r="AT671" s="193" t="s">
        <v>161</v>
      </c>
      <c r="AU671" s="193" t="s">
        <v>88</v>
      </c>
      <c r="AY671" s="20" t="s">
        <v>159</v>
      </c>
      <c r="BE671" s="194">
        <f>IF(N671="základní",J671,0)</f>
        <v>0</v>
      </c>
      <c r="BF671" s="194">
        <f>IF(N671="snížená",J671,0)</f>
        <v>0</v>
      </c>
      <c r="BG671" s="194">
        <f>IF(N671="zákl. přenesená",J671,0)</f>
        <v>0</v>
      </c>
      <c r="BH671" s="194">
        <f>IF(N671="sníž. přenesená",J671,0)</f>
        <v>0</v>
      </c>
      <c r="BI671" s="194">
        <f>IF(N671="nulová",J671,0)</f>
        <v>0</v>
      </c>
      <c r="BJ671" s="20" t="s">
        <v>88</v>
      </c>
      <c r="BK671" s="194">
        <f>ROUND(I671*H671,2)</f>
        <v>0</v>
      </c>
      <c r="BL671" s="20" t="s">
        <v>265</v>
      </c>
      <c r="BM671" s="193" t="s">
        <v>1000</v>
      </c>
    </row>
    <row r="672" spans="1:65" s="2" customFormat="1">
      <c r="A672" s="37"/>
      <c r="B672" s="38"/>
      <c r="C672" s="39"/>
      <c r="D672" s="218" t="s">
        <v>175</v>
      </c>
      <c r="E672" s="39"/>
      <c r="F672" s="219" t="s">
        <v>1001</v>
      </c>
      <c r="G672" s="39"/>
      <c r="H672" s="39"/>
      <c r="I672" s="220"/>
      <c r="J672" s="39"/>
      <c r="K672" s="39"/>
      <c r="L672" s="42"/>
      <c r="M672" s="221"/>
      <c r="N672" s="222"/>
      <c r="O672" s="67"/>
      <c r="P672" s="67"/>
      <c r="Q672" s="67"/>
      <c r="R672" s="67"/>
      <c r="S672" s="67"/>
      <c r="T672" s="68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T672" s="20" t="s">
        <v>175</v>
      </c>
      <c r="AU672" s="20" t="s">
        <v>88</v>
      </c>
    </row>
    <row r="673" spans="1:65" s="2" customFormat="1" ht="24.2" customHeight="1">
      <c r="A673" s="37"/>
      <c r="B673" s="38"/>
      <c r="C673" s="182" t="s">
        <v>1002</v>
      </c>
      <c r="D673" s="182" t="s">
        <v>161</v>
      </c>
      <c r="E673" s="183" t="s">
        <v>1003</v>
      </c>
      <c r="F673" s="184" t="s">
        <v>1004</v>
      </c>
      <c r="G673" s="185" t="s">
        <v>283</v>
      </c>
      <c r="H673" s="186">
        <v>5.0999999999999997E-2</v>
      </c>
      <c r="I673" s="187"/>
      <c r="J673" s="188">
        <f>ROUND(I673*H673,2)</f>
        <v>0</v>
      </c>
      <c r="K673" s="184" t="s">
        <v>173</v>
      </c>
      <c r="L673" s="42"/>
      <c r="M673" s="189" t="s">
        <v>21</v>
      </c>
      <c r="N673" s="190" t="s">
        <v>45</v>
      </c>
      <c r="O673" s="67"/>
      <c r="P673" s="191">
        <f>O673*H673</f>
        <v>0</v>
      </c>
      <c r="Q673" s="191">
        <v>0</v>
      </c>
      <c r="R673" s="191">
        <f>Q673*H673</f>
        <v>0</v>
      </c>
      <c r="S673" s="191">
        <v>0</v>
      </c>
      <c r="T673" s="192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193" t="s">
        <v>265</v>
      </c>
      <c r="AT673" s="193" t="s">
        <v>161</v>
      </c>
      <c r="AU673" s="193" t="s">
        <v>88</v>
      </c>
      <c r="AY673" s="20" t="s">
        <v>159</v>
      </c>
      <c r="BE673" s="194">
        <f>IF(N673="základní",J673,0)</f>
        <v>0</v>
      </c>
      <c r="BF673" s="194">
        <f>IF(N673="snížená",J673,0)</f>
        <v>0</v>
      </c>
      <c r="BG673" s="194">
        <f>IF(N673="zákl. přenesená",J673,0)</f>
        <v>0</v>
      </c>
      <c r="BH673" s="194">
        <f>IF(N673="sníž. přenesená",J673,0)</f>
        <v>0</v>
      </c>
      <c r="BI673" s="194">
        <f>IF(N673="nulová",J673,0)</f>
        <v>0</v>
      </c>
      <c r="BJ673" s="20" t="s">
        <v>88</v>
      </c>
      <c r="BK673" s="194">
        <f>ROUND(I673*H673,2)</f>
        <v>0</v>
      </c>
      <c r="BL673" s="20" t="s">
        <v>265</v>
      </c>
      <c r="BM673" s="193" t="s">
        <v>1005</v>
      </c>
    </row>
    <row r="674" spans="1:65" s="2" customFormat="1">
      <c r="A674" s="37"/>
      <c r="B674" s="38"/>
      <c r="C674" s="39"/>
      <c r="D674" s="218" t="s">
        <v>175</v>
      </c>
      <c r="E674" s="39"/>
      <c r="F674" s="219" t="s">
        <v>1006</v>
      </c>
      <c r="G674" s="39"/>
      <c r="H674" s="39"/>
      <c r="I674" s="220"/>
      <c r="J674" s="39"/>
      <c r="K674" s="39"/>
      <c r="L674" s="42"/>
      <c r="M674" s="221"/>
      <c r="N674" s="222"/>
      <c r="O674" s="67"/>
      <c r="P674" s="67"/>
      <c r="Q674" s="67"/>
      <c r="R674" s="67"/>
      <c r="S674" s="67"/>
      <c r="T674" s="68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T674" s="20" t="s">
        <v>175</v>
      </c>
      <c r="AU674" s="20" t="s">
        <v>88</v>
      </c>
    </row>
    <row r="675" spans="1:65" s="12" customFormat="1" ht="22.9" customHeight="1">
      <c r="B675" s="166"/>
      <c r="C675" s="167"/>
      <c r="D675" s="168" t="s">
        <v>72</v>
      </c>
      <c r="E675" s="180" t="s">
        <v>1007</v>
      </c>
      <c r="F675" s="180" t="s">
        <v>1008</v>
      </c>
      <c r="G675" s="167"/>
      <c r="H675" s="167"/>
      <c r="I675" s="170"/>
      <c r="J675" s="181">
        <f>BK675</f>
        <v>0</v>
      </c>
      <c r="K675" s="167"/>
      <c r="L675" s="172"/>
      <c r="M675" s="173"/>
      <c r="N675" s="174"/>
      <c r="O675" s="174"/>
      <c r="P675" s="175">
        <f>SUM(P676:P707)</f>
        <v>0</v>
      </c>
      <c r="Q675" s="174"/>
      <c r="R675" s="175">
        <f>SUM(R676:R707)</f>
        <v>9.2152800000000007E-2</v>
      </c>
      <c r="S675" s="174"/>
      <c r="T675" s="176">
        <f>SUM(T676:T707)</f>
        <v>0</v>
      </c>
      <c r="AR675" s="177" t="s">
        <v>88</v>
      </c>
      <c r="AT675" s="178" t="s">
        <v>72</v>
      </c>
      <c r="AU675" s="178" t="s">
        <v>81</v>
      </c>
      <c r="AY675" s="177" t="s">
        <v>159</v>
      </c>
      <c r="BK675" s="179">
        <f>SUM(BK676:BK707)</f>
        <v>0</v>
      </c>
    </row>
    <row r="676" spans="1:65" s="2" customFormat="1" ht="16.5" customHeight="1">
      <c r="A676" s="37"/>
      <c r="B676" s="38"/>
      <c r="C676" s="182" t="s">
        <v>1009</v>
      </c>
      <c r="D676" s="182" t="s">
        <v>161</v>
      </c>
      <c r="E676" s="183" t="s">
        <v>1010</v>
      </c>
      <c r="F676" s="184" t="s">
        <v>1011</v>
      </c>
      <c r="G676" s="185" t="s">
        <v>110</v>
      </c>
      <c r="H676" s="186">
        <v>2.6</v>
      </c>
      <c r="I676" s="187"/>
      <c r="J676" s="188">
        <f>ROUND(I676*H676,2)</f>
        <v>0</v>
      </c>
      <c r="K676" s="184" t="s">
        <v>173</v>
      </c>
      <c r="L676" s="42"/>
      <c r="M676" s="189" t="s">
        <v>21</v>
      </c>
      <c r="N676" s="190" t="s">
        <v>45</v>
      </c>
      <c r="O676" s="67"/>
      <c r="P676" s="191">
        <f>O676*H676</f>
        <v>0</v>
      </c>
      <c r="Q676" s="191">
        <v>4.0000000000000002E-4</v>
      </c>
      <c r="R676" s="191">
        <f>Q676*H676</f>
        <v>1.0400000000000001E-3</v>
      </c>
      <c r="S676" s="191">
        <v>0</v>
      </c>
      <c r="T676" s="192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93" t="s">
        <v>265</v>
      </c>
      <c r="AT676" s="193" t="s">
        <v>161</v>
      </c>
      <c r="AU676" s="193" t="s">
        <v>88</v>
      </c>
      <c r="AY676" s="20" t="s">
        <v>159</v>
      </c>
      <c r="BE676" s="194">
        <f>IF(N676="základní",J676,0)</f>
        <v>0</v>
      </c>
      <c r="BF676" s="194">
        <f>IF(N676="snížená",J676,0)</f>
        <v>0</v>
      </c>
      <c r="BG676" s="194">
        <f>IF(N676="zákl. přenesená",J676,0)</f>
        <v>0</v>
      </c>
      <c r="BH676" s="194">
        <f>IF(N676="sníž. přenesená",J676,0)</f>
        <v>0</v>
      </c>
      <c r="BI676" s="194">
        <f>IF(N676="nulová",J676,0)</f>
        <v>0</v>
      </c>
      <c r="BJ676" s="20" t="s">
        <v>88</v>
      </c>
      <c r="BK676" s="194">
        <f>ROUND(I676*H676,2)</f>
        <v>0</v>
      </c>
      <c r="BL676" s="20" t="s">
        <v>265</v>
      </c>
      <c r="BM676" s="193" t="s">
        <v>1012</v>
      </c>
    </row>
    <row r="677" spans="1:65" s="2" customFormat="1">
      <c r="A677" s="37"/>
      <c r="B677" s="38"/>
      <c r="C677" s="39"/>
      <c r="D677" s="218" t="s">
        <v>175</v>
      </c>
      <c r="E677" s="39"/>
      <c r="F677" s="219" t="s">
        <v>1013</v>
      </c>
      <c r="G677" s="39"/>
      <c r="H677" s="39"/>
      <c r="I677" s="220"/>
      <c r="J677" s="39"/>
      <c r="K677" s="39"/>
      <c r="L677" s="42"/>
      <c r="M677" s="221"/>
      <c r="N677" s="222"/>
      <c r="O677" s="67"/>
      <c r="P677" s="67"/>
      <c r="Q677" s="67"/>
      <c r="R677" s="67"/>
      <c r="S677" s="67"/>
      <c r="T677" s="68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20" t="s">
        <v>175</v>
      </c>
      <c r="AU677" s="20" t="s">
        <v>88</v>
      </c>
    </row>
    <row r="678" spans="1:65" s="13" customFormat="1">
      <c r="B678" s="195"/>
      <c r="C678" s="196"/>
      <c r="D678" s="197" t="s">
        <v>167</v>
      </c>
      <c r="E678" s="198" t="s">
        <v>21</v>
      </c>
      <c r="F678" s="199" t="s">
        <v>697</v>
      </c>
      <c r="G678" s="196"/>
      <c r="H678" s="200">
        <v>2.6</v>
      </c>
      <c r="I678" s="201"/>
      <c r="J678" s="196"/>
      <c r="K678" s="196"/>
      <c r="L678" s="202"/>
      <c r="M678" s="203"/>
      <c r="N678" s="204"/>
      <c r="O678" s="204"/>
      <c r="P678" s="204"/>
      <c r="Q678" s="204"/>
      <c r="R678" s="204"/>
      <c r="S678" s="204"/>
      <c r="T678" s="205"/>
      <c r="AT678" s="206" t="s">
        <v>167</v>
      </c>
      <c r="AU678" s="206" t="s">
        <v>88</v>
      </c>
      <c r="AV678" s="13" t="s">
        <v>88</v>
      </c>
      <c r="AW678" s="13" t="s">
        <v>34</v>
      </c>
      <c r="AX678" s="13" t="s">
        <v>73</v>
      </c>
      <c r="AY678" s="206" t="s">
        <v>159</v>
      </c>
    </row>
    <row r="679" spans="1:65" s="14" customFormat="1">
      <c r="B679" s="207"/>
      <c r="C679" s="208"/>
      <c r="D679" s="197" t="s">
        <v>167</v>
      </c>
      <c r="E679" s="209" t="s">
        <v>21</v>
      </c>
      <c r="F679" s="210" t="s">
        <v>169</v>
      </c>
      <c r="G679" s="208"/>
      <c r="H679" s="211">
        <v>2.6</v>
      </c>
      <c r="I679" s="212"/>
      <c r="J679" s="208"/>
      <c r="K679" s="208"/>
      <c r="L679" s="213"/>
      <c r="M679" s="214"/>
      <c r="N679" s="215"/>
      <c r="O679" s="215"/>
      <c r="P679" s="215"/>
      <c r="Q679" s="215"/>
      <c r="R679" s="215"/>
      <c r="S679" s="215"/>
      <c r="T679" s="216"/>
      <c r="AT679" s="217" t="s">
        <v>167</v>
      </c>
      <c r="AU679" s="217" t="s">
        <v>88</v>
      </c>
      <c r="AV679" s="14" t="s">
        <v>170</v>
      </c>
      <c r="AW679" s="14" t="s">
        <v>34</v>
      </c>
      <c r="AX679" s="14" t="s">
        <v>81</v>
      </c>
      <c r="AY679" s="217" t="s">
        <v>159</v>
      </c>
    </row>
    <row r="680" spans="1:65" s="2" customFormat="1" ht="16.5" customHeight="1">
      <c r="A680" s="37"/>
      <c r="B680" s="38"/>
      <c r="C680" s="245" t="s">
        <v>1014</v>
      </c>
      <c r="D680" s="245" t="s">
        <v>311</v>
      </c>
      <c r="E680" s="246" t="s">
        <v>1015</v>
      </c>
      <c r="F680" s="247" t="s">
        <v>1016</v>
      </c>
      <c r="G680" s="248" t="s">
        <v>110</v>
      </c>
      <c r="H680" s="249">
        <v>2.6</v>
      </c>
      <c r="I680" s="250"/>
      <c r="J680" s="251">
        <f>ROUND(I680*H680,2)</f>
        <v>0</v>
      </c>
      <c r="K680" s="247" t="s">
        <v>164</v>
      </c>
      <c r="L680" s="252"/>
      <c r="M680" s="253" t="s">
        <v>21</v>
      </c>
      <c r="N680" s="254" t="s">
        <v>45</v>
      </c>
      <c r="O680" s="67"/>
      <c r="P680" s="191">
        <f>O680*H680</f>
        <v>0</v>
      </c>
      <c r="Q680" s="191">
        <v>0</v>
      </c>
      <c r="R680" s="191">
        <f>Q680*H680</f>
        <v>0</v>
      </c>
      <c r="S680" s="191">
        <v>0</v>
      </c>
      <c r="T680" s="192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93" t="s">
        <v>371</v>
      </c>
      <c r="AT680" s="193" t="s">
        <v>311</v>
      </c>
      <c r="AU680" s="193" t="s">
        <v>88</v>
      </c>
      <c r="AY680" s="20" t="s">
        <v>159</v>
      </c>
      <c r="BE680" s="194">
        <f>IF(N680="základní",J680,0)</f>
        <v>0</v>
      </c>
      <c r="BF680" s="194">
        <f>IF(N680="snížená",J680,0)</f>
        <v>0</v>
      </c>
      <c r="BG680" s="194">
        <f>IF(N680="zákl. přenesená",J680,0)</f>
        <v>0</v>
      </c>
      <c r="BH680" s="194">
        <f>IF(N680="sníž. přenesená",J680,0)</f>
        <v>0</v>
      </c>
      <c r="BI680" s="194">
        <f>IF(N680="nulová",J680,0)</f>
        <v>0</v>
      </c>
      <c r="BJ680" s="20" t="s">
        <v>88</v>
      </c>
      <c r="BK680" s="194">
        <f>ROUND(I680*H680,2)</f>
        <v>0</v>
      </c>
      <c r="BL680" s="20" t="s">
        <v>265</v>
      </c>
      <c r="BM680" s="193" t="s">
        <v>1017</v>
      </c>
    </row>
    <row r="681" spans="1:65" s="2" customFormat="1" ht="19.5">
      <c r="A681" s="37"/>
      <c r="B681" s="38"/>
      <c r="C681" s="39"/>
      <c r="D681" s="197" t="s">
        <v>262</v>
      </c>
      <c r="E681" s="39"/>
      <c r="F681" s="244" t="s">
        <v>1018</v>
      </c>
      <c r="G681" s="39"/>
      <c r="H681" s="39"/>
      <c r="I681" s="220"/>
      <c r="J681" s="39"/>
      <c r="K681" s="39"/>
      <c r="L681" s="42"/>
      <c r="M681" s="221"/>
      <c r="N681" s="222"/>
      <c r="O681" s="67"/>
      <c r="P681" s="67"/>
      <c r="Q681" s="67"/>
      <c r="R681" s="67"/>
      <c r="S681" s="67"/>
      <c r="T681" s="68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T681" s="20" t="s">
        <v>262</v>
      </c>
      <c r="AU681" s="20" t="s">
        <v>88</v>
      </c>
    </row>
    <row r="682" spans="1:65" s="2" customFormat="1" ht="16.5" customHeight="1">
      <c r="A682" s="37"/>
      <c r="B682" s="38"/>
      <c r="C682" s="182" t="s">
        <v>1019</v>
      </c>
      <c r="D682" s="182" t="s">
        <v>161</v>
      </c>
      <c r="E682" s="183" t="s">
        <v>1020</v>
      </c>
      <c r="F682" s="184" t="s">
        <v>1021</v>
      </c>
      <c r="G682" s="185" t="s">
        <v>602</v>
      </c>
      <c r="H682" s="186">
        <v>2</v>
      </c>
      <c r="I682" s="187"/>
      <c r="J682" s="188">
        <f>ROUND(I682*H682,2)</f>
        <v>0</v>
      </c>
      <c r="K682" s="184" t="s">
        <v>173</v>
      </c>
      <c r="L682" s="42"/>
      <c r="M682" s="189" t="s">
        <v>21</v>
      </c>
      <c r="N682" s="190" t="s">
        <v>45</v>
      </c>
      <c r="O682" s="67"/>
      <c r="P682" s="191">
        <f>O682*H682</f>
        <v>0</v>
      </c>
      <c r="Q682" s="191">
        <v>0</v>
      </c>
      <c r="R682" s="191">
        <f>Q682*H682</f>
        <v>0</v>
      </c>
      <c r="S682" s="191">
        <v>0</v>
      </c>
      <c r="T682" s="192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193" t="s">
        <v>265</v>
      </c>
      <c r="AT682" s="193" t="s">
        <v>161</v>
      </c>
      <c r="AU682" s="193" t="s">
        <v>88</v>
      </c>
      <c r="AY682" s="20" t="s">
        <v>159</v>
      </c>
      <c r="BE682" s="194">
        <f>IF(N682="základní",J682,0)</f>
        <v>0</v>
      </c>
      <c r="BF682" s="194">
        <f>IF(N682="snížená",J682,0)</f>
        <v>0</v>
      </c>
      <c r="BG682" s="194">
        <f>IF(N682="zákl. přenesená",J682,0)</f>
        <v>0</v>
      </c>
      <c r="BH682" s="194">
        <f>IF(N682="sníž. přenesená",J682,0)</f>
        <v>0</v>
      </c>
      <c r="BI682" s="194">
        <f>IF(N682="nulová",J682,0)</f>
        <v>0</v>
      </c>
      <c r="BJ682" s="20" t="s">
        <v>88</v>
      </c>
      <c r="BK682" s="194">
        <f>ROUND(I682*H682,2)</f>
        <v>0</v>
      </c>
      <c r="BL682" s="20" t="s">
        <v>265</v>
      </c>
      <c r="BM682" s="193" t="s">
        <v>1022</v>
      </c>
    </row>
    <row r="683" spans="1:65" s="2" customFormat="1">
      <c r="A683" s="37"/>
      <c r="B683" s="38"/>
      <c r="C683" s="39"/>
      <c r="D683" s="218" t="s">
        <v>175</v>
      </c>
      <c r="E683" s="39"/>
      <c r="F683" s="219" t="s">
        <v>1023</v>
      </c>
      <c r="G683" s="39"/>
      <c r="H683" s="39"/>
      <c r="I683" s="220"/>
      <c r="J683" s="39"/>
      <c r="K683" s="39"/>
      <c r="L683" s="42"/>
      <c r="M683" s="221"/>
      <c r="N683" s="222"/>
      <c r="O683" s="67"/>
      <c r="P683" s="67"/>
      <c r="Q683" s="67"/>
      <c r="R683" s="67"/>
      <c r="S683" s="67"/>
      <c r="T683" s="68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20" t="s">
        <v>175</v>
      </c>
      <c r="AU683" s="20" t="s">
        <v>88</v>
      </c>
    </row>
    <row r="684" spans="1:65" s="13" customFormat="1">
      <c r="B684" s="195"/>
      <c r="C684" s="196"/>
      <c r="D684" s="197" t="s">
        <v>167</v>
      </c>
      <c r="E684" s="198" t="s">
        <v>21</v>
      </c>
      <c r="F684" s="199" t="s">
        <v>1024</v>
      </c>
      <c r="G684" s="196"/>
      <c r="H684" s="200">
        <v>2</v>
      </c>
      <c r="I684" s="201"/>
      <c r="J684" s="196"/>
      <c r="K684" s="196"/>
      <c r="L684" s="202"/>
      <c r="M684" s="203"/>
      <c r="N684" s="204"/>
      <c r="O684" s="204"/>
      <c r="P684" s="204"/>
      <c r="Q684" s="204"/>
      <c r="R684" s="204"/>
      <c r="S684" s="204"/>
      <c r="T684" s="205"/>
      <c r="AT684" s="206" t="s">
        <v>167</v>
      </c>
      <c r="AU684" s="206" t="s">
        <v>88</v>
      </c>
      <c r="AV684" s="13" t="s">
        <v>88</v>
      </c>
      <c r="AW684" s="13" t="s">
        <v>34</v>
      </c>
      <c r="AX684" s="13" t="s">
        <v>73</v>
      </c>
      <c r="AY684" s="206" t="s">
        <v>159</v>
      </c>
    </row>
    <row r="685" spans="1:65" s="14" customFormat="1">
      <c r="B685" s="207"/>
      <c r="C685" s="208"/>
      <c r="D685" s="197" t="s">
        <v>167</v>
      </c>
      <c r="E685" s="209" t="s">
        <v>21</v>
      </c>
      <c r="F685" s="210" t="s">
        <v>169</v>
      </c>
      <c r="G685" s="208"/>
      <c r="H685" s="211">
        <v>2</v>
      </c>
      <c r="I685" s="212"/>
      <c r="J685" s="208"/>
      <c r="K685" s="208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167</v>
      </c>
      <c r="AU685" s="217" t="s">
        <v>88</v>
      </c>
      <c r="AV685" s="14" t="s">
        <v>170</v>
      </c>
      <c r="AW685" s="14" t="s">
        <v>34</v>
      </c>
      <c r="AX685" s="14" t="s">
        <v>81</v>
      </c>
      <c r="AY685" s="217" t="s">
        <v>159</v>
      </c>
    </row>
    <row r="686" spans="1:65" s="2" customFormat="1" ht="16.5" customHeight="1">
      <c r="A686" s="37"/>
      <c r="B686" s="38"/>
      <c r="C686" s="245" t="s">
        <v>1025</v>
      </c>
      <c r="D686" s="245" t="s">
        <v>311</v>
      </c>
      <c r="E686" s="246" t="s">
        <v>1026</v>
      </c>
      <c r="F686" s="247" t="s">
        <v>1027</v>
      </c>
      <c r="G686" s="248" t="s">
        <v>96</v>
      </c>
      <c r="H686" s="249">
        <v>3.36</v>
      </c>
      <c r="I686" s="250"/>
      <c r="J686" s="251">
        <f>ROUND(I686*H686,2)</f>
        <v>0</v>
      </c>
      <c r="K686" s="247" t="s">
        <v>173</v>
      </c>
      <c r="L686" s="252"/>
      <c r="M686" s="253" t="s">
        <v>21</v>
      </c>
      <c r="N686" s="254" t="s">
        <v>45</v>
      </c>
      <c r="O686" s="67"/>
      <c r="P686" s="191">
        <f>O686*H686</f>
        <v>0</v>
      </c>
      <c r="Q686" s="191">
        <v>2.4230000000000002E-2</v>
      </c>
      <c r="R686" s="191">
        <f>Q686*H686</f>
        <v>8.1412800000000007E-2</v>
      </c>
      <c r="S686" s="191">
        <v>0</v>
      </c>
      <c r="T686" s="192">
        <f>S686*H686</f>
        <v>0</v>
      </c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R686" s="193" t="s">
        <v>371</v>
      </c>
      <c r="AT686" s="193" t="s">
        <v>311</v>
      </c>
      <c r="AU686" s="193" t="s">
        <v>88</v>
      </c>
      <c r="AY686" s="20" t="s">
        <v>159</v>
      </c>
      <c r="BE686" s="194">
        <f>IF(N686="základní",J686,0)</f>
        <v>0</v>
      </c>
      <c r="BF686" s="194">
        <f>IF(N686="snížená",J686,0)</f>
        <v>0</v>
      </c>
      <c r="BG686" s="194">
        <f>IF(N686="zákl. přenesená",J686,0)</f>
        <v>0</v>
      </c>
      <c r="BH686" s="194">
        <f>IF(N686="sníž. přenesená",J686,0)</f>
        <v>0</v>
      </c>
      <c r="BI686" s="194">
        <f>IF(N686="nulová",J686,0)</f>
        <v>0</v>
      </c>
      <c r="BJ686" s="20" t="s">
        <v>88</v>
      </c>
      <c r="BK686" s="194">
        <f>ROUND(I686*H686,2)</f>
        <v>0</v>
      </c>
      <c r="BL686" s="20" t="s">
        <v>265</v>
      </c>
      <c r="BM686" s="193" t="s">
        <v>1028</v>
      </c>
    </row>
    <row r="687" spans="1:65" s="2" customFormat="1" ht="19.5">
      <c r="A687" s="37"/>
      <c r="B687" s="38"/>
      <c r="C687" s="39"/>
      <c r="D687" s="197" t="s">
        <v>262</v>
      </c>
      <c r="E687" s="39"/>
      <c r="F687" s="244" t="s">
        <v>1029</v>
      </c>
      <c r="G687" s="39"/>
      <c r="H687" s="39"/>
      <c r="I687" s="220"/>
      <c r="J687" s="39"/>
      <c r="K687" s="39"/>
      <c r="L687" s="42"/>
      <c r="M687" s="221"/>
      <c r="N687" s="222"/>
      <c r="O687" s="67"/>
      <c r="P687" s="67"/>
      <c r="Q687" s="67"/>
      <c r="R687" s="67"/>
      <c r="S687" s="67"/>
      <c r="T687" s="68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T687" s="20" t="s">
        <v>262</v>
      </c>
      <c r="AU687" s="20" t="s">
        <v>88</v>
      </c>
    </row>
    <row r="688" spans="1:65" s="13" customFormat="1">
      <c r="B688" s="195"/>
      <c r="C688" s="196"/>
      <c r="D688" s="197" t="s">
        <v>167</v>
      </c>
      <c r="E688" s="198" t="s">
        <v>21</v>
      </c>
      <c r="F688" s="199" t="s">
        <v>1030</v>
      </c>
      <c r="G688" s="196"/>
      <c r="H688" s="200">
        <v>3.36</v>
      </c>
      <c r="I688" s="201"/>
      <c r="J688" s="196"/>
      <c r="K688" s="196"/>
      <c r="L688" s="202"/>
      <c r="M688" s="203"/>
      <c r="N688" s="204"/>
      <c r="O688" s="204"/>
      <c r="P688" s="204"/>
      <c r="Q688" s="204"/>
      <c r="R688" s="204"/>
      <c r="S688" s="204"/>
      <c r="T688" s="205"/>
      <c r="AT688" s="206" t="s">
        <v>167</v>
      </c>
      <c r="AU688" s="206" t="s">
        <v>88</v>
      </c>
      <c r="AV688" s="13" t="s">
        <v>88</v>
      </c>
      <c r="AW688" s="13" t="s">
        <v>34</v>
      </c>
      <c r="AX688" s="13" t="s">
        <v>73</v>
      </c>
      <c r="AY688" s="206" t="s">
        <v>159</v>
      </c>
    </row>
    <row r="689" spans="1:65" s="14" customFormat="1">
      <c r="B689" s="207"/>
      <c r="C689" s="208"/>
      <c r="D689" s="197" t="s">
        <v>167</v>
      </c>
      <c r="E689" s="209" t="s">
        <v>21</v>
      </c>
      <c r="F689" s="210" t="s">
        <v>169</v>
      </c>
      <c r="G689" s="208"/>
      <c r="H689" s="211">
        <v>3.36</v>
      </c>
      <c r="I689" s="212"/>
      <c r="J689" s="208"/>
      <c r="K689" s="208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167</v>
      </c>
      <c r="AU689" s="217" t="s">
        <v>88</v>
      </c>
      <c r="AV689" s="14" t="s">
        <v>170</v>
      </c>
      <c r="AW689" s="14" t="s">
        <v>34</v>
      </c>
      <c r="AX689" s="14" t="s">
        <v>81</v>
      </c>
      <c r="AY689" s="217" t="s">
        <v>159</v>
      </c>
    </row>
    <row r="690" spans="1:65" s="2" customFormat="1" ht="16.5" customHeight="1">
      <c r="A690" s="37"/>
      <c r="B690" s="38"/>
      <c r="C690" s="182" t="s">
        <v>1031</v>
      </c>
      <c r="D690" s="182" t="s">
        <v>161</v>
      </c>
      <c r="E690" s="183" t="s">
        <v>1032</v>
      </c>
      <c r="F690" s="184" t="s">
        <v>1033</v>
      </c>
      <c r="G690" s="185" t="s">
        <v>110</v>
      </c>
      <c r="H690" s="186">
        <v>10</v>
      </c>
      <c r="I690" s="187"/>
      <c r="J690" s="188">
        <f>ROUND(I690*H690,2)</f>
        <v>0</v>
      </c>
      <c r="K690" s="184" t="s">
        <v>173</v>
      </c>
      <c r="L690" s="42"/>
      <c r="M690" s="189" t="s">
        <v>21</v>
      </c>
      <c r="N690" s="190" t="s">
        <v>45</v>
      </c>
      <c r="O690" s="67"/>
      <c r="P690" s="191">
        <f>O690*H690</f>
        <v>0</v>
      </c>
      <c r="Q690" s="191">
        <v>5.0000000000000002E-5</v>
      </c>
      <c r="R690" s="191">
        <f>Q690*H690</f>
        <v>5.0000000000000001E-4</v>
      </c>
      <c r="S690" s="191">
        <v>0</v>
      </c>
      <c r="T690" s="192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93" t="s">
        <v>265</v>
      </c>
      <c r="AT690" s="193" t="s">
        <v>161</v>
      </c>
      <c r="AU690" s="193" t="s">
        <v>88</v>
      </c>
      <c r="AY690" s="20" t="s">
        <v>159</v>
      </c>
      <c r="BE690" s="194">
        <f>IF(N690="základní",J690,0)</f>
        <v>0</v>
      </c>
      <c r="BF690" s="194">
        <f>IF(N690="snížená",J690,0)</f>
        <v>0</v>
      </c>
      <c r="BG690" s="194">
        <f>IF(N690="zákl. přenesená",J690,0)</f>
        <v>0</v>
      </c>
      <c r="BH690" s="194">
        <f>IF(N690="sníž. přenesená",J690,0)</f>
        <v>0</v>
      </c>
      <c r="BI690" s="194">
        <f>IF(N690="nulová",J690,0)</f>
        <v>0</v>
      </c>
      <c r="BJ690" s="20" t="s">
        <v>88</v>
      </c>
      <c r="BK690" s="194">
        <f>ROUND(I690*H690,2)</f>
        <v>0</v>
      </c>
      <c r="BL690" s="20" t="s">
        <v>265</v>
      </c>
      <c r="BM690" s="193" t="s">
        <v>1034</v>
      </c>
    </row>
    <row r="691" spans="1:65" s="2" customFormat="1">
      <c r="A691" s="37"/>
      <c r="B691" s="38"/>
      <c r="C691" s="39"/>
      <c r="D691" s="218" t="s">
        <v>175</v>
      </c>
      <c r="E691" s="39"/>
      <c r="F691" s="219" t="s">
        <v>1035</v>
      </c>
      <c r="G691" s="39"/>
      <c r="H691" s="39"/>
      <c r="I691" s="220"/>
      <c r="J691" s="39"/>
      <c r="K691" s="39"/>
      <c r="L691" s="42"/>
      <c r="M691" s="221"/>
      <c r="N691" s="222"/>
      <c r="O691" s="67"/>
      <c r="P691" s="67"/>
      <c r="Q691" s="67"/>
      <c r="R691" s="67"/>
      <c r="S691" s="67"/>
      <c r="T691" s="68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T691" s="20" t="s">
        <v>175</v>
      </c>
      <c r="AU691" s="20" t="s">
        <v>88</v>
      </c>
    </row>
    <row r="692" spans="1:65" s="13" customFormat="1">
      <c r="B692" s="195"/>
      <c r="C692" s="196"/>
      <c r="D692" s="197" t="s">
        <v>167</v>
      </c>
      <c r="E692" s="198" t="s">
        <v>21</v>
      </c>
      <c r="F692" s="199" t="s">
        <v>1036</v>
      </c>
      <c r="G692" s="196"/>
      <c r="H692" s="200">
        <v>10</v>
      </c>
      <c r="I692" s="201"/>
      <c r="J692" s="196"/>
      <c r="K692" s="196"/>
      <c r="L692" s="202"/>
      <c r="M692" s="203"/>
      <c r="N692" s="204"/>
      <c r="O692" s="204"/>
      <c r="P692" s="204"/>
      <c r="Q692" s="204"/>
      <c r="R692" s="204"/>
      <c r="S692" s="204"/>
      <c r="T692" s="205"/>
      <c r="AT692" s="206" t="s">
        <v>167</v>
      </c>
      <c r="AU692" s="206" t="s">
        <v>88</v>
      </c>
      <c r="AV692" s="13" t="s">
        <v>88</v>
      </c>
      <c r="AW692" s="13" t="s">
        <v>34</v>
      </c>
      <c r="AX692" s="13" t="s">
        <v>73</v>
      </c>
      <c r="AY692" s="206" t="s">
        <v>159</v>
      </c>
    </row>
    <row r="693" spans="1:65" s="14" customFormat="1">
      <c r="B693" s="207"/>
      <c r="C693" s="208"/>
      <c r="D693" s="197" t="s">
        <v>167</v>
      </c>
      <c r="E693" s="209" t="s">
        <v>21</v>
      </c>
      <c r="F693" s="210" t="s">
        <v>169</v>
      </c>
      <c r="G693" s="208"/>
      <c r="H693" s="211">
        <v>10</v>
      </c>
      <c r="I693" s="212"/>
      <c r="J693" s="208"/>
      <c r="K693" s="208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167</v>
      </c>
      <c r="AU693" s="217" t="s">
        <v>88</v>
      </c>
      <c r="AV693" s="14" t="s">
        <v>170</v>
      </c>
      <c r="AW693" s="14" t="s">
        <v>34</v>
      </c>
      <c r="AX693" s="14" t="s">
        <v>81</v>
      </c>
      <c r="AY693" s="217" t="s">
        <v>159</v>
      </c>
    </row>
    <row r="694" spans="1:65" s="2" customFormat="1" ht="16.5" customHeight="1">
      <c r="A694" s="37"/>
      <c r="B694" s="38"/>
      <c r="C694" s="182" t="s">
        <v>1037</v>
      </c>
      <c r="D694" s="182" t="s">
        <v>161</v>
      </c>
      <c r="E694" s="183" t="s">
        <v>1038</v>
      </c>
      <c r="F694" s="184" t="s">
        <v>1039</v>
      </c>
      <c r="G694" s="185" t="s">
        <v>602</v>
      </c>
      <c r="H694" s="186">
        <v>2</v>
      </c>
      <c r="I694" s="187"/>
      <c r="J694" s="188">
        <f>ROUND(I694*H694,2)</f>
        <v>0</v>
      </c>
      <c r="K694" s="184" t="s">
        <v>173</v>
      </c>
      <c r="L694" s="42"/>
      <c r="M694" s="189" t="s">
        <v>21</v>
      </c>
      <c r="N694" s="190" t="s">
        <v>45</v>
      </c>
      <c r="O694" s="67"/>
      <c r="P694" s="191">
        <f>O694*H694</f>
        <v>0</v>
      </c>
      <c r="Q694" s="191">
        <v>0</v>
      </c>
      <c r="R694" s="191">
        <f>Q694*H694</f>
        <v>0</v>
      </c>
      <c r="S694" s="191">
        <v>0</v>
      </c>
      <c r="T694" s="192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193" t="s">
        <v>265</v>
      </c>
      <c r="AT694" s="193" t="s">
        <v>161</v>
      </c>
      <c r="AU694" s="193" t="s">
        <v>88</v>
      </c>
      <c r="AY694" s="20" t="s">
        <v>159</v>
      </c>
      <c r="BE694" s="194">
        <f>IF(N694="základní",J694,0)</f>
        <v>0</v>
      </c>
      <c r="BF694" s="194">
        <f>IF(N694="snížená",J694,0)</f>
        <v>0</v>
      </c>
      <c r="BG694" s="194">
        <f>IF(N694="zákl. přenesená",J694,0)</f>
        <v>0</v>
      </c>
      <c r="BH694" s="194">
        <f>IF(N694="sníž. přenesená",J694,0)</f>
        <v>0</v>
      </c>
      <c r="BI694" s="194">
        <f>IF(N694="nulová",J694,0)</f>
        <v>0</v>
      </c>
      <c r="BJ694" s="20" t="s">
        <v>88</v>
      </c>
      <c r="BK694" s="194">
        <f>ROUND(I694*H694,2)</f>
        <v>0</v>
      </c>
      <c r="BL694" s="20" t="s">
        <v>265</v>
      </c>
      <c r="BM694" s="193" t="s">
        <v>1040</v>
      </c>
    </row>
    <row r="695" spans="1:65" s="2" customFormat="1">
      <c r="A695" s="37"/>
      <c r="B695" s="38"/>
      <c r="C695" s="39"/>
      <c r="D695" s="218" t="s">
        <v>175</v>
      </c>
      <c r="E695" s="39"/>
      <c r="F695" s="219" t="s">
        <v>1041</v>
      </c>
      <c r="G695" s="39"/>
      <c r="H695" s="39"/>
      <c r="I695" s="220"/>
      <c r="J695" s="39"/>
      <c r="K695" s="39"/>
      <c r="L695" s="42"/>
      <c r="M695" s="221"/>
      <c r="N695" s="222"/>
      <c r="O695" s="67"/>
      <c r="P695" s="67"/>
      <c r="Q695" s="67"/>
      <c r="R695" s="67"/>
      <c r="S695" s="67"/>
      <c r="T695" s="68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T695" s="20" t="s">
        <v>175</v>
      </c>
      <c r="AU695" s="20" t="s">
        <v>88</v>
      </c>
    </row>
    <row r="696" spans="1:65" s="13" customFormat="1">
      <c r="B696" s="195"/>
      <c r="C696" s="196"/>
      <c r="D696" s="197" t="s">
        <v>167</v>
      </c>
      <c r="E696" s="198" t="s">
        <v>21</v>
      </c>
      <c r="F696" s="199" t="s">
        <v>1042</v>
      </c>
      <c r="G696" s="196"/>
      <c r="H696" s="200">
        <v>2</v>
      </c>
      <c r="I696" s="201"/>
      <c r="J696" s="196"/>
      <c r="K696" s="196"/>
      <c r="L696" s="202"/>
      <c r="M696" s="203"/>
      <c r="N696" s="204"/>
      <c r="O696" s="204"/>
      <c r="P696" s="204"/>
      <c r="Q696" s="204"/>
      <c r="R696" s="204"/>
      <c r="S696" s="204"/>
      <c r="T696" s="205"/>
      <c r="AT696" s="206" t="s">
        <v>167</v>
      </c>
      <c r="AU696" s="206" t="s">
        <v>88</v>
      </c>
      <c r="AV696" s="13" t="s">
        <v>88</v>
      </c>
      <c r="AW696" s="13" t="s">
        <v>34</v>
      </c>
      <c r="AX696" s="13" t="s">
        <v>73</v>
      </c>
      <c r="AY696" s="206" t="s">
        <v>159</v>
      </c>
    </row>
    <row r="697" spans="1:65" s="14" customFormat="1">
      <c r="B697" s="207"/>
      <c r="C697" s="208"/>
      <c r="D697" s="197" t="s">
        <v>167</v>
      </c>
      <c r="E697" s="209" t="s">
        <v>21</v>
      </c>
      <c r="F697" s="210" t="s">
        <v>169</v>
      </c>
      <c r="G697" s="208"/>
      <c r="H697" s="211">
        <v>2</v>
      </c>
      <c r="I697" s="212"/>
      <c r="J697" s="208"/>
      <c r="K697" s="208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167</v>
      </c>
      <c r="AU697" s="217" t="s">
        <v>88</v>
      </c>
      <c r="AV697" s="14" t="s">
        <v>170</v>
      </c>
      <c r="AW697" s="14" t="s">
        <v>34</v>
      </c>
      <c r="AX697" s="14" t="s">
        <v>81</v>
      </c>
      <c r="AY697" s="217" t="s">
        <v>159</v>
      </c>
    </row>
    <row r="698" spans="1:65" s="2" customFormat="1" ht="16.5" customHeight="1">
      <c r="A698" s="37"/>
      <c r="B698" s="38"/>
      <c r="C698" s="245" t="s">
        <v>1043</v>
      </c>
      <c r="D698" s="245" t="s">
        <v>311</v>
      </c>
      <c r="E698" s="246" t="s">
        <v>1044</v>
      </c>
      <c r="F698" s="247" t="s">
        <v>1045</v>
      </c>
      <c r="G698" s="248" t="s">
        <v>602</v>
      </c>
      <c r="H698" s="249">
        <v>2</v>
      </c>
      <c r="I698" s="250"/>
      <c r="J698" s="251">
        <f>ROUND(I698*H698,2)</f>
        <v>0</v>
      </c>
      <c r="K698" s="247" t="s">
        <v>173</v>
      </c>
      <c r="L698" s="252"/>
      <c r="M698" s="253" t="s">
        <v>21</v>
      </c>
      <c r="N698" s="254" t="s">
        <v>45</v>
      </c>
      <c r="O698" s="67"/>
      <c r="P698" s="191">
        <f>O698*H698</f>
        <v>0</v>
      </c>
      <c r="Q698" s="191">
        <v>2.3999999999999998E-3</v>
      </c>
      <c r="R698" s="191">
        <f>Q698*H698</f>
        <v>4.7999999999999996E-3</v>
      </c>
      <c r="S698" s="191">
        <v>0</v>
      </c>
      <c r="T698" s="192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93" t="s">
        <v>371</v>
      </c>
      <c r="AT698" s="193" t="s">
        <v>311</v>
      </c>
      <c r="AU698" s="193" t="s">
        <v>88</v>
      </c>
      <c r="AY698" s="20" t="s">
        <v>159</v>
      </c>
      <c r="BE698" s="194">
        <f>IF(N698="základní",J698,0)</f>
        <v>0</v>
      </c>
      <c r="BF698" s="194">
        <f>IF(N698="snížená",J698,0)</f>
        <v>0</v>
      </c>
      <c r="BG698" s="194">
        <f>IF(N698="zákl. přenesená",J698,0)</f>
        <v>0</v>
      </c>
      <c r="BH698" s="194">
        <f>IF(N698="sníž. přenesená",J698,0)</f>
        <v>0</v>
      </c>
      <c r="BI698" s="194">
        <f>IF(N698="nulová",J698,0)</f>
        <v>0</v>
      </c>
      <c r="BJ698" s="20" t="s">
        <v>88</v>
      </c>
      <c r="BK698" s="194">
        <f>ROUND(I698*H698,2)</f>
        <v>0</v>
      </c>
      <c r="BL698" s="20" t="s">
        <v>265</v>
      </c>
      <c r="BM698" s="193" t="s">
        <v>1046</v>
      </c>
    </row>
    <row r="699" spans="1:65" s="2" customFormat="1" ht="16.5" customHeight="1">
      <c r="A699" s="37"/>
      <c r="B699" s="38"/>
      <c r="C699" s="182" t="s">
        <v>1047</v>
      </c>
      <c r="D699" s="182" t="s">
        <v>161</v>
      </c>
      <c r="E699" s="183" t="s">
        <v>1048</v>
      </c>
      <c r="F699" s="184" t="s">
        <v>1049</v>
      </c>
      <c r="G699" s="185" t="s">
        <v>602</v>
      </c>
      <c r="H699" s="186">
        <v>2</v>
      </c>
      <c r="I699" s="187"/>
      <c r="J699" s="188">
        <f>ROUND(I699*H699,2)</f>
        <v>0</v>
      </c>
      <c r="K699" s="184" t="s">
        <v>173</v>
      </c>
      <c r="L699" s="42"/>
      <c r="M699" s="189" t="s">
        <v>21</v>
      </c>
      <c r="N699" s="190" t="s">
        <v>45</v>
      </c>
      <c r="O699" s="67"/>
      <c r="P699" s="191">
        <f>O699*H699</f>
        <v>0</v>
      </c>
      <c r="Q699" s="191">
        <v>0</v>
      </c>
      <c r="R699" s="191">
        <f>Q699*H699</f>
        <v>0</v>
      </c>
      <c r="S699" s="191">
        <v>0</v>
      </c>
      <c r="T699" s="192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3" t="s">
        <v>265</v>
      </c>
      <c r="AT699" s="193" t="s">
        <v>161</v>
      </c>
      <c r="AU699" s="193" t="s">
        <v>88</v>
      </c>
      <c r="AY699" s="20" t="s">
        <v>159</v>
      </c>
      <c r="BE699" s="194">
        <f>IF(N699="základní",J699,0)</f>
        <v>0</v>
      </c>
      <c r="BF699" s="194">
        <f>IF(N699="snížená",J699,0)</f>
        <v>0</v>
      </c>
      <c r="BG699" s="194">
        <f>IF(N699="zákl. přenesená",J699,0)</f>
        <v>0</v>
      </c>
      <c r="BH699" s="194">
        <f>IF(N699="sníž. přenesená",J699,0)</f>
        <v>0</v>
      </c>
      <c r="BI699" s="194">
        <f>IF(N699="nulová",J699,0)</f>
        <v>0</v>
      </c>
      <c r="BJ699" s="20" t="s">
        <v>88</v>
      </c>
      <c r="BK699" s="194">
        <f>ROUND(I699*H699,2)</f>
        <v>0</v>
      </c>
      <c r="BL699" s="20" t="s">
        <v>265</v>
      </c>
      <c r="BM699" s="193" t="s">
        <v>1050</v>
      </c>
    </row>
    <row r="700" spans="1:65" s="2" customFormat="1">
      <c r="A700" s="37"/>
      <c r="B700" s="38"/>
      <c r="C700" s="39"/>
      <c r="D700" s="218" t="s">
        <v>175</v>
      </c>
      <c r="E700" s="39"/>
      <c r="F700" s="219" t="s">
        <v>1051</v>
      </c>
      <c r="G700" s="39"/>
      <c r="H700" s="39"/>
      <c r="I700" s="220"/>
      <c r="J700" s="39"/>
      <c r="K700" s="39"/>
      <c r="L700" s="42"/>
      <c r="M700" s="221"/>
      <c r="N700" s="222"/>
      <c r="O700" s="67"/>
      <c r="P700" s="67"/>
      <c r="Q700" s="67"/>
      <c r="R700" s="67"/>
      <c r="S700" s="67"/>
      <c r="T700" s="68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20" t="s">
        <v>175</v>
      </c>
      <c r="AU700" s="20" t="s">
        <v>88</v>
      </c>
    </row>
    <row r="701" spans="1:65" s="13" customFormat="1">
      <c r="B701" s="195"/>
      <c r="C701" s="196"/>
      <c r="D701" s="197" t="s">
        <v>167</v>
      </c>
      <c r="E701" s="198" t="s">
        <v>21</v>
      </c>
      <c r="F701" s="199" t="s">
        <v>1042</v>
      </c>
      <c r="G701" s="196"/>
      <c r="H701" s="200">
        <v>2</v>
      </c>
      <c r="I701" s="201"/>
      <c r="J701" s="196"/>
      <c r="K701" s="196"/>
      <c r="L701" s="202"/>
      <c r="M701" s="203"/>
      <c r="N701" s="204"/>
      <c r="O701" s="204"/>
      <c r="P701" s="204"/>
      <c r="Q701" s="204"/>
      <c r="R701" s="204"/>
      <c r="S701" s="204"/>
      <c r="T701" s="205"/>
      <c r="AT701" s="206" t="s">
        <v>167</v>
      </c>
      <c r="AU701" s="206" t="s">
        <v>88</v>
      </c>
      <c r="AV701" s="13" t="s">
        <v>88</v>
      </c>
      <c r="AW701" s="13" t="s">
        <v>34</v>
      </c>
      <c r="AX701" s="13" t="s">
        <v>73</v>
      </c>
      <c r="AY701" s="206" t="s">
        <v>159</v>
      </c>
    </row>
    <row r="702" spans="1:65" s="14" customFormat="1">
      <c r="B702" s="207"/>
      <c r="C702" s="208"/>
      <c r="D702" s="197" t="s">
        <v>167</v>
      </c>
      <c r="E702" s="209" t="s">
        <v>21</v>
      </c>
      <c r="F702" s="210" t="s">
        <v>169</v>
      </c>
      <c r="G702" s="208"/>
      <c r="H702" s="211">
        <v>2</v>
      </c>
      <c r="I702" s="212"/>
      <c r="J702" s="208"/>
      <c r="K702" s="208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167</v>
      </c>
      <c r="AU702" s="217" t="s">
        <v>88</v>
      </c>
      <c r="AV702" s="14" t="s">
        <v>170</v>
      </c>
      <c r="AW702" s="14" t="s">
        <v>34</v>
      </c>
      <c r="AX702" s="14" t="s">
        <v>81</v>
      </c>
      <c r="AY702" s="217" t="s">
        <v>159</v>
      </c>
    </row>
    <row r="703" spans="1:65" s="2" customFormat="1" ht="16.5" customHeight="1">
      <c r="A703" s="37"/>
      <c r="B703" s="38"/>
      <c r="C703" s="245" t="s">
        <v>1052</v>
      </c>
      <c r="D703" s="245" t="s">
        <v>311</v>
      </c>
      <c r="E703" s="246" t="s">
        <v>1053</v>
      </c>
      <c r="F703" s="247" t="s">
        <v>1054</v>
      </c>
      <c r="G703" s="248" t="s">
        <v>602</v>
      </c>
      <c r="H703" s="249">
        <v>2</v>
      </c>
      <c r="I703" s="250"/>
      <c r="J703" s="251">
        <f>ROUND(I703*H703,2)</f>
        <v>0</v>
      </c>
      <c r="K703" s="247" t="s">
        <v>173</v>
      </c>
      <c r="L703" s="252"/>
      <c r="M703" s="253" t="s">
        <v>21</v>
      </c>
      <c r="N703" s="254" t="s">
        <v>45</v>
      </c>
      <c r="O703" s="67"/>
      <c r="P703" s="191">
        <f>O703*H703</f>
        <v>0</v>
      </c>
      <c r="Q703" s="191">
        <v>2.2000000000000001E-3</v>
      </c>
      <c r="R703" s="191">
        <f>Q703*H703</f>
        <v>4.4000000000000003E-3</v>
      </c>
      <c r="S703" s="191">
        <v>0</v>
      </c>
      <c r="T703" s="192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3" t="s">
        <v>371</v>
      </c>
      <c r="AT703" s="193" t="s">
        <v>311</v>
      </c>
      <c r="AU703" s="193" t="s">
        <v>88</v>
      </c>
      <c r="AY703" s="20" t="s">
        <v>159</v>
      </c>
      <c r="BE703" s="194">
        <f>IF(N703="základní",J703,0)</f>
        <v>0</v>
      </c>
      <c r="BF703" s="194">
        <f>IF(N703="snížená",J703,0)</f>
        <v>0</v>
      </c>
      <c r="BG703" s="194">
        <f>IF(N703="zákl. přenesená",J703,0)</f>
        <v>0</v>
      </c>
      <c r="BH703" s="194">
        <f>IF(N703="sníž. přenesená",J703,0)</f>
        <v>0</v>
      </c>
      <c r="BI703" s="194">
        <f>IF(N703="nulová",J703,0)</f>
        <v>0</v>
      </c>
      <c r="BJ703" s="20" t="s">
        <v>88</v>
      </c>
      <c r="BK703" s="194">
        <f>ROUND(I703*H703,2)</f>
        <v>0</v>
      </c>
      <c r="BL703" s="20" t="s">
        <v>265</v>
      </c>
      <c r="BM703" s="193" t="s">
        <v>1055</v>
      </c>
    </row>
    <row r="704" spans="1:65" s="2" customFormat="1" ht="24.2" customHeight="1">
      <c r="A704" s="37"/>
      <c r="B704" s="38"/>
      <c r="C704" s="182" t="s">
        <v>1056</v>
      </c>
      <c r="D704" s="182" t="s">
        <v>161</v>
      </c>
      <c r="E704" s="183" t="s">
        <v>1057</v>
      </c>
      <c r="F704" s="184" t="s">
        <v>1058</v>
      </c>
      <c r="G704" s="185" t="s">
        <v>283</v>
      </c>
      <c r="H704" s="186">
        <v>9.1999999999999998E-2</v>
      </c>
      <c r="I704" s="187"/>
      <c r="J704" s="188">
        <f>ROUND(I704*H704,2)</f>
        <v>0</v>
      </c>
      <c r="K704" s="184" t="s">
        <v>173</v>
      </c>
      <c r="L704" s="42"/>
      <c r="M704" s="189" t="s">
        <v>21</v>
      </c>
      <c r="N704" s="190" t="s">
        <v>45</v>
      </c>
      <c r="O704" s="67"/>
      <c r="P704" s="191">
        <f>O704*H704</f>
        <v>0</v>
      </c>
      <c r="Q704" s="191">
        <v>0</v>
      </c>
      <c r="R704" s="191">
        <f>Q704*H704</f>
        <v>0</v>
      </c>
      <c r="S704" s="191">
        <v>0</v>
      </c>
      <c r="T704" s="192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193" t="s">
        <v>265</v>
      </c>
      <c r="AT704" s="193" t="s">
        <v>161</v>
      </c>
      <c r="AU704" s="193" t="s">
        <v>88</v>
      </c>
      <c r="AY704" s="20" t="s">
        <v>159</v>
      </c>
      <c r="BE704" s="194">
        <f>IF(N704="základní",J704,0)</f>
        <v>0</v>
      </c>
      <c r="BF704" s="194">
        <f>IF(N704="snížená",J704,0)</f>
        <v>0</v>
      </c>
      <c r="BG704" s="194">
        <f>IF(N704="zákl. přenesená",J704,0)</f>
        <v>0</v>
      </c>
      <c r="BH704" s="194">
        <f>IF(N704="sníž. přenesená",J704,0)</f>
        <v>0</v>
      </c>
      <c r="BI704" s="194">
        <f>IF(N704="nulová",J704,0)</f>
        <v>0</v>
      </c>
      <c r="BJ704" s="20" t="s">
        <v>88</v>
      </c>
      <c r="BK704" s="194">
        <f>ROUND(I704*H704,2)</f>
        <v>0</v>
      </c>
      <c r="BL704" s="20" t="s">
        <v>265</v>
      </c>
      <c r="BM704" s="193" t="s">
        <v>1059</v>
      </c>
    </row>
    <row r="705" spans="1:65" s="2" customFormat="1">
      <c r="A705" s="37"/>
      <c r="B705" s="38"/>
      <c r="C705" s="39"/>
      <c r="D705" s="218" t="s">
        <v>175</v>
      </c>
      <c r="E705" s="39"/>
      <c r="F705" s="219" t="s">
        <v>1060</v>
      </c>
      <c r="G705" s="39"/>
      <c r="H705" s="39"/>
      <c r="I705" s="220"/>
      <c r="J705" s="39"/>
      <c r="K705" s="39"/>
      <c r="L705" s="42"/>
      <c r="M705" s="221"/>
      <c r="N705" s="222"/>
      <c r="O705" s="67"/>
      <c r="P705" s="67"/>
      <c r="Q705" s="67"/>
      <c r="R705" s="67"/>
      <c r="S705" s="67"/>
      <c r="T705" s="68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T705" s="20" t="s">
        <v>175</v>
      </c>
      <c r="AU705" s="20" t="s">
        <v>88</v>
      </c>
    </row>
    <row r="706" spans="1:65" s="2" customFormat="1" ht="24.2" customHeight="1">
      <c r="A706" s="37"/>
      <c r="B706" s="38"/>
      <c r="C706" s="182" t="s">
        <v>1061</v>
      </c>
      <c r="D706" s="182" t="s">
        <v>161</v>
      </c>
      <c r="E706" s="183" t="s">
        <v>1062</v>
      </c>
      <c r="F706" s="184" t="s">
        <v>1063</v>
      </c>
      <c r="G706" s="185" t="s">
        <v>283</v>
      </c>
      <c r="H706" s="186">
        <v>9.1999999999999998E-2</v>
      </c>
      <c r="I706" s="187"/>
      <c r="J706" s="188">
        <f>ROUND(I706*H706,2)</f>
        <v>0</v>
      </c>
      <c r="K706" s="184" t="s">
        <v>173</v>
      </c>
      <c r="L706" s="42"/>
      <c r="M706" s="189" t="s">
        <v>21</v>
      </c>
      <c r="N706" s="190" t="s">
        <v>45</v>
      </c>
      <c r="O706" s="67"/>
      <c r="P706" s="191">
        <f>O706*H706</f>
        <v>0</v>
      </c>
      <c r="Q706" s="191">
        <v>0</v>
      </c>
      <c r="R706" s="191">
        <f>Q706*H706</f>
        <v>0</v>
      </c>
      <c r="S706" s="191">
        <v>0</v>
      </c>
      <c r="T706" s="192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193" t="s">
        <v>265</v>
      </c>
      <c r="AT706" s="193" t="s">
        <v>161</v>
      </c>
      <c r="AU706" s="193" t="s">
        <v>88</v>
      </c>
      <c r="AY706" s="20" t="s">
        <v>159</v>
      </c>
      <c r="BE706" s="194">
        <f>IF(N706="základní",J706,0)</f>
        <v>0</v>
      </c>
      <c r="BF706" s="194">
        <f>IF(N706="snížená",J706,0)</f>
        <v>0</v>
      </c>
      <c r="BG706" s="194">
        <f>IF(N706="zákl. přenesená",J706,0)</f>
        <v>0</v>
      </c>
      <c r="BH706" s="194">
        <f>IF(N706="sníž. přenesená",J706,0)</f>
        <v>0</v>
      </c>
      <c r="BI706" s="194">
        <f>IF(N706="nulová",J706,0)</f>
        <v>0</v>
      </c>
      <c r="BJ706" s="20" t="s">
        <v>88</v>
      </c>
      <c r="BK706" s="194">
        <f>ROUND(I706*H706,2)</f>
        <v>0</v>
      </c>
      <c r="BL706" s="20" t="s">
        <v>265</v>
      </c>
      <c r="BM706" s="193" t="s">
        <v>1064</v>
      </c>
    </row>
    <row r="707" spans="1:65" s="2" customFormat="1">
      <c r="A707" s="37"/>
      <c r="B707" s="38"/>
      <c r="C707" s="39"/>
      <c r="D707" s="218" t="s">
        <v>175</v>
      </c>
      <c r="E707" s="39"/>
      <c r="F707" s="219" t="s">
        <v>1065</v>
      </c>
      <c r="G707" s="39"/>
      <c r="H707" s="39"/>
      <c r="I707" s="220"/>
      <c r="J707" s="39"/>
      <c r="K707" s="39"/>
      <c r="L707" s="42"/>
      <c r="M707" s="221"/>
      <c r="N707" s="222"/>
      <c r="O707" s="67"/>
      <c r="P707" s="67"/>
      <c r="Q707" s="67"/>
      <c r="R707" s="67"/>
      <c r="S707" s="67"/>
      <c r="T707" s="68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T707" s="20" t="s">
        <v>175</v>
      </c>
      <c r="AU707" s="20" t="s">
        <v>88</v>
      </c>
    </row>
    <row r="708" spans="1:65" s="12" customFormat="1" ht="22.9" customHeight="1">
      <c r="B708" s="166"/>
      <c r="C708" s="167"/>
      <c r="D708" s="168" t="s">
        <v>72</v>
      </c>
      <c r="E708" s="180" t="s">
        <v>1066</v>
      </c>
      <c r="F708" s="180" t="s">
        <v>1067</v>
      </c>
      <c r="G708" s="167"/>
      <c r="H708" s="167"/>
      <c r="I708" s="170"/>
      <c r="J708" s="181">
        <f>BK708</f>
        <v>0</v>
      </c>
      <c r="K708" s="167"/>
      <c r="L708" s="172"/>
      <c r="M708" s="173"/>
      <c r="N708" s="174"/>
      <c r="O708" s="174"/>
      <c r="P708" s="175">
        <f>SUM(P709:P797)</f>
        <v>0</v>
      </c>
      <c r="Q708" s="174"/>
      <c r="R708" s="175">
        <f>SUM(R709:R797)</f>
        <v>0.50245185000000003</v>
      </c>
      <c r="S708" s="174"/>
      <c r="T708" s="176">
        <f>SUM(T709:T797)</f>
        <v>0</v>
      </c>
      <c r="AR708" s="177" t="s">
        <v>88</v>
      </c>
      <c r="AT708" s="178" t="s">
        <v>72</v>
      </c>
      <c r="AU708" s="178" t="s">
        <v>81</v>
      </c>
      <c r="AY708" s="177" t="s">
        <v>159</v>
      </c>
      <c r="BK708" s="179">
        <f>SUM(BK709:BK797)</f>
        <v>0</v>
      </c>
    </row>
    <row r="709" spans="1:65" s="2" customFormat="1" ht="16.5" customHeight="1">
      <c r="A709" s="37"/>
      <c r="B709" s="38"/>
      <c r="C709" s="182" t="s">
        <v>1068</v>
      </c>
      <c r="D709" s="182" t="s">
        <v>161</v>
      </c>
      <c r="E709" s="183" t="s">
        <v>1069</v>
      </c>
      <c r="F709" s="184" t="s">
        <v>1070</v>
      </c>
      <c r="G709" s="185" t="s">
        <v>96</v>
      </c>
      <c r="H709" s="186">
        <v>15.064</v>
      </c>
      <c r="I709" s="187"/>
      <c r="J709" s="188">
        <f>ROUND(I709*H709,2)</f>
        <v>0</v>
      </c>
      <c r="K709" s="184" t="s">
        <v>173</v>
      </c>
      <c r="L709" s="42"/>
      <c r="M709" s="189" t="s">
        <v>21</v>
      </c>
      <c r="N709" s="190" t="s">
        <v>45</v>
      </c>
      <c r="O709" s="67"/>
      <c r="P709" s="191">
        <f>O709*H709</f>
        <v>0</v>
      </c>
      <c r="Q709" s="191">
        <v>0</v>
      </c>
      <c r="R709" s="191">
        <f>Q709*H709</f>
        <v>0</v>
      </c>
      <c r="S709" s="191">
        <v>0</v>
      </c>
      <c r="T709" s="192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193" t="s">
        <v>265</v>
      </c>
      <c r="AT709" s="193" t="s">
        <v>161</v>
      </c>
      <c r="AU709" s="193" t="s">
        <v>88</v>
      </c>
      <c r="AY709" s="20" t="s">
        <v>159</v>
      </c>
      <c r="BE709" s="194">
        <f>IF(N709="základní",J709,0)</f>
        <v>0</v>
      </c>
      <c r="BF709" s="194">
        <f>IF(N709="snížená",J709,0)</f>
        <v>0</v>
      </c>
      <c r="BG709" s="194">
        <f>IF(N709="zákl. přenesená",J709,0)</f>
        <v>0</v>
      </c>
      <c r="BH709" s="194">
        <f>IF(N709="sníž. přenesená",J709,0)</f>
        <v>0</v>
      </c>
      <c r="BI709" s="194">
        <f>IF(N709="nulová",J709,0)</f>
        <v>0</v>
      </c>
      <c r="BJ709" s="20" t="s">
        <v>88</v>
      </c>
      <c r="BK709" s="194">
        <f>ROUND(I709*H709,2)</f>
        <v>0</v>
      </c>
      <c r="BL709" s="20" t="s">
        <v>265</v>
      </c>
      <c r="BM709" s="193" t="s">
        <v>1071</v>
      </c>
    </row>
    <row r="710" spans="1:65" s="2" customFormat="1">
      <c r="A710" s="37"/>
      <c r="B710" s="38"/>
      <c r="C710" s="39"/>
      <c r="D710" s="218" t="s">
        <v>175</v>
      </c>
      <c r="E710" s="39"/>
      <c r="F710" s="219" t="s">
        <v>1072</v>
      </c>
      <c r="G710" s="39"/>
      <c r="H710" s="39"/>
      <c r="I710" s="220"/>
      <c r="J710" s="39"/>
      <c r="K710" s="39"/>
      <c r="L710" s="42"/>
      <c r="M710" s="221"/>
      <c r="N710" s="222"/>
      <c r="O710" s="67"/>
      <c r="P710" s="67"/>
      <c r="Q710" s="67"/>
      <c r="R710" s="67"/>
      <c r="S710" s="67"/>
      <c r="T710" s="68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T710" s="20" t="s">
        <v>175</v>
      </c>
      <c r="AU710" s="20" t="s">
        <v>88</v>
      </c>
    </row>
    <row r="711" spans="1:65" s="13" customFormat="1">
      <c r="B711" s="195"/>
      <c r="C711" s="196"/>
      <c r="D711" s="197" t="s">
        <v>167</v>
      </c>
      <c r="E711" s="198" t="s">
        <v>21</v>
      </c>
      <c r="F711" s="199" t="s">
        <v>1073</v>
      </c>
      <c r="G711" s="196"/>
      <c r="H711" s="200">
        <v>15.064</v>
      </c>
      <c r="I711" s="201"/>
      <c r="J711" s="196"/>
      <c r="K711" s="196"/>
      <c r="L711" s="202"/>
      <c r="M711" s="203"/>
      <c r="N711" s="204"/>
      <c r="O711" s="204"/>
      <c r="P711" s="204"/>
      <c r="Q711" s="204"/>
      <c r="R711" s="204"/>
      <c r="S711" s="204"/>
      <c r="T711" s="205"/>
      <c r="AT711" s="206" t="s">
        <v>167</v>
      </c>
      <c r="AU711" s="206" t="s">
        <v>88</v>
      </c>
      <c r="AV711" s="13" t="s">
        <v>88</v>
      </c>
      <c r="AW711" s="13" t="s">
        <v>34</v>
      </c>
      <c r="AX711" s="13" t="s">
        <v>73</v>
      </c>
      <c r="AY711" s="206" t="s">
        <v>159</v>
      </c>
    </row>
    <row r="712" spans="1:65" s="14" customFormat="1">
      <c r="B712" s="207"/>
      <c r="C712" s="208"/>
      <c r="D712" s="197" t="s">
        <v>167</v>
      </c>
      <c r="E712" s="209" t="s">
        <v>21</v>
      </c>
      <c r="F712" s="210" t="s">
        <v>169</v>
      </c>
      <c r="G712" s="208"/>
      <c r="H712" s="211">
        <v>15.064</v>
      </c>
      <c r="I712" s="212"/>
      <c r="J712" s="208"/>
      <c r="K712" s="208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167</v>
      </c>
      <c r="AU712" s="217" t="s">
        <v>88</v>
      </c>
      <c r="AV712" s="14" t="s">
        <v>170</v>
      </c>
      <c r="AW712" s="14" t="s">
        <v>34</v>
      </c>
      <c r="AX712" s="14" t="s">
        <v>81</v>
      </c>
      <c r="AY712" s="217" t="s">
        <v>159</v>
      </c>
    </row>
    <row r="713" spans="1:65" s="2" customFormat="1" ht="16.5" customHeight="1">
      <c r="A713" s="37"/>
      <c r="B713" s="38"/>
      <c r="C713" s="182" t="s">
        <v>1074</v>
      </c>
      <c r="D713" s="182" t="s">
        <v>161</v>
      </c>
      <c r="E713" s="183" t="s">
        <v>1075</v>
      </c>
      <c r="F713" s="184" t="s">
        <v>1076</v>
      </c>
      <c r="G713" s="185" t="s">
        <v>110</v>
      </c>
      <c r="H713" s="186">
        <v>7</v>
      </c>
      <c r="I713" s="187"/>
      <c r="J713" s="188">
        <f>ROUND(I713*H713,2)</f>
        <v>0</v>
      </c>
      <c r="K713" s="184" t="s">
        <v>173</v>
      </c>
      <c r="L713" s="42"/>
      <c r="M713" s="189" t="s">
        <v>21</v>
      </c>
      <c r="N713" s="190" t="s">
        <v>45</v>
      </c>
      <c r="O713" s="67"/>
      <c r="P713" s="191">
        <f>O713*H713</f>
        <v>0</v>
      </c>
      <c r="Q713" s="191">
        <v>0</v>
      </c>
      <c r="R713" s="191">
        <f>Q713*H713</f>
        <v>0</v>
      </c>
      <c r="S713" s="191">
        <v>0</v>
      </c>
      <c r="T713" s="192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193" t="s">
        <v>265</v>
      </c>
      <c r="AT713" s="193" t="s">
        <v>161</v>
      </c>
      <c r="AU713" s="193" t="s">
        <v>88</v>
      </c>
      <c r="AY713" s="20" t="s">
        <v>159</v>
      </c>
      <c r="BE713" s="194">
        <f>IF(N713="základní",J713,0)</f>
        <v>0</v>
      </c>
      <c r="BF713" s="194">
        <f>IF(N713="snížená",J713,0)</f>
        <v>0</v>
      </c>
      <c r="BG713" s="194">
        <f>IF(N713="zákl. přenesená",J713,0)</f>
        <v>0</v>
      </c>
      <c r="BH713" s="194">
        <f>IF(N713="sníž. přenesená",J713,0)</f>
        <v>0</v>
      </c>
      <c r="BI713" s="194">
        <f>IF(N713="nulová",J713,0)</f>
        <v>0</v>
      </c>
      <c r="BJ713" s="20" t="s">
        <v>88</v>
      </c>
      <c r="BK713" s="194">
        <f>ROUND(I713*H713,2)</f>
        <v>0</v>
      </c>
      <c r="BL713" s="20" t="s">
        <v>265</v>
      </c>
      <c r="BM713" s="193" t="s">
        <v>1077</v>
      </c>
    </row>
    <row r="714" spans="1:65" s="2" customFormat="1">
      <c r="A714" s="37"/>
      <c r="B714" s="38"/>
      <c r="C714" s="39"/>
      <c r="D714" s="218" t="s">
        <v>175</v>
      </c>
      <c r="E714" s="39"/>
      <c r="F714" s="219" t="s">
        <v>1078</v>
      </c>
      <c r="G714" s="39"/>
      <c r="H714" s="39"/>
      <c r="I714" s="220"/>
      <c r="J714" s="39"/>
      <c r="K714" s="39"/>
      <c r="L714" s="42"/>
      <c r="M714" s="221"/>
      <c r="N714" s="222"/>
      <c r="O714" s="67"/>
      <c r="P714" s="67"/>
      <c r="Q714" s="67"/>
      <c r="R714" s="67"/>
      <c r="S714" s="67"/>
      <c r="T714" s="68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T714" s="20" t="s">
        <v>175</v>
      </c>
      <c r="AU714" s="20" t="s">
        <v>88</v>
      </c>
    </row>
    <row r="715" spans="1:65" s="13" customFormat="1">
      <c r="B715" s="195"/>
      <c r="C715" s="196"/>
      <c r="D715" s="197" t="s">
        <v>167</v>
      </c>
      <c r="E715" s="198" t="s">
        <v>21</v>
      </c>
      <c r="F715" s="199" t="s">
        <v>1079</v>
      </c>
      <c r="G715" s="196"/>
      <c r="H715" s="200">
        <v>7</v>
      </c>
      <c r="I715" s="201"/>
      <c r="J715" s="196"/>
      <c r="K715" s="196"/>
      <c r="L715" s="202"/>
      <c r="M715" s="203"/>
      <c r="N715" s="204"/>
      <c r="O715" s="204"/>
      <c r="P715" s="204"/>
      <c r="Q715" s="204"/>
      <c r="R715" s="204"/>
      <c r="S715" s="204"/>
      <c r="T715" s="205"/>
      <c r="AT715" s="206" t="s">
        <v>167</v>
      </c>
      <c r="AU715" s="206" t="s">
        <v>88</v>
      </c>
      <c r="AV715" s="13" t="s">
        <v>88</v>
      </c>
      <c r="AW715" s="13" t="s">
        <v>34</v>
      </c>
      <c r="AX715" s="13" t="s">
        <v>73</v>
      </c>
      <c r="AY715" s="206" t="s">
        <v>159</v>
      </c>
    </row>
    <row r="716" spans="1:65" s="14" customFormat="1">
      <c r="B716" s="207"/>
      <c r="C716" s="208"/>
      <c r="D716" s="197" t="s">
        <v>167</v>
      </c>
      <c r="E716" s="209" t="s">
        <v>21</v>
      </c>
      <c r="F716" s="210" t="s">
        <v>169</v>
      </c>
      <c r="G716" s="208"/>
      <c r="H716" s="211">
        <v>7</v>
      </c>
      <c r="I716" s="212"/>
      <c r="J716" s="208"/>
      <c r="K716" s="208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167</v>
      </c>
      <c r="AU716" s="217" t="s">
        <v>88</v>
      </c>
      <c r="AV716" s="14" t="s">
        <v>170</v>
      </c>
      <c r="AW716" s="14" t="s">
        <v>34</v>
      </c>
      <c r="AX716" s="14" t="s">
        <v>81</v>
      </c>
      <c r="AY716" s="217" t="s">
        <v>159</v>
      </c>
    </row>
    <row r="717" spans="1:65" s="2" customFormat="1" ht="16.5" customHeight="1">
      <c r="A717" s="37"/>
      <c r="B717" s="38"/>
      <c r="C717" s="182" t="s">
        <v>1080</v>
      </c>
      <c r="D717" s="182" t="s">
        <v>161</v>
      </c>
      <c r="E717" s="183" t="s">
        <v>1081</v>
      </c>
      <c r="F717" s="184" t="s">
        <v>1082</v>
      </c>
      <c r="G717" s="185" t="s">
        <v>96</v>
      </c>
      <c r="H717" s="186">
        <v>18.039000000000001</v>
      </c>
      <c r="I717" s="187"/>
      <c r="J717" s="188">
        <f>ROUND(I717*H717,2)</f>
        <v>0</v>
      </c>
      <c r="K717" s="184" t="s">
        <v>173</v>
      </c>
      <c r="L717" s="42"/>
      <c r="M717" s="189" t="s">
        <v>21</v>
      </c>
      <c r="N717" s="190" t="s">
        <v>45</v>
      </c>
      <c r="O717" s="67"/>
      <c r="P717" s="191">
        <f>O717*H717</f>
        <v>0</v>
      </c>
      <c r="Q717" s="191">
        <v>2.9999999999999997E-4</v>
      </c>
      <c r="R717" s="191">
        <f>Q717*H717</f>
        <v>5.4117000000000002E-3</v>
      </c>
      <c r="S717" s="191">
        <v>0</v>
      </c>
      <c r="T717" s="192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193" t="s">
        <v>265</v>
      </c>
      <c r="AT717" s="193" t="s">
        <v>161</v>
      </c>
      <c r="AU717" s="193" t="s">
        <v>88</v>
      </c>
      <c r="AY717" s="20" t="s">
        <v>159</v>
      </c>
      <c r="BE717" s="194">
        <f>IF(N717="základní",J717,0)</f>
        <v>0</v>
      </c>
      <c r="BF717" s="194">
        <f>IF(N717="snížená",J717,0)</f>
        <v>0</v>
      </c>
      <c r="BG717" s="194">
        <f>IF(N717="zákl. přenesená",J717,0)</f>
        <v>0</v>
      </c>
      <c r="BH717" s="194">
        <f>IF(N717="sníž. přenesená",J717,0)</f>
        <v>0</v>
      </c>
      <c r="BI717" s="194">
        <f>IF(N717="nulová",J717,0)</f>
        <v>0</v>
      </c>
      <c r="BJ717" s="20" t="s">
        <v>88</v>
      </c>
      <c r="BK717" s="194">
        <f>ROUND(I717*H717,2)</f>
        <v>0</v>
      </c>
      <c r="BL717" s="20" t="s">
        <v>265</v>
      </c>
      <c r="BM717" s="193" t="s">
        <v>1083</v>
      </c>
    </row>
    <row r="718" spans="1:65" s="2" customFormat="1">
      <c r="A718" s="37"/>
      <c r="B718" s="38"/>
      <c r="C718" s="39"/>
      <c r="D718" s="218" t="s">
        <v>175</v>
      </c>
      <c r="E718" s="39"/>
      <c r="F718" s="219" t="s">
        <v>1084</v>
      </c>
      <c r="G718" s="39"/>
      <c r="H718" s="39"/>
      <c r="I718" s="220"/>
      <c r="J718" s="39"/>
      <c r="K718" s="39"/>
      <c r="L718" s="42"/>
      <c r="M718" s="221"/>
      <c r="N718" s="222"/>
      <c r="O718" s="67"/>
      <c r="P718" s="67"/>
      <c r="Q718" s="67"/>
      <c r="R718" s="67"/>
      <c r="S718" s="67"/>
      <c r="T718" s="68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T718" s="20" t="s">
        <v>175</v>
      </c>
      <c r="AU718" s="20" t="s">
        <v>88</v>
      </c>
    </row>
    <row r="719" spans="1:65" s="15" customFormat="1">
      <c r="B719" s="223"/>
      <c r="C719" s="224"/>
      <c r="D719" s="197" t="s">
        <v>167</v>
      </c>
      <c r="E719" s="225" t="s">
        <v>21</v>
      </c>
      <c r="F719" s="226" t="s">
        <v>361</v>
      </c>
      <c r="G719" s="224"/>
      <c r="H719" s="225" t="s">
        <v>21</v>
      </c>
      <c r="I719" s="227"/>
      <c r="J719" s="224"/>
      <c r="K719" s="224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167</v>
      </c>
      <c r="AU719" s="232" t="s">
        <v>88</v>
      </c>
      <c r="AV719" s="15" t="s">
        <v>81</v>
      </c>
      <c r="AW719" s="15" t="s">
        <v>34</v>
      </c>
      <c r="AX719" s="15" t="s">
        <v>73</v>
      </c>
      <c r="AY719" s="232" t="s">
        <v>159</v>
      </c>
    </row>
    <row r="720" spans="1:65" s="13" customFormat="1">
      <c r="B720" s="195"/>
      <c r="C720" s="196"/>
      <c r="D720" s="197" t="s">
        <v>167</v>
      </c>
      <c r="E720" s="198" t="s">
        <v>21</v>
      </c>
      <c r="F720" s="199" t="s">
        <v>1085</v>
      </c>
      <c r="G720" s="196"/>
      <c r="H720" s="200">
        <v>1.575</v>
      </c>
      <c r="I720" s="201"/>
      <c r="J720" s="196"/>
      <c r="K720" s="196"/>
      <c r="L720" s="202"/>
      <c r="M720" s="203"/>
      <c r="N720" s="204"/>
      <c r="O720" s="204"/>
      <c r="P720" s="204"/>
      <c r="Q720" s="204"/>
      <c r="R720" s="204"/>
      <c r="S720" s="204"/>
      <c r="T720" s="205"/>
      <c r="AT720" s="206" t="s">
        <v>167</v>
      </c>
      <c r="AU720" s="206" t="s">
        <v>88</v>
      </c>
      <c r="AV720" s="13" t="s">
        <v>88</v>
      </c>
      <c r="AW720" s="13" t="s">
        <v>34</v>
      </c>
      <c r="AX720" s="13" t="s">
        <v>73</v>
      </c>
      <c r="AY720" s="206" t="s">
        <v>159</v>
      </c>
    </row>
    <row r="721" spans="1:65" s="13" customFormat="1">
      <c r="B721" s="195"/>
      <c r="C721" s="196"/>
      <c r="D721" s="197" t="s">
        <v>167</v>
      </c>
      <c r="E721" s="198" t="s">
        <v>21</v>
      </c>
      <c r="F721" s="199" t="s">
        <v>1086</v>
      </c>
      <c r="G721" s="196"/>
      <c r="H721" s="200">
        <v>1.4</v>
      </c>
      <c r="I721" s="201"/>
      <c r="J721" s="196"/>
      <c r="K721" s="196"/>
      <c r="L721" s="202"/>
      <c r="M721" s="203"/>
      <c r="N721" s="204"/>
      <c r="O721" s="204"/>
      <c r="P721" s="204"/>
      <c r="Q721" s="204"/>
      <c r="R721" s="204"/>
      <c r="S721" s="204"/>
      <c r="T721" s="205"/>
      <c r="AT721" s="206" t="s">
        <v>167</v>
      </c>
      <c r="AU721" s="206" t="s">
        <v>88</v>
      </c>
      <c r="AV721" s="13" t="s">
        <v>88</v>
      </c>
      <c r="AW721" s="13" t="s">
        <v>34</v>
      </c>
      <c r="AX721" s="13" t="s">
        <v>73</v>
      </c>
      <c r="AY721" s="206" t="s">
        <v>159</v>
      </c>
    </row>
    <row r="722" spans="1:65" s="14" customFormat="1">
      <c r="B722" s="207"/>
      <c r="C722" s="208"/>
      <c r="D722" s="197" t="s">
        <v>167</v>
      </c>
      <c r="E722" s="209" t="s">
        <v>21</v>
      </c>
      <c r="F722" s="210" t="s">
        <v>169</v>
      </c>
      <c r="G722" s="208"/>
      <c r="H722" s="211">
        <v>2.9750000000000001</v>
      </c>
      <c r="I722" s="212"/>
      <c r="J722" s="208"/>
      <c r="K722" s="208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167</v>
      </c>
      <c r="AU722" s="217" t="s">
        <v>88</v>
      </c>
      <c r="AV722" s="14" t="s">
        <v>170</v>
      </c>
      <c r="AW722" s="14" t="s">
        <v>34</v>
      </c>
      <c r="AX722" s="14" t="s">
        <v>73</v>
      </c>
      <c r="AY722" s="217" t="s">
        <v>159</v>
      </c>
    </row>
    <row r="723" spans="1:65" s="13" customFormat="1">
      <c r="B723" s="195"/>
      <c r="C723" s="196"/>
      <c r="D723" s="197" t="s">
        <v>167</v>
      </c>
      <c r="E723" s="198" t="s">
        <v>21</v>
      </c>
      <c r="F723" s="199" t="s">
        <v>1073</v>
      </c>
      <c r="G723" s="196"/>
      <c r="H723" s="200">
        <v>15.064</v>
      </c>
      <c r="I723" s="201"/>
      <c r="J723" s="196"/>
      <c r="K723" s="196"/>
      <c r="L723" s="202"/>
      <c r="M723" s="203"/>
      <c r="N723" s="204"/>
      <c r="O723" s="204"/>
      <c r="P723" s="204"/>
      <c r="Q723" s="204"/>
      <c r="R723" s="204"/>
      <c r="S723" s="204"/>
      <c r="T723" s="205"/>
      <c r="AT723" s="206" t="s">
        <v>167</v>
      </c>
      <c r="AU723" s="206" t="s">
        <v>88</v>
      </c>
      <c r="AV723" s="13" t="s">
        <v>88</v>
      </c>
      <c r="AW723" s="13" t="s">
        <v>34</v>
      </c>
      <c r="AX723" s="13" t="s">
        <v>73</v>
      </c>
      <c r="AY723" s="206" t="s">
        <v>159</v>
      </c>
    </row>
    <row r="724" spans="1:65" s="14" customFormat="1">
      <c r="B724" s="207"/>
      <c r="C724" s="208"/>
      <c r="D724" s="197" t="s">
        <v>167</v>
      </c>
      <c r="E724" s="209" t="s">
        <v>21</v>
      </c>
      <c r="F724" s="210" t="s">
        <v>169</v>
      </c>
      <c r="G724" s="208"/>
      <c r="H724" s="211">
        <v>15.064</v>
      </c>
      <c r="I724" s="212"/>
      <c r="J724" s="208"/>
      <c r="K724" s="208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167</v>
      </c>
      <c r="AU724" s="217" t="s">
        <v>88</v>
      </c>
      <c r="AV724" s="14" t="s">
        <v>170</v>
      </c>
      <c r="AW724" s="14" t="s">
        <v>34</v>
      </c>
      <c r="AX724" s="14" t="s">
        <v>73</v>
      </c>
      <c r="AY724" s="217" t="s">
        <v>159</v>
      </c>
    </row>
    <row r="725" spans="1:65" s="16" customFormat="1">
      <c r="B725" s="233"/>
      <c r="C725" s="234"/>
      <c r="D725" s="197" t="s">
        <v>167</v>
      </c>
      <c r="E725" s="235" t="s">
        <v>21</v>
      </c>
      <c r="F725" s="236" t="s">
        <v>235</v>
      </c>
      <c r="G725" s="234"/>
      <c r="H725" s="237">
        <v>18.039000000000001</v>
      </c>
      <c r="I725" s="238"/>
      <c r="J725" s="234"/>
      <c r="K725" s="234"/>
      <c r="L725" s="239"/>
      <c r="M725" s="240"/>
      <c r="N725" s="241"/>
      <c r="O725" s="241"/>
      <c r="P725" s="241"/>
      <c r="Q725" s="241"/>
      <c r="R725" s="241"/>
      <c r="S725" s="241"/>
      <c r="T725" s="242"/>
      <c r="AT725" s="243" t="s">
        <v>167</v>
      </c>
      <c r="AU725" s="243" t="s">
        <v>88</v>
      </c>
      <c r="AV725" s="16" t="s">
        <v>165</v>
      </c>
      <c r="AW725" s="16" t="s">
        <v>34</v>
      </c>
      <c r="AX725" s="16" t="s">
        <v>81</v>
      </c>
      <c r="AY725" s="243" t="s">
        <v>159</v>
      </c>
    </row>
    <row r="726" spans="1:65" s="2" customFormat="1" ht="24.2" customHeight="1">
      <c r="A726" s="37"/>
      <c r="B726" s="38"/>
      <c r="C726" s="182" t="s">
        <v>1087</v>
      </c>
      <c r="D726" s="182" t="s">
        <v>161</v>
      </c>
      <c r="E726" s="183" t="s">
        <v>1088</v>
      </c>
      <c r="F726" s="184" t="s">
        <v>1089</v>
      </c>
      <c r="G726" s="185" t="s">
        <v>110</v>
      </c>
      <c r="H726" s="186">
        <v>5.25</v>
      </c>
      <c r="I726" s="187"/>
      <c r="J726" s="188">
        <f>ROUND(I726*H726,2)</f>
        <v>0</v>
      </c>
      <c r="K726" s="184" t="s">
        <v>173</v>
      </c>
      <c r="L726" s="42"/>
      <c r="M726" s="189" t="s">
        <v>21</v>
      </c>
      <c r="N726" s="190" t="s">
        <v>45</v>
      </c>
      <c r="O726" s="67"/>
      <c r="P726" s="191">
        <f>O726*H726</f>
        <v>0</v>
      </c>
      <c r="Q726" s="191">
        <v>3.4000000000000002E-4</v>
      </c>
      <c r="R726" s="191">
        <f>Q726*H726</f>
        <v>1.7850000000000001E-3</v>
      </c>
      <c r="S726" s="191">
        <v>0</v>
      </c>
      <c r="T726" s="192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93" t="s">
        <v>265</v>
      </c>
      <c r="AT726" s="193" t="s">
        <v>161</v>
      </c>
      <c r="AU726" s="193" t="s">
        <v>88</v>
      </c>
      <c r="AY726" s="20" t="s">
        <v>159</v>
      </c>
      <c r="BE726" s="194">
        <f>IF(N726="základní",J726,0)</f>
        <v>0</v>
      </c>
      <c r="BF726" s="194">
        <f>IF(N726="snížená",J726,0)</f>
        <v>0</v>
      </c>
      <c r="BG726" s="194">
        <f>IF(N726="zákl. přenesená",J726,0)</f>
        <v>0</v>
      </c>
      <c r="BH726" s="194">
        <f>IF(N726="sníž. přenesená",J726,0)</f>
        <v>0</v>
      </c>
      <c r="BI726" s="194">
        <f>IF(N726="nulová",J726,0)</f>
        <v>0</v>
      </c>
      <c r="BJ726" s="20" t="s">
        <v>88</v>
      </c>
      <c r="BK726" s="194">
        <f>ROUND(I726*H726,2)</f>
        <v>0</v>
      </c>
      <c r="BL726" s="20" t="s">
        <v>265</v>
      </c>
      <c r="BM726" s="193" t="s">
        <v>1090</v>
      </c>
    </row>
    <row r="727" spans="1:65" s="2" customFormat="1">
      <c r="A727" s="37"/>
      <c r="B727" s="38"/>
      <c r="C727" s="39"/>
      <c r="D727" s="218" t="s">
        <v>175</v>
      </c>
      <c r="E727" s="39"/>
      <c r="F727" s="219" t="s">
        <v>1091</v>
      </c>
      <c r="G727" s="39"/>
      <c r="H727" s="39"/>
      <c r="I727" s="220"/>
      <c r="J727" s="39"/>
      <c r="K727" s="39"/>
      <c r="L727" s="42"/>
      <c r="M727" s="221"/>
      <c r="N727" s="222"/>
      <c r="O727" s="67"/>
      <c r="P727" s="67"/>
      <c r="Q727" s="67"/>
      <c r="R727" s="67"/>
      <c r="S727" s="67"/>
      <c r="T727" s="68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20" t="s">
        <v>175</v>
      </c>
      <c r="AU727" s="20" t="s">
        <v>88</v>
      </c>
    </row>
    <row r="728" spans="1:65" s="13" customFormat="1">
      <c r="B728" s="195"/>
      <c r="C728" s="196"/>
      <c r="D728" s="197" t="s">
        <v>167</v>
      </c>
      <c r="E728" s="198" t="s">
        <v>21</v>
      </c>
      <c r="F728" s="199" t="s">
        <v>1092</v>
      </c>
      <c r="G728" s="196"/>
      <c r="H728" s="200">
        <v>5.25</v>
      </c>
      <c r="I728" s="201"/>
      <c r="J728" s="196"/>
      <c r="K728" s="196"/>
      <c r="L728" s="202"/>
      <c r="M728" s="203"/>
      <c r="N728" s="204"/>
      <c r="O728" s="204"/>
      <c r="P728" s="204"/>
      <c r="Q728" s="204"/>
      <c r="R728" s="204"/>
      <c r="S728" s="204"/>
      <c r="T728" s="205"/>
      <c r="AT728" s="206" t="s">
        <v>167</v>
      </c>
      <c r="AU728" s="206" t="s">
        <v>88</v>
      </c>
      <c r="AV728" s="13" t="s">
        <v>88</v>
      </c>
      <c r="AW728" s="13" t="s">
        <v>34</v>
      </c>
      <c r="AX728" s="13" t="s">
        <v>73</v>
      </c>
      <c r="AY728" s="206" t="s">
        <v>159</v>
      </c>
    </row>
    <row r="729" spans="1:65" s="14" customFormat="1">
      <c r="B729" s="207"/>
      <c r="C729" s="208"/>
      <c r="D729" s="197" t="s">
        <v>167</v>
      </c>
      <c r="E729" s="209" t="s">
        <v>21</v>
      </c>
      <c r="F729" s="210" t="s">
        <v>169</v>
      </c>
      <c r="G729" s="208"/>
      <c r="H729" s="211">
        <v>5.25</v>
      </c>
      <c r="I729" s="212"/>
      <c r="J729" s="208"/>
      <c r="K729" s="208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167</v>
      </c>
      <c r="AU729" s="217" t="s">
        <v>88</v>
      </c>
      <c r="AV729" s="14" t="s">
        <v>170</v>
      </c>
      <c r="AW729" s="14" t="s">
        <v>34</v>
      </c>
      <c r="AX729" s="14" t="s">
        <v>81</v>
      </c>
      <c r="AY729" s="217" t="s">
        <v>159</v>
      </c>
    </row>
    <row r="730" spans="1:65" s="2" customFormat="1" ht="16.5" customHeight="1">
      <c r="A730" s="37"/>
      <c r="B730" s="38"/>
      <c r="C730" s="245" t="s">
        <v>1093</v>
      </c>
      <c r="D730" s="245" t="s">
        <v>311</v>
      </c>
      <c r="E730" s="246" t="s">
        <v>1094</v>
      </c>
      <c r="F730" s="247" t="s">
        <v>1095</v>
      </c>
      <c r="G730" s="248" t="s">
        <v>110</v>
      </c>
      <c r="H730" s="249">
        <v>5.7750000000000004</v>
      </c>
      <c r="I730" s="250"/>
      <c r="J730" s="251">
        <f>ROUND(I730*H730,2)</f>
        <v>0</v>
      </c>
      <c r="K730" s="247" t="s">
        <v>173</v>
      </c>
      <c r="L730" s="252"/>
      <c r="M730" s="253" t="s">
        <v>21</v>
      </c>
      <c r="N730" s="254" t="s">
        <v>45</v>
      </c>
      <c r="O730" s="67"/>
      <c r="P730" s="191">
        <f>O730*H730</f>
        <v>0</v>
      </c>
      <c r="Q730" s="191">
        <v>4.0000000000000002E-4</v>
      </c>
      <c r="R730" s="191">
        <f>Q730*H730</f>
        <v>2.3100000000000004E-3</v>
      </c>
      <c r="S730" s="191">
        <v>0</v>
      </c>
      <c r="T730" s="192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193" t="s">
        <v>371</v>
      </c>
      <c r="AT730" s="193" t="s">
        <v>311</v>
      </c>
      <c r="AU730" s="193" t="s">
        <v>88</v>
      </c>
      <c r="AY730" s="20" t="s">
        <v>159</v>
      </c>
      <c r="BE730" s="194">
        <f>IF(N730="základní",J730,0)</f>
        <v>0</v>
      </c>
      <c r="BF730" s="194">
        <f>IF(N730="snížená",J730,0)</f>
        <v>0</v>
      </c>
      <c r="BG730" s="194">
        <f>IF(N730="zákl. přenesená",J730,0)</f>
        <v>0</v>
      </c>
      <c r="BH730" s="194">
        <f>IF(N730="sníž. přenesená",J730,0)</f>
        <v>0</v>
      </c>
      <c r="BI730" s="194">
        <f>IF(N730="nulová",J730,0)</f>
        <v>0</v>
      </c>
      <c r="BJ730" s="20" t="s">
        <v>88</v>
      </c>
      <c r="BK730" s="194">
        <f>ROUND(I730*H730,2)</f>
        <v>0</v>
      </c>
      <c r="BL730" s="20" t="s">
        <v>265</v>
      </c>
      <c r="BM730" s="193" t="s">
        <v>1096</v>
      </c>
    </row>
    <row r="731" spans="1:65" s="13" customFormat="1">
      <c r="B731" s="195"/>
      <c r="C731" s="196"/>
      <c r="D731" s="197" t="s">
        <v>167</v>
      </c>
      <c r="E731" s="196"/>
      <c r="F731" s="199" t="s">
        <v>1097</v>
      </c>
      <c r="G731" s="196"/>
      <c r="H731" s="200">
        <v>5.7750000000000004</v>
      </c>
      <c r="I731" s="201"/>
      <c r="J731" s="196"/>
      <c r="K731" s="196"/>
      <c r="L731" s="202"/>
      <c r="M731" s="203"/>
      <c r="N731" s="204"/>
      <c r="O731" s="204"/>
      <c r="P731" s="204"/>
      <c r="Q731" s="204"/>
      <c r="R731" s="204"/>
      <c r="S731" s="204"/>
      <c r="T731" s="205"/>
      <c r="AT731" s="206" t="s">
        <v>167</v>
      </c>
      <c r="AU731" s="206" t="s">
        <v>88</v>
      </c>
      <c r="AV731" s="13" t="s">
        <v>88</v>
      </c>
      <c r="AW731" s="13" t="s">
        <v>4</v>
      </c>
      <c r="AX731" s="13" t="s">
        <v>81</v>
      </c>
      <c r="AY731" s="206" t="s">
        <v>159</v>
      </c>
    </row>
    <row r="732" spans="1:65" s="2" customFormat="1" ht="24.2" customHeight="1">
      <c r="A732" s="37"/>
      <c r="B732" s="38"/>
      <c r="C732" s="182" t="s">
        <v>1098</v>
      </c>
      <c r="D732" s="182" t="s">
        <v>161</v>
      </c>
      <c r="E732" s="183" t="s">
        <v>1099</v>
      </c>
      <c r="F732" s="184" t="s">
        <v>1100</v>
      </c>
      <c r="G732" s="185" t="s">
        <v>110</v>
      </c>
      <c r="H732" s="186">
        <v>5.25</v>
      </c>
      <c r="I732" s="187"/>
      <c r="J732" s="188">
        <f>ROUND(I732*H732,2)</f>
        <v>0</v>
      </c>
      <c r="K732" s="184" t="s">
        <v>173</v>
      </c>
      <c r="L732" s="42"/>
      <c r="M732" s="189" t="s">
        <v>21</v>
      </c>
      <c r="N732" s="190" t="s">
        <v>45</v>
      </c>
      <c r="O732" s="67"/>
      <c r="P732" s="191">
        <f>O732*H732</f>
        <v>0</v>
      </c>
      <c r="Q732" s="191">
        <v>1.5299999999999999E-3</v>
      </c>
      <c r="R732" s="191">
        <f>Q732*H732</f>
        <v>8.0324999999999997E-3</v>
      </c>
      <c r="S732" s="191">
        <v>0</v>
      </c>
      <c r="T732" s="192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3" t="s">
        <v>265</v>
      </c>
      <c r="AT732" s="193" t="s">
        <v>161</v>
      </c>
      <c r="AU732" s="193" t="s">
        <v>88</v>
      </c>
      <c r="AY732" s="20" t="s">
        <v>159</v>
      </c>
      <c r="BE732" s="194">
        <f>IF(N732="základní",J732,0)</f>
        <v>0</v>
      </c>
      <c r="BF732" s="194">
        <f>IF(N732="snížená",J732,0)</f>
        <v>0</v>
      </c>
      <c r="BG732" s="194">
        <f>IF(N732="zákl. přenesená",J732,0)</f>
        <v>0</v>
      </c>
      <c r="BH732" s="194">
        <f>IF(N732="sníž. přenesená",J732,0)</f>
        <v>0</v>
      </c>
      <c r="BI732" s="194">
        <f>IF(N732="nulová",J732,0)</f>
        <v>0</v>
      </c>
      <c r="BJ732" s="20" t="s">
        <v>88</v>
      </c>
      <c r="BK732" s="194">
        <f>ROUND(I732*H732,2)</f>
        <v>0</v>
      </c>
      <c r="BL732" s="20" t="s">
        <v>265</v>
      </c>
      <c r="BM732" s="193" t="s">
        <v>1101</v>
      </c>
    </row>
    <row r="733" spans="1:65" s="2" customFormat="1">
      <c r="A733" s="37"/>
      <c r="B733" s="38"/>
      <c r="C733" s="39"/>
      <c r="D733" s="218" t="s">
        <v>175</v>
      </c>
      <c r="E733" s="39"/>
      <c r="F733" s="219" t="s">
        <v>1102</v>
      </c>
      <c r="G733" s="39"/>
      <c r="H733" s="39"/>
      <c r="I733" s="220"/>
      <c r="J733" s="39"/>
      <c r="K733" s="39"/>
      <c r="L733" s="42"/>
      <c r="M733" s="221"/>
      <c r="N733" s="222"/>
      <c r="O733" s="67"/>
      <c r="P733" s="67"/>
      <c r="Q733" s="67"/>
      <c r="R733" s="67"/>
      <c r="S733" s="67"/>
      <c r="T733" s="68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T733" s="20" t="s">
        <v>175</v>
      </c>
      <c r="AU733" s="20" t="s">
        <v>88</v>
      </c>
    </row>
    <row r="734" spans="1:65" s="15" customFormat="1">
      <c r="B734" s="223"/>
      <c r="C734" s="224"/>
      <c r="D734" s="197" t="s">
        <v>167</v>
      </c>
      <c r="E734" s="225" t="s">
        <v>21</v>
      </c>
      <c r="F734" s="226" t="s">
        <v>361</v>
      </c>
      <c r="G734" s="224"/>
      <c r="H734" s="225" t="s">
        <v>21</v>
      </c>
      <c r="I734" s="227"/>
      <c r="J734" s="224"/>
      <c r="K734" s="224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167</v>
      </c>
      <c r="AU734" s="232" t="s">
        <v>88</v>
      </c>
      <c r="AV734" s="15" t="s">
        <v>81</v>
      </c>
      <c r="AW734" s="15" t="s">
        <v>34</v>
      </c>
      <c r="AX734" s="15" t="s">
        <v>73</v>
      </c>
      <c r="AY734" s="232" t="s">
        <v>159</v>
      </c>
    </row>
    <row r="735" spans="1:65" s="13" customFormat="1">
      <c r="B735" s="195"/>
      <c r="C735" s="196"/>
      <c r="D735" s="197" t="s">
        <v>167</v>
      </c>
      <c r="E735" s="198" t="s">
        <v>21</v>
      </c>
      <c r="F735" s="199" t="s">
        <v>1103</v>
      </c>
      <c r="G735" s="196"/>
      <c r="H735" s="200">
        <v>5.25</v>
      </c>
      <c r="I735" s="201"/>
      <c r="J735" s="196"/>
      <c r="K735" s="196"/>
      <c r="L735" s="202"/>
      <c r="M735" s="203"/>
      <c r="N735" s="204"/>
      <c r="O735" s="204"/>
      <c r="P735" s="204"/>
      <c r="Q735" s="204"/>
      <c r="R735" s="204"/>
      <c r="S735" s="204"/>
      <c r="T735" s="205"/>
      <c r="AT735" s="206" t="s">
        <v>167</v>
      </c>
      <c r="AU735" s="206" t="s">
        <v>88</v>
      </c>
      <c r="AV735" s="13" t="s">
        <v>88</v>
      </c>
      <c r="AW735" s="13" t="s">
        <v>34</v>
      </c>
      <c r="AX735" s="13" t="s">
        <v>73</v>
      </c>
      <c r="AY735" s="206" t="s">
        <v>159</v>
      </c>
    </row>
    <row r="736" spans="1:65" s="14" customFormat="1">
      <c r="B736" s="207"/>
      <c r="C736" s="208"/>
      <c r="D736" s="197" t="s">
        <v>167</v>
      </c>
      <c r="E736" s="209" t="s">
        <v>21</v>
      </c>
      <c r="F736" s="210" t="s">
        <v>169</v>
      </c>
      <c r="G736" s="208"/>
      <c r="H736" s="211">
        <v>5.25</v>
      </c>
      <c r="I736" s="212"/>
      <c r="J736" s="208"/>
      <c r="K736" s="208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167</v>
      </c>
      <c r="AU736" s="217" t="s">
        <v>88</v>
      </c>
      <c r="AV736" s="14" t="s">
        <v>170</v>
      </c>
      <c r="AW736" s="14" t="s">
        <v>34</v>
      </c>
      <c r="AX736" s="14" t="s">
        <v>81</v>
      </c>
      <c r="AY736" s="217" t="s">
        <v>159</v>
      </c>
    </row>
    <row r="737" spans="1:65" s="2" customFormat="1" ht="21.75" customHeight="1">
      <c r="A737" s="37"/>
      <c r="B737" s="38"/>
      <c r="C737" s="245" t="s">
        <v>1104</v>
      </c>
      <c r="D737" s="245" t="s">
        <v>311</v>
      </c>
      <c r="E737" s="246" t="s">
        <v>1105</v>
      </c>
      <c r="F737" s="247" t="s">
        <v>1106</v>
      </c>
      <c r="G737" s="248" t="s">
        <v>96</v>
      </c>
      <c r="H737" s="249">
        <v>1.7330000000000001</v>
      </c>
      <c r="I737" s="250"/>
      <c r="J737" s="251">
        <f>ROUND(I737*H737,2)</f>
        <v>0</v>
      </c>
      <c r="K737" s="247" t="s">
        <v>173</v>
      </c>
      <c r="L737" s="252"/>
      <c r="M737" s="253" t="s">
        <v>21</v>
      </c>
      <c r="N737" s="254" t="s">
        <v>45</v>
      </c>
      <c r="O737" s="67"/>
      <c r="P737" s="191">
        <f>O737*H737</f>
        <v>0</v>
      </c>
      <c r="Q737" s="191">
        <v>1.95E-2</v>
      </c>
      <c r="R737" s="191">
        <f>Q737*H737</f>
        <v>3.3793500000000004E-2</v>
      </c>
      <c r="S737" s="191">
        <v>0</v>
      </c>
      <c r="T737" s="192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193" t="s">
        <v>371</v>
      </c>
      <c r="AT737" s="193" t="s">
        <v>311</v>
      </c>
      <c r="AU737" s="193" t="s">
        <v>88</v>
      </c>
      <c r="AY737" s="20" t="s">
        <v>159</v>
      </c>
      <c r="BE737" s="194">
        <f>IF(N737="základní",J737,0)</f>
        <v>0</v>
      </c>
      <c r="BF737" s="194">
        <f>IF(N737="snížená",J737,0)</f>
        <v>0</v>
      </c>
      <c r="BG737" s="194">
        <f>IF(N737="zákl. přenesená",J737,0)</f>
        <v>0</v>
      </c>
      <c r="BH737" s="194">
        <f>IF(N737="sníž. přenesená",J737,0)</f>
        <v>0</v>
      </c>
      <c r="BI737" s="194">
        <f>IF(N737="nulová",J737,0)</f>
        <v>0</v>
      </c>
      <c r="BJ737" s="20" t="s">
        <v>88</v>
      </c>
      <c r="BK737" s="194">
        <f>ROUND(I737*H737,2)</f>
        <v>0</v>
      </c>
      <c r="BL737" s="20" t="s">
        <v>265</v>
      </c>
      <c r="BM737" s="193" t="s">
        <v>1107</v>
      </c>
    </row>
    <row r="738" spans="1:65" s="15" customFormat="1">
      <c r="B738" s="223"/>
      <c r="C738" s="224"/>
      <c r="D738" s="197" t="s">
        <v>167</v>
      </c>
      <c r="E738" s="225" t="s">
        <v>21</v>
      </c>
      <c r="F738" s="226" t="s">
        <v>361</v>
      </c>
      <c r="G738" s="224"/>
      <c r="H738" s="225" t="s">
        <v>21</v>
      </c>
      <c r="I738" s="227"/>
      <c r="J738" s="224"/>
      <c r="K738" s="224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167</v>
      </c>
      <c r="AU738" s="232" t="s">
        <v>88</v>
      </c>
      <c r="AV738" s="15" t="s">
        <v>81</v>
      </c>
      <c r="AW738" s="15" t="s">
        <v>34</v>
      </c>
      <c r="AX738" s="15" t="s">
        <v>73</v>
      </c>
      <c r="AY738" s="232" t="s">
        <v>159</v>
      </c>
    </row>
    <row r="739" spans="1:65" s="13" customFormat="1">
      <c r="B739" s="195"/>
      <c r="C739" s="196"/>
      <c r="D739" s="197" t="s">
        <v>167</v>
      </c>
      <c r="E739" s="198" t="s">
        <v>21</v>
      </c>
      <c r="F739" s="199" t="s">
        <v>1085</v>
      </c>
      <c r="G739" s="196"/>
      <c r="H739" s="200">
        <v>1.575</v>
      </c>
      <c r="I739" s="201"/>
      <c r="J739" s="196"/>
      <c r="K739" s="196"/>
      <c r="L739" s="202"/>
      <c r="M739" s="203"/>
      <c r="N739" s="204"/>
      <c r="O739" s="204"/>
      <c r="P739" s="204"/>
      <c r="Q739" s="204"/>
      <c r="R739" s="204"/>
      <c r="S739" s="204"/>
      <c r="T739" s="205"/>
      <c r="AT739" s="206" t="s">
        <v>167</v>
      </c>
      <c r="AU739" s="206" t="s">
        <v>88</v>
      </c>
      <c r="AV739" s="13" t="s">
        <v>88</v>
      </c>
      <c r="AW739" s="13" t="s">
        <v>34</v>
      </c>
      <c r="AX739" s="13" t="s">
        <v>73</v>
      </c>
      <c r="AY739" s="206" t="s">
        <v>159</v>
      </c>
    </row>
    <row r="740" spans="1:65" s="14" customFormat="1">
      <c r="B740" s="207"/>
      <c r="C740" s="208"/>
      <c r="D740" s="197" t="s">
        <v>167</v>
      </c>
      <c r="E740" s="209" t="s">
        <v>21</v>
      </c>
      <c r="F740" s="210" t="s">
        <v>169</v>
      </c>
      <c r="G740" s="208"/>
      <c r="H740" s="211">
        <v>1.575</v>
      </c>
      <c r="I740" s="212"/>
      <c r="J740" s="208"/>
      <c r="K740" s="208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167</v>
      </c>
      <c r="AU740" s="217" t="s">
        <v>88</v>
      </c>
      <c r="AV740" s="14" t="s">
        <v>170</v>
      </c>
      <c r="AW740" s="14" t="s">
        <v>34</v>
      </c>
      <c r="AX740" s="14" t="s">
        <v>81</v>
      </c>
      <c r="AY740" s="217" t="s">
        <v>159</v>
      </c>
    </row>
    <row r="741" spans="1:65" s="13" customFormat="1">
      <c r="B741" s="195"/>
      <c r="C741" s="196"/>
      <c r="D741" s="197" t="s">
        <v>167</v>
      </c>
      <c r="E741" s="196"/>
      <c r="F741" s="199" t="s">
        <v>1108</v>
      </c>
      <c r="G741" s="196"/>
      <c r="H741" s="200">
        <v>1.7330000000000001</v>
      </c>
      <c r="I741" s="201"/>
      <c r="J741" s="196"/>
      <c r="K741" s="196"/>
      <c r="L741" s="202"/>
      <c r="M741" s="203"/>
      <c r="N741" s="204"/>
      <c r="O741" s="204"/>
      <c r="P741" s="204"/>
      <c r="Q741" s="204"/>
      <c r="R741" s="204"/>
      <c r="S741" s="204"/>
      <c r="T741" s="205"/>
      <c r="AT741" s="206" t="s">
        <v>167</v>
      </c>
      <c r="AU741" s="206" t="s">
        <v>88</v>
      </c>
      <c r="AV741" s="13" t="s">
        <v>88</v>
      </c>
      <c r="AW741" s="13" t="s">
        <v>4</v>
      </c>
      <c r="AX741" s="13" t="s">
        <v>81</v>
      </c>
      <c r="AY741" s="206" t="s">
        <v>159</v>
      </c>
    </row>
    <row r="742" spans="1:65" s="2" customFormat="1" ht="24.2" customHeight="1">
      <c r="A742" s="37"/>
      <c r="B742" s="38"/>
      <c r="C742" s="182" t="s">
        <v>1109</v>
      </c>
      <c r="D742" s="182" t="s">
        <v>161</v>
      </c>
      <c r="E742" s="183" t="s">
        <v>1110</v>
      </c>
      <c r="F742" s="184" t="s">
        <v>1111</v>
      </c>
      <c r="G742" s="185" t="s">
        <v>110</v>
      </c>
      <c r="H742" s="186">
        <v>7</v>
      </c>
      <c r="I742" s="187"/>
      <c r="J742" s="188">
        <f>ROUND(I742*H742,2)</f>
        <v>0</v>
      </c>
      <c r="K742" s="184" t="s">
        <v>173</v>
      </c>
      <c r="L742" s="42"/>
      <c r="M742" s="189" t="s">
        <v>21</v>
      </c>
      <c r="N742" s="190" t="s">
        <v>45</v>
      </c>
      <c r="O742" s="67"/>
      <c r="P742" s="191">
        <f>O742*H742</f>
        <v>0</v>
      </c>
      <c r="Q742" s="191">
        <v>1.0200000000000001E-3</v>
      </c>
      <c r="R742" s="191">
        <f>Q742*H742</f>
        <v>7.1400000000000005E-3</v>
      </c>
      <c r="S742" s="191">
        <v>0</v>
      </c>
      <c r="T742" s="192">
        <f>S742*H742</f>
        <v>0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193" t="s">
        <v>265</v>
      </c>
      <c r="AT742" s="193" t="s">
        <v>161</v>
      </c>
      <c r="AU742" s="193" t="s">
        <v>88</v>
      </c>
      <c r="AY742" s="20" t="s">
        <v>159</v>
      </c>
      <c r="BE742" s="194">
        <f>IF(N742="základní",J742,0)</f>
        <v>0</v>
      </c>
      <c r="BF742" s="194">
        <f>IF(N742="snížená",J742,0)</f>
        <v>0</v>
      </c>
      <c r="BG742" s="194">
        <f>IF(N742="zákl. přenesená",J742,0)</f>
        <v>0</v>
      </c>
      <c r="BH742" s="194">
        <f>IF(N742="sníž. přenesená",J742,0)</f>
        <v>0</v>
      </c>
      <c r="BI742" s="194">
        <f>IF(N742="nulová",J742,0)</f>
        <v>0</v>
      </c>
      <c r="BJ742" s="20" t="s">
        <v>88</v>
      </c>
      <c r="BK742" s="194">
        <f>ROUND(I742*H742,2)</f>
        <v>0</v>
      </c>
      <c r="BL742" s="20" t="s">
        <v>265</v>
      </c>
      <c r="BM742" s="193" t="s">
        <v>1112</v>
      </c>
    </row>
    <row r="743" spans="1:65" s="2" customFormat="1">
      <c r="A743" s="37"/>
      <c r="B743" s="38"/>
      <c r="C743" s="39"/>
      <c r="D743" s="218" t="s">
        <v>175</v>
      </c>
      <c r="E743" s="39"/>
      <c r="F743" s="219" t="s">
        <v>1113</v>
      </c>
      <c r="G743" s="39"/>
      <c r="H743" s="39"/>
      <c r="I743" s="220"/>
      <c r="J743" s="39"/>
      <c r="K743" s="39"/>
      <c r="L743" s="42"/>
      <c r="M743" s="221"/>
      <c r="N743" s="222"/>
      <c r="O743" s="67"/>
      <c r="P743" s="67"/>
      <c r="Q743" s="67"/>
      <c r="R743" s="67"/>
      <c r="S743" s="67"/>
      <c r="T743" s="68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T743" s="20" t="s">
        <v>175</v>
      </c>
      <c r="AU743" s="20" t="s">
        <v>88</v>
      </c>
    </row>
    <row r="744" spans="1:65" s="15" customFormat="1">
      <c r="B744" s="223"/>
      <c r="C744" s="224"/>
      <c r="D744" s="197" t="s">
        <v>167</v>
      </c>
      <c r="E744" s="225" t="s">
        <v>21</v>
      </c>
      <c r="F744" s="226" t="s">
        <v>361</v>
      </c>
      <c r="G744" s="224"/>
      <c r="H744" s="225" t="s">
        <v>21</v>
      </c>
      <c r="I744" s="227"/>
      <c r="J744" s="224"/>
      <c r="K744" s="224"/>
      <c r="L744" s="228"/>
      <c r="M744" s="229"/>
      <c r="N744" s="230"/>
      <c r="O744" s="230"/>
      <c r="P744" s="230"/>
      <c r="Q744" s="230"/>
      <c r="R744" s="230"/>
      <c r="S744" s="230"/>
      <c r="T744" s="231"/>
      <c r="AT744" s="232" t="s">
        <v>167</v>
      </c>
      <c r="AU744" s="232" t="s">
        <v>88</v>
      </c>
      <c r="AV744" s="15" t="s">
        <v>81</v>
      </c>
      <c r="AW744" s="15" t="s">
        <v>34</v>
      </c>
      <c r="AX744" s="15" t="s">
        <v>73</v>
      </c>
      <c r="AY744" s="232" t="s">
        <v>159</v>
      </c>
    </row>
    <row r="745" spans="1:65" s="13" customFormat="1">
      <c r="B745" s="195"/>
      <c r="C745" s="196"/>
      <c r="D745" s="197" t="s">
        <v>167</v>
      </c>
      <c r="E745" s="198" t="s">
        <v>21</v>
      </c>
      <c r="F745" s="199" t="s">
        <v>1114</v>
      </c>
      <c r="G745" s="196"/>
      <c r="H745" s="200">
        <v>7</v>
      </c>
      <c r="I745" s="201"/>
      <c r="J745" s="196"/>
      <c r="K745" s="196"/>
      <c r="L745" s="202"/>
      <c r="M745" s="203"/>
      <c r="N745" s="204"/>
      <c r="O745" s="204"/>
      <c r="P745" s="204"/>
      <c r="Q745" s="204"/>
      <c r="R745" s="204"/>
      <c r="S745" s="204"/>
      <c r="T745" s="205"/>
      <c r="AT745" s="206" t="s">
        <v>167</v>
      </c>
      <c r="AU745" s="206" t="s">
        <v>88</v>
      </c>
      <c r="AV745" s="13" t="s">
        <v>88</v>
      </c>
      <c r="AW745" s="13" t="s">
        <v>34</v>
      </c>
      <c r="AX745" s="13" t="s">
        <v>73</v>
      </c>
      <c r="AY745" s="206" t="s">
        <v>159</v>
      </c>
    </row>
    <row r="746" spans="1:65" s="14" customFormat="1">
      <c r="B746" s="207"/>
      <c r="C746" s="208"/>
      <c r="D746" s="197" t="s">
        <v>167</v>
      </c>
      <c r="E746" s="209" t="s">
        <v>21</v>
      </c>
      <c r="F746" s="210" t="s">
        <v>169</v>
      </c>
      <c r="G746" s="208"/>
      <c r="H746" s="211">
        <v>7</v>
      </c>
      <c r="I746" s="212"/>
      <c r="J746" s="208"/>
      <c r="K746" s="208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167</v>
      </c>
      <c r="AU746" s="217" t="s">
        <v>88</v>
      </c>
      <c r="AV746" s="14" t="s">
        <v>170</v>
      </c>
      <c r="AW746" s="14" t="s">
        <v>34</v>
      </c>
      <c r="AX746" s="14" t="s">
        <v>81</v>
      </c>
      <c r="AY746" s="217" t="s">
        <v>159</v>
      </c>
    </row>
    <row r="747" spans="1:65" s="2" customFormat="1" ht="21.75" customHeight="1">
      <c r="A747" s="37"/>
      <c r="B747" s="38"/>
      <c r="C747" s="245" t="s">
        <v>1115</v>
      </c>
      <c r="D747" s="245" t="s">
        <v>311</v>
      </c>
      <c r="E747" s="246" t="s">
        <v>1105</v>
      </c>
      <c r="F747" s="247" t="s">
        <v>1106</v>
      </c>
      <c r="G747" s="248" t="s">
        <v>96</v>
      </c>
      <c r="H747" s="249">
        <v>1.54</v>
      </c>
      <c r="I747" s="250"/>
      <c r="J747" s="251">
        <f>ROUND(I747*H747,2)</f>
        <v>0</v>
      </c>
      <c r="K747" s="247" t="s">
        <v>173</v>
      </c>
      <c r="L747" s="252"/>
      <c r="M747" s="253" t="s">
        <v>21</v>
      </c>
      <c r="N747" s="254" t="s">
        <v>45</v>
      </c>
      <c r="O747" s="67"/>
      <c r="P747" s="191">
        <f>O747*H747</f>
        <v>0</v>
      </c>
      <c r="Q747" s="191">
        <v>1.95E-2</v>
      </c>
      <c r="R747" s="191">
        <f>Q747*H747</f>
        <v>3.0030000000000001E-2</v>
      </c>
      <c r="S747" s="191">
        <v>0</v>
      </c>
      <c r="T747" s="192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3" t="s">
        <v>371</v>
      </c>
      <c r="AT747" s="193" t="s">
        <v>311</v>
      </c>
      <c r="AU747" s="193" t="s">
        <v>88</v>
      </c>
      <c r="AY747" s="20" t="s">
        <v>159</v>
      </c>
      <c r="BE747" s="194">
        <f>IF(N747="základní",J747,0)</f>
        <v>0</v>
      </c>
      <c r="BF747" s="194">
        <f>IF(N747="snížená",J747,0)</f>
        <v>0</v>
      </c>
      <c r="BG747" s="194">
        <f>IF(N747="zákl. přenesená",J747,0)</f>
        <v>0</v>
      </c>
      <c r="BH747" s="194">
        <f>IF(N747="sníž. přenesená",J747,0)</f>
        <v>0</v>
      </c>
      <c r="BI747" s="194">
        <f>IF(N747="nulová",J747,0)</f>
        <v>0</v>
      </c>
      <c r="BJ747" s="20" t="s">
        <v>88</v>
      </c>
      <c r="BK747" s="194">
        <f>ROUND(I747*H747,2)</f>
        <v>0</v>
      </c>
      <c r="BL747" s="20" t="s">
        <v>265</v>
      </c>
      <c r="BM747" s="193" t="s">
        <v>1116</v>
      </c>
    </row>
    <row r="748" spans="1:65" s="15" customFormat="1">
      <c r="B748" s="223"/>
      <c r="C748" s="224"/>
      <c r="D748" s="197" t="s">
        <v>167</v>
      </c>
      <c r="E748" s="225" t="s">
        <v>21</v>
      </c>
      <c r="F748" s="226" t="s">
        <v>361</v>
      </c>
      <c r="G748" s="224"/>
      <c r="H748" s="225" t="s">
        <v>21</v>
      </c>
      <c r="I748" s="227"/>
      <c r="J748" s="224"/>
      <c r="K748" s="224"/>
      <c r="L748" s="228"/>
      <c r="M748" s="229"/>
      <c r="N748" s="230"/>
      <c r="O748" s="230"/>
      <c r="P748" s="230"/>
      <c r="Q748" s="230"/>
      <c r="R748" s="230"/>
      <c r="S748" s="230"/>
      <c r="T748" s="231"/>
      <c r="AT748" s="232" t="s">
        <v>167</v>
      </c>
      <c r="AU748" s="232" t="s">
        <v>88</v>
      </c>
      <c r="AV748" s="15" t="s">
        <v>81</v>
      </c>
      <c r="AW748" s="15" t="s">
        <v>34</v>
      </c>
      <c r="AX748" s="15" t="s">
        <v>73</v>
      </c>
      <c r="AY748" s="232" t="s">
        <v>159</v>
      </c>
    </row>
    <row r="749" spans="1:65" s="13" customFormat="1">
      <c r="B749" s="195"/>
      <c r="C749" s="196"/>
      <c r="D749" s="197" t="s">
        <v>167</v>
      </c>
      <c r="E749" s="198" t="s">
        <v>21</v>
      </c>
      <c r="F749" s="199" t="s">
        <v>1086</v>
      </c>
      <c r="G749" s="196"/>
      <c r="H749" s="200">
        <v>1.4</v>
      </c>
      <c r="I749" s="201"/>
      <c r="J749" s="196"/>
      <c r="K749" s="196"/>
      <c r="L749" s="202"/>
      <c r="M749" s="203"/>
      <c r="N749" s="204"/>
      <c r="O749" s="204"/>
      <c r="P749" s="204"/>
      <c r="Q749" s="204"/>
      <c r="R749" s="204"/>
      <c r="S749" s="204"/>
      <c r="T749" s="205"/>
      <c r="AT749" s="206" t="s">
        <v>167</v>
      </c>
      <c r="AU749" s="206" t="s">
        <v>88</v>
      </c>
      <c r="AV749" s="13" t="s">
        <v>88</v>
      </c>
      <c r="AW749" s="13" t="s">
        <v>34</v>
      </c>
      <c r="AX749" s="13" t="s">
        <v>73</v>
      </c>
      <c r="AY749" s="206" t="s">
        <v>159</v>
      </c>
    </row>
    <row r="750" spans="1:65" s="14" customFormat="1">
      <c r="B750" s="207"/>
      <c r="C750" s="208"/>
      <c r="D750" s="197" t="s">
        <v>167</v>
      </c>
      <c r="E750" s="209" t="s">
        <v>21</v>
      </c>
      <c r="F750" s="210" t="s">
        <v>169</v>
      </c>
      <c r="G750" s="208"/>
      <c r="H750" s="211">
        <v>1.4</v>
      </c>
      <c r="I750" s="212"/>
      <c r="J750" s="208"/>
      <c r="K750" s="208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167</v>
      </c>
      <c r="AU750" s="217" t="s">
        <v>88</v>
      </c>
      <c r="AV750" s="14" t="s">
        <v>170</v>
      </c>
      <c r="AW750" s="14" t="s">
        <v>34</v>
      </c>
      <c r="AX750" s="14" t="s">
        <v>81</v>
      </c>
      <c r="AY750" s="217" t="s">
        <v>159</v>
      </c>
    </row>
    <row r="751" spans="1:65" s="13" customFormat="1">
      <c r="B751" s="195"/>
      <c r="C751" s="196"/>
      <c r="D751" s="197" t="s">
        <v>167</v>
      </c>
      <c r="E751" s="196"/>
      <c r="F751" s="199" t="s">
        <v>1117</v>
      </c>
      <c r="G751" s="196"/>
      <c r="H751" s="200">
        <v>1.54</v>
      </c>
      <c r="I751" s="201"/>
      <c r="J751" s="196"/>
      <c r="K751" s="196"/>
      <c r="L751" s="202"/>
      <c r="M751" s="203"/>
      <c r="N751" s="204"/>
      <c r="O751" s="204"/>
      <c r="P751" s="204"/>
      <c r="Q751" s="204"/>
      <c r="R751" s="204"/>
      <c r="S751" s="204"/>
      <c r="T751" s="205"/>
      <c r="AT751" s="206" t="s">
        <v>167</v>
      </c>
      <c r="AU751" s="206" t="s">
        <v>88</v>
      </c>
      <c r="AV751" s="13" t="s">
        <v>88</v>
      </c>
      <c r="AW751" s="13" t="s">
        <v>4</v>
      </c>
      <c r="AX751" s="13" t="s">
        <v>81</v>
      </c>
      <c r="AY751" s="206" t="s">
        <v>159</v>
      </c>
    </row>
    <row r="752" spans="1:65" s="2" customFormat="1" ht="21.75" customHeight="1">
      <c r="A752" s="37"/>
      <c r="B752" s="38"/>
      <c r="C752" s="182" t="s">
        <v>1118</v>
      </c>
      <c r="D752" s="182" t="s">
        <v>161</v>
      </c>
      <c r="E752" s="183" t="s">
        <v>1119</v>
      </c>
      <c r="F752" s="184" t="s">
        <v>1120</v>
      </c>
      <c r="G752" s="185" t="s">
        <v>110</v>
      </c>
      <c r="H752" s="186">
        <v>138.63999999999999</v>
      </c>
      <c r="I752" s="187"/>
      <c r="J752" s="188">
        <f>ROUND(I752*H752,2)</f>
        <v>0</v>
      </c>
      <c r="K752" s="184" t="s">
        <v>173</v>
      </c>
      <c r="L752" s="42"/>
      <c r="M752" s="189" t="s">
        <v>21</v>
      </c>
      <c r="N752" s="190" t="s">
        <v>45</v>
      </c>
      <c r="O752" s="67"/>
      <c r="P752" s="191">
        <f>O752*H752</f>
        <v>0</v>
      </c>
      <c r="Q752" s="191">
        <v>5.8E-4</v>
      </c>
      <c r="R752" s="191">
        <f>Q752*H752</f>
        <v>8.0411199999999988E-2</v>
      </c>
      <c r="S752" s="191">
        <v>0</v>
      </c>
      <c r="T752" s="192">
        <f>S752*H752</f>
        <v>0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193" t="s">
        <v>265</v>
      </c>
      <c r="AT752" s="193" t="s">
        <v>161</v>
      </c>
      <c r="AU752" s="193" t="s">
        <v>88</v>
      </c>
      <c r="AY752" s="20" t="s">
        <v>159</v>
      </c>
      <c r="BE752" s="194">
        <f>IF(N752="základní",J752,0)</f>
        <v>0</v>
      </c>
      <c r="BF752" s="194">
        <f>IF(N752="snížená",J752,0)</f>
        <v>0</v>
      </c>
      <c r="BG752" s="194">
        <f>IF(N752="zákl. přenesená",J752,0)</f>
        <v>0</v>
      </c>
      <c r="BH752" s="194">
        <f>IF(N752="sníž. přenesená",J752,0)</f>
        <v>0</v>
      </c>
      <c r="BI752" s="194">
        <f>IF(N752="nulová",J752,0)</f>
        <v>0</v>
      </c>
      <c r="BJ752" s="20" t="s">
        <v>88</v>
      </c>
      <c r="BK752" s="194">
        <f>ROUND(I752*H752,2)</f>
        <v>0</v>
      </c>
      <c r="BL752" s="20" t="s">
        <v>265</v>
      </c>
      <c r="BM752" s="193" t="s">
        <v>1121</v>
      </c>
    </row>
    <row r="753" spans="1:65" s="2" customFormat="1">
      <c r="A753" s="37"/>
      <c r="B753" s="38"/>
      <c r="C753" s="39"/>
      <c r="D753" s="218" t="s">
        <v>175</v>
      </c>
      <c r="E753" s="39"/>
      <c r="F753" s="219" t="s">
        <v>1122</v>
      </c>
      <c r="G753" s="39"/>
      <c r="H753" s="39"/>
      <c r="I753" s="220"/>
      <c r="J753" s="39"/>
      <c r="K753" s="39"/>
      <c r="L753" s="42"/>
      <c r="M753" s="221"/>
      <c r="N753" s="222"/>
      <c r="O753" s="67"/>
      <c r="P753" s="67"/>
      <c r="Q753" s="67"/>
      <c r="R753" s="67"/>
      <c r="S753" s="67"/>
      <c r="T753" s="68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T753" s="20" t="s">
        <v>175</v>
      </c>
      <c r="AU753" s="20" t="s">
        <v>88</v>
      </c>
    </row>
    <row r="754" spans="1:65" s="15" customFormat="1">
      <c r="B754" s="223"/>
      <c r="C754" s="224"/>
      <c r="D754" s="197" t="s">
        <v>167</v>
      </c>
      <c r="E754" s="225" t="s">
        <v>21</v>
      </c>
      <c r="F754" s="226" t="s">
        <v>677</v>
      </c>
      <c r="G754" s="224"/>
      <c r="H754" s="225" t="s">
        <v>21</v>
      </c>
      <c r="I754" s="227"/>
      <c r="J754" s="224"/>
      <c r="K754" s="224"/>
      <c r="L754" s="228"/>
      <c r="M754" s="229"/>
      <c r="N754" s="230"/>
      <c r="O754" s="230"/>
      <c r="P754" s="230"/>
      <c r="Q754" s="230"/>
      <c r="R754" s="230"/>
      <c r="S754" s="230"/>
      <c r="T754" s="231"/>
      <c r="AT754" s="232" t="s">
        <v>167</v>
      </c>
      <c r="AU754" s="232" t="s">
        <v>88</v>
      </c>
      <c r="AV754" s="15" t="s">
        <v>81</v>
      </c>
      <c r="AW754" s="15" t="s">
        <v>34</v>
      </c>
      <c r="AX754" s="15" t="s">
        <v>73</v>
      </c>
      <c r="AY754" s="232" t="s">
        <v>159</v>
      </c>
    </row>
    <row r="755" spans="1:65" s="13" customFormat="1">
      <c r="B755" s="195"/>
      <c r="C755" s="196"/>
      <c r="D755" s="197" t="s">
        <v>167</v>
      </c>
      <c r="E755" s="198" t="s">
        <v>21</v>
      </c>
      <c r="F755" s="199" t="s">
        <v>678</v>
      </c>
      <c r="G755" s="196"/>
      <c r="H755" s="200">
        <v>152.19999999999999</v>
      </c>
      <c r="I755" s="201"/>
      <c r="J755" s="196"/>
      <c r="K755" s="196"/>
      <c r="L755" s="202"/>
      <c r="M755" s="203"/>
      <c r="N755" s="204"/>
      <c r="O755" s="204"/>
      <c r="P755" s="204"/>
      <c r="Q755" s="204"/>
      <c r="R755" s="204"/>
      <c r="S755" s="204"/>
      <c r="T755" s="205"/>
      <c r="AT755" s="206" t="s">
        <v>167</v>
      </c>
      <c r="AU755" s="206" t="s">
        <v>88</v>
      </c>
      <c r="AV755" s="13" t="s">
        <v>88</v>
      </c>
      <c r="AW755" s="13" t="s">
        <v>34</v>
      </c>
      <c r="AX755" s="13" t="s">
        <v>73</v>
      </c>
      <c r="AY755" s="206" t="s">
        <v>159</v>
      </c>
    </row>
    <row r="756" spans="1:65" s="13" customFormat="1">
      <c r="B756" s="195"/>
      <c r="C756" s="196"/>
      <c r="D756" s="197" t="s">
        <v>167</v>
      </c>
      <c r="E756" s="198" t="s">
        <v>21</v>
      </c>
      <c r="F756" s="199" t="s">
        <v>679</v>
      </c>
      <c r="G756" s="196"/>
      <c r="H756" s="200">
        <v>4.24</v>
      </c>
      <c r="I756" s="201"/>
      <c r="J756" s="196"/>
      <c r="K756" s="196"/>
      <c r="L756" s="202"/>
      <c r="M756" s="203"/>
      <c r="N756" s="204"/>
      <c r="O756" s="204"/>
      <c r="P756" s="204"/>
      <c r="Q756" s="204"/>
      <c r="R756" s="204"/>
      <c r="S756" s="204"/>
      <c r="T756" s="205"/>
      <c r="AT756" s="206" t="s">
        <v>167</v>
      </c>
      <c r="AU756" s="206" t="s">
        <v>88</v>
      </c>
      <c r="AV756" s="13" t="s">
        <v>88</v>
      </c>
      <c r="AW756" s="13" t="s">
        <v>34</v>
      </c>
      <c r="AX756" s="13" t="s">
        <v>73</v>
      </c>
      <c r="AY756" s="206" t="s">
        <v>159</v>
      </c>
    </row>
    <row r="757" spans="1:65" s="13" customFormat="1">
      <c r="B757" s="195"/>
      <c r="C757" s="196"/>
      <c r="D757" s="197" t="s">
        <v>167</v>
      </c>
      <c r="E757" s="198" t="s">
        <v>21</v>
      </c>
      <c r="F757" s="199" t="s">
        <v>680</v>
      </c>
      <c r="G757" s="196"/>
      <c r="H757" s="200">
        <v>-17.8</v>
      </c>
      <c r="I757" s="201"/>
      <c r="J757" s="196"/>
      <c r="K757" s="196"/>
      <c r="L757" s="202"/>
      <c r="M757" s="203"/>
      <c r="N757" s="204"/>
      <c r="O757" s="204"/>
      <c r="P757" s="204"/>
      <c r="Q757" s="204"/>
      <c r="R757" s="204"/>
      <c r="S757" s="204"/>
      <c r="T757" s="205"/>
      <c r="AT757" s="206" t="s">
        <v>167</v>
      </c>
      <c r="AU757" s="206" t="s">
        <v>88</v>
      </c>
      <c r="AV757" s="13" t="s">
        <v>88</v>
      </c>
      <c r="AW757" s="13" t="s">
        <v>34</v>
      </c>
      <c r="AX757" s="13" t="s">
        <v>73</v>
      </c>
      <c r="AY757" s="206" t="s">
        <v>159</v>
      </c>
    </row>
    <row r="758" spans="1:65" s="14" customFormat="1">
      <c r="B758" s="207"/>
      <c r="C758" s="208"/>
      <c r="D758" s="197" t="s">
        <v>167</v>
      </c>
      <c r="E758" s="209" t="s">
        <v>108</v>
      </c>
      <c r="F758" s="210" t="s">
        <v>169</v>
      </c>
      <c r="G758" s="208"/>
      <c r="H758" s="211">
        <v>138.63999999999999</v>
      </c>
      <c r="I758" s="212"/>
      <c r="J758" s="208"/>
      <c r="K758" s="208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167</v>
      </c>
      <c r="AU758" s="217" t="s">
        <v>88</v>
      </c>
      <c r="AV758" s="14" t="s">
        <v>170</v>
      </c>
      <c r="AW758" s="14" t="s">
        <v>34</v>
      </c>
      <c r="AX758" s="14" t="s">
        <v>81</v>
      </c>
      <c r="AY758" s="217" t="s">
        <v>159</v>
      </c>
    </row>
    <row r="759" spans="1:65" s="2" customFormat="1" ht="21.75" customHeight="1">
      <c r="A759" s="37"/>
      <c r="B759" s="38"/>
      <c r="C759" s="245" t="s">
        <v>1123</v>
      </c>
      <c r="D759" s="245" t="s">
        <v>311</v>
      </c>
      <c r="E759" s="246" t="s">
        <v>1124</v>
      </c>
      <c r="F759" s="247" t="s">
        <v>1125</v>
      </c>
      <c r="G759" s="248" t="s">
        <v>96</v>
      </c>
      <c r="H759" s="249">
        <v>15.25</v>
      </c>
      <c r="I759" s="250"/>
      <c r="J759" s="251">
        <f>ROUND(I759*H759,2)</f>
        <v>0</v>
      </c>
      <c r="K759" s="247" t="s">
        <v>173</v>
      </c>
      <c r="L759" s="252"/>
      <c r="M759" s="253" t="s">
        <v>21</v>
      </c>
      <c r="N759" s="254" t="s">
        <v>45</v>
      </c>
      <c r="O759" s="67"/>
      <c r="P759" s="191">
        <f>O759*H759</f>
        <v>0</v>
      </c>
      <c r="Q759" s="191">
        <v>1.9199999999999998E-2</v>
      </c>
      <c r="R759" s="191">
        <f>Q759*H759</f>
        <v>0.29279999999999995</v>
      </c>
      <c r="S759" s="191">
        <v>0</v>
      </c>
      <c r="T759" s="192">
        <f>S759*H759</f>
        <v>0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193" t="s">
        <v>371</v>
      </c>
      <c r="AT759" s="193" t="s">
        <v>311</v>
      </c>
      <c r="AU759" s="193" t="s">
        <v>88</v>
      </c>
      <c r="AY759" s="20" t="s">
        <v>159</v>
      </c>
      <c r="BE759" s="194">
        <f>IF(N759="základní",J759,0)</f>
        <v>0</v>
      </c>
      <c r="BF759" s="194">
        <f>IF(N759="snížená",J759,0)</f>
        <v>0</v>
      </c>
      <c r="BG759" s="194">
        <f>IF(N759="zákl. přenesená",J759,0)</f>
        <v>0</v>
      </c>
      <c r="BH759" s="194">
        <f>IF(N759="sníž. přenesená",J759,0)</f>
        <v>0</v>
      </c>
      <c r="BI759" s="194">
        <f>IF(N759="nulová",J759,0)</f>
        <v>0</v>
      </c>
      <c r="BJ759" s="20" t="s">
        <v>88</v>
      </c>
      <c r="BK759" s="194">
        <f>ROUND(I759*H759,2)</f>
        <v>0</v>
      </c>
      <c r="BL759" s="20" t="s">
        <v>265</v>
      </c>
      <c r="BM759" s="193" t="s">
        <v>1126</v>
      </c>
    </row>
    <row r="760" spans="1:65" s="2" customFormat="1" ht="19.5">
      <c r="A760" s="37"/>
      <c r="B760" s="38"/>
      <c r="C760" s="39"/>
      <c r="D760" s="197" t="s">
        <v>262</v>
      </c>
      <c r="E760" s="39"/>
      <c r="F760" s="244" t="s">
        <v>1127</v>
      </c>
      <c r="G760" s="39"/>
      <c r="H760" s="39"/>
      <c r="I760" s="220"/>
      <c r="J760" s="39"/>
      <c r="K760" s="39"/>
      <c r="L760" s="42"/>
      <c r="M760" s="221"/>
      <c r="N760" s="222"/>
      <c r="O760" s="67"/>
      <c r="P760" s="67"/>
      <c r="Q760" s="67"/>
      <c r="R760" s="67"/>
      <c r="S760" s="67"/>
      <c r="T760" s="68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T760" s="20" t="s">
        <v>262</v>
      </c>
      <c r="AU760" s="20" t="s">
        <v>88</v>
      </c>
    </row>
    <row r="761" spans="1:65" s="13" customFormat="1">
      <c r="B761" s="195"/>
      <c r="C761" s="196"/>
      <c r="D761" s="197" t="s">
        <v>167</v>
      </c>
      <c r="E761" s="198" t="s">
        <v>21</v>
      </c>
      <c r="F761" s="199" t="s">
        <v>1128</v>
      </c>
      <c r="G761" s="196"/>
      <c r="H761" s="200">
        <v>13.864000000000001</v>
      </c>
      <c r="I761" s="201"/>
      <c r="J761" s="196"/>
      <c r="K761" s="196"/>
      <c r="L761" s="202"/>
      <c r="M761" s="203"/>
      <c r="N761" s="204"/>
      <c r="O761" s="204"/>
      <c r="P761" s="204"/>
      <c r="Q761" s="204"/>
      <c r="R761" s="204"/>
      <c r="S761" s="204"/>
      <c r="T761" s="205"/>
      <c r="AT761" s="206" t="s">
        <v>167</v>
      </c>
      <c r="AU761" s="206" t="s">
        <v>88</v>
      </c>
      <c r="AV761" s="13" t="s">
        <v>88</v>
      </c>
      <c r="AW761" s="13" t="s">
        <v>34</v>
      </c>
      <c r="AX761" s="13" t="s">
        <v>73</v>
      </c>
      <c r="AY761" s="206" t="s">
        <v>159</v>
      </c>
    </row>
    <row r="762" spans="1:65" s="14" customFormat="1">
      <c r="B762" s="207"/>
      <c r="C762" s="208"/>
      <c r="D762" s="197" t="s">
        <v>167</v>
      </c>
      <c r="E762" s="209" t="s">
        <v>21</v>
      </c>
      <c r="F762" s="210" t="s">
        <v>169</v>
      </c>
      <c r="G762" s="208"/>
      <c r="H762" s="211">
        <v>13.864000000000001</v>
      </c>
      <c r="I762" s="212"/>
      <c r="J762" s="208"/>
      <c r="K762" s="208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167</v>
      </c>
      <c r="AU762" s="217" t="s">
        <v>88</v>
      </c>
      <c r="AV762" s="14" t="s">
        <v>170</v>
      </c>
      <c r="AW762" s="14" t="s">
        <v>34</v>
      </c>
      <c r="AX762" s="14" t="s">
        <v>81</v>
      </c>
      <c r="AY762" s="217" t="s">
        <v>159</v>
      </c>
    </row>
    <row r="763" spans="1:65" s="13" customFormat="1">
      <c r="B763" s="195"/>
      <c r="C763" s="196"/>
      <c r="D763" s="197" t="s">
        <v>167</v>
      </c>
      <c r="E763" s="196"/>
      <c r="F763" s="199" t="s">
        <v>1129</v>
      </c>
      <c r="G763" s="196"/>
      <c r="H763" s="200">
        <v>15.25</v>
      </c>
      <c r="I763" s="201"/>
      <c r="J763" s="196"/>
      <c r="K763" s="196"/>
      <c r="L763" s="202"/>
      <c r="M763" s="203"/>
      <c r="N763" s="204"/>
      <c r="O763" s="204"/>
      <c r="P763" s="204"/>
      <c r="Q763" s="204"/>
      <c r="R763" s="204"/>
      <c r="S763" s="204"/>
      <c r="T763" s="205"/>
      <c r="AT763" s="206" t="s">
        <v>167</v>
      </c>
      <c r="AU763" s="206" t="s">
        <v>88</v>
      </c>
      <c r="AV763" s="13" t="s">
        <v>88</v>
      </c>
      <c r="AW763" s="13" t="s">
        <v>4</v>
      </c>
      <c r="AX763" s="13" t="s">
        <v>81</v>
      </c>
      <c r="AY763" s="206" t="s">
        <v>159</v>
      </c>
    </row>
    <row r="764" spans="1:65" s="2" customFormat="1" ht="24.2" customHeight="1">
      <c r="A764" s="37"/>
      <c r="B764" s="38"/>
      <c r="C764" s="182" t="s">
        <v>1130</v>
      </c>
      <c r="D764" s="182" t="s">
        <v>161</v>
      </c>
      <c r="E764" s="183" t="s">
        <v>1131</v>
      </c>
      <c r="F764" s="184" t="s">
        <v>1132</v>
      </c>
      <c r="G764" s="185" t="s">
        <v>110</v>
      </c>
      <c r="H764" s="186">
        <v>12</v>
      </c>
      <c r="I764" s="187"/>
      <c r="J764" s="188">
        <f>ROUND(I764*H764,2)</f>
        <v>0</v>
      </c>
      <c r="K764" s="184" t="s">
        <v>173</v>
      </c>
      <c r="L764" s="42"/>
      <c r="M764" s="189" t="s">
        <v>21</v>
      </c>
      <c r="N764" s="190" t="s">
        <v>45</v>
      </c>
      <c r="O764" s="67"/>
      <c r="P764" s="191">
        <f>O764*H764</f>
        <v>0</v>
      </c>
      <c r="Q764" s="191">
        <v>5.8E-4</v>
      </c>
      <c r="R764" s="191">
        <f>Q764*H764</f>
        <v>6.96E-3</v>
      </c>
      <c r="S764" s="191">
        <v>0</v>
      </c>
      <c r="T764" s="192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93" t="s">
        <v>265</v>
      </c>
      <c r="AT764" s="193" t="s">
        <v>161</v>
      </c>
      <c r="AU764" s="193" t="s">
        <v>88</v>
      </c>
      <c r="AY764" s="20" t="s">
        <v>159</v>
      </c>
      <c r="BE764" s="194">
        <f>IF(N764="základní",J764,0)</f>
        <v>0</v>
      </c>
      <c r="BF764" s="194">
        <f>IF(N764="snížená",J764,0)</f>
        <v>0</v>
      </c>
      <c r="BG764" s="194">
        <f>IF(N764="zákl. přenesená",J764,0)</f>
        <v>0</v>
      </c>
      <c r="BH764" s="194">
        <f>IF(N764="sníž. přenesená",J764,0)</f>
        <v>0</v>
      </c>
      <c r="BI764" s="194">
        <f>IF(N764="nulová",J764,0)</f>
        <v>0</v>
      </c>
      <c r="BJ764" s="20" t="s">
        <v>88</v>
      </c>
      <c r="BK764" s="194">
        <f>ROUND(I764*H764,2)</f>
        <v>0</v>
      </c>
      <c r="BL764" s="20" t="s">
        <v>265</v>
      </c>
      <c r="BM764" s="193" t="s">
        <v>1133</v>
      </c>
    </row>
    <row r="765" spans="1:65" s="2" customFormat="1">
      <c r="A765" s="37"/>
      <c r="B765" s="38"/>
      <c r="C765" s="39"/>
      <c r="D765" s="218" t="s">
        <v>175</v>
      </c>
      <c r="E765" s="39"/>
      <c r="F765" s="219" t="s">
        <v>1134</v>
      </c>
      <c r="G765" s="39"/>
      <c r="H765" s="39"/>
      <c r="I765" s="220"/>
      <c r="J765" s="39"/>
      <c r="K765" s="39"/>
      <c r="L765" s="42"/>
      <c r="M765" s="221"/>
      <c r="N765" s="222"/>
      <c r="O765" s="67"/>
      <c r="P765" s="67"/>
      <c r="Q765" s="67"/>
      <c r="R765" s="67"/>
      <c r="S765" s="67"/>
      <c r="T765" s="68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20" t="s">
        <v>175</v>
      </c>
      <c r="AU765" s="20" t="s">
        <v>88</v>
      </c>
    </row>
    <row r="766" spans="1:65" s="13" customFormat="1">
      <c r="B766" s="195"/>
      <c r="C766" s="196"/>
      <c r="D766" s="197" t="s">
        <v>167</v>
      </c>
      <c r="E766" s="198" t="s">
        <v>21</v>
      </c>
      <c r="F766" s="199" t="s">
        <v>671</v>
      </c>
      <c r="G766" s="196"/>
      <c r="H766" s="200">
        <v>12</v>
      </c>
      <c r="I766" s="201"/>
      <c r="J766" s="196"/>
      <c r="K766" s="196"/>
      <c r="L766" s="202"/>
      <c r="M766" s="203"/>
      <c r="N766" s="204"/>
      <c r="O766" s="204"/>
      <c r="P766" s="204"/>
      <c r="Q766" s="204"/>
      <c r="R766" s="204"/>
      <c r="S766" s="204"/>
      <c r="T766" s="205"/>
      <c r="AT766" s="206" t="s">
        <v>167</v>
      </c>
      <c r="AU766" s="206" t="s">
        <v>88</v>
      </c>
      <c r="AV766" s="13" t="s">
        <v>88</v>
      </c>
      <c r="AW766" s="13" t="s">
        <v>34</v>
      </c>
      <c r="AX766" s="13" t="s">
        <v>73</v>
      </c>
      <c r="AY766" s="206" t="s">
        <v>159</v>
      </c>
    </row>
    <row r="767" spans="1:65" s="14" customFormat="1">
      <c r="B767" s="207"/>
      <c r="C767" s="208"/>
      <c r="D767" s="197" t="s">
        <v>167</v>
      </c>
      <c r="E767" s="209" t="s">
        <v>112</v>
      </c>
      <c r="F767" s="210" t="s">
        <v>169</v>
      </c>
      <c r="G767" s="208"/>
      <c r="H767" s="211">
        <v>12</v>
      </c>
      <c r="I767" s="212"/>
      <c r="J767" s="208"/>
      <c r="K767" s="208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167</v>
      </c>
      <c r="AU767" s="217" t="s">
        <v>88</v>
      </c>
      <c r="AV767" s="14" t="s">
        <v>170</v>
      </c>
      <c r="AW767" s="14" t="s">
        <v>34</v>
      </c>
      <c r="AX767" s="14" t="s">
        <v>81</v>
      </c>
      <c r="AY767" s="217" t="s">
        <v>159</v>
      </c>
    </row>
    <row r="768" spans="1:65" s="2" customFormat="1" ht="21.75" customHeight="1">
      <c r="A768" s="37"/>
      <c r="B768" s="38"/>
      <c r="C768" s="245" t="s">
        <v>1135</v>
      </c>
      <c r="D768" s="245" t="s">
        <v>311</v>
      </c>
      <c r="E768" s="246" t="s">
        <v>1124</v>
      </c>
      <c r="F768" s="247" t="s">
        <v>1125</v>
      </c>
      <c r="G768" s="248" t="s">
        <v>96</v>
      </c>
      <c r="H768" s="249">
        <v>1.32</v>
      </c>
      <c r="I768" s="250"/>
      <c r="J768" s="251">
        <f>ROUND(I768*H768,2)</f>
        <v>0</v>
      </c>
      <c r="K768" s="247" t="s">
        <v>173</v>
      </c>
      <c r="L768" s="252"/>
      <c r="M768" s="253" t="s">
        <v>21</v>
      </c>
      <c r="N768" s="254" t="s">
        <v>45</v>
      </c>
      <c r="O768" s="67"/>
      <c r="P768" s="191">
        <f>O768*H768</f>
        <v>0</v>
      </c>
      <c r="Q768" s="191">
        <v>1.9199999999999998E-2</v>
      </c>
      <c r="R768" s="191">
        <f>Q768*H768</f>
        <v>2.5343999999999998E-2</v>
      </c>
      <c r="S768" s="191">
        <v>0</v>
      </c>
      <c r="T768" s="192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93" t="s">
        <v>371</v>
      </c>
      <c r="AT768" s="193" t="s">
        <v>311</v>
      </c>
      <c r="AU768" s="193" t="s">
        <v>88</v>
      </c>
      <c r="AY768" s="20" t="s">
        <v>159</v>
      </c>
      <c r="BE768" s="194">
        <f>IF(N768="základní",J768,0)</f>
        <v>0</v>
      </c>
      <c r="BF768" s="194">
        <f>IF(N768="snížená",J768,0)</f>
        <v>0</v>
      </c>
      <c r="BG768" s="194">
        <f>IF(N768="zákl. přenesená",J768,0)</f>
        <v>0</v>
      </c>
      <c r="BH768" s="194">
        <f>IF(N768="sníž. přenesená",J768,0)</f>
        <v>0</v>
      </c>
      <c r="BI768" s="194">
        <f>IF(N768="nulová",J768,0)</f>
        <v>0</v>
      </c>
      <c r="BJ768" s="20" t="s">
        <v>88</v>
      </c>
      <c r="BK768" s="194">
        <f>ROUND(I768*H768,2)</f>
        <v>0</v>
      </c>
      <c r="BL768" s="20" t="s">
        <v>265</v>
      </c>
      <c r="BM768" s="193" t="s">
        <v>1136</v>
      </c>
    </row>
    <row r="769" spans="1:65" s="2" customFormat="1" ht="19.5">
      <c r="A769" s="37"/>
      <c r="B769" s="38"/>
      <c r="C769" s="39"/>
      <c r="D769" s="197" t="s">
        <v>262</v>
      </c>
      <c r="E769" s="39"/>
      <c r="F769" s="244" t="s">
        <v>1127</v>
      </c>
      <c r="G769" s="39"/>
      <c r="H769" s="39"/>
      <c r="I769" s="220"/>
      <c r="J769" s="39"/>
      <c r="K769" s="39"/>
      <c r="L769" s="42"/>
      <c r="M769" s="221"/>
      <c r="N769" s="222"/>
      <c r="O769" s="67"/>
      <c r="P769" s="67"/>
      <c r="Q769" s="67"/>
      <c r="R769" s="67"/>
      <c r="S769" s="67"/>
      <c r="T769" s="68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20" t="s">
        <v>262</v>
      </c>
      <c r="AU769" s="20" t="s">
        <v>88</v>
      </c>
    </row>
    <row r="770" spans="1:65" s="13" customFormat="1">
      <c r="B770" s="195"/>
      <c r="C770" s="196"/>
      <c r="D770" s="197" t="s">
        <v>167</v>
      </c>
      <c r="E770" s="198" t="s">
        <v>21</v>
      </c>
      <c r="F770" s="199" t="s">
        <v>1137</v>
      </c>
      <c r="G770" s="196"/>
      <c r="H770" s="200">
        <v>1.2</v>
      </c>
      <c r="I770" s="201"/>
      <c r="J770" s="196"/>
      <c r="K770" s="196"/>
      <c r="L770" s="202"/>
      <c r="M770" s="203"/>
      <c r="N770" s="204"/>
      <c r="O770" s="204"/>
      <c r="P770" s="204"/>
      <c r="Q770" s="204"/>
      <c r="R770" s="204"/>
      <c r="S770" s="204"/>
      <c r="T770" s="205"/>
      <c r="AT770" s="206" t="s">
        <v>167</v>
      </c>
      <c r="AU770" s="206" t="s">
        <v>88</v>
      </c>
      <c r="AV770" s="13" t="s">
        <v>88</v>
      </c>
      <c r="AW770" s="13" t="s">
        <v>34</v>
      </c>
      <c r="AX770" s="13" t="s">
        <v>73</v>
      </c>
      <c r="AY770" s="206" t="s">
        <v>159</v>
      </c>
    </row>
    <row r="771" spans="1:65" s="14" customFormat="1">
      <c r="B771" s="207"/>
      <c r="C771" s="208"/>
      <c r="D771" s="197" t="s">
        <v>167</v>
      </c>
      <c r="E771" s="209" t="s">
        <v>21</v>
      </c>
      <c r="F771" s="210" t="s">
        <v>169</v>
      </c>
      <c r="G771" s="208"/>
      <c r="H771" s="211">
        <v>1.2</v>
      </c>
      <c r="I771" s="212"/>
      <c r="J771" s="208"/>
      <c r="K771" s="208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167</v>
      </c>
      <c r="AU771" s="217" t="s">
        <v>88</v>
      </c>
      <c r="AV771" s="14" t="s">
        <v>170</v>
      </c>
      <c r="AW771" s="14" t="s">
        <v>34</v>
      </c>
      <c r="AX771" s="14" t="s">
        <v>81</v>
      </c>
      <c r="AY771" s="217" t="s">
        <v>159</v>
      </c>
    </row>
    <row r="772" spans="1:65" s="13" customFormat="1">
      <c r="B772" s="195"/>
      <c r="C772" s="196"/>
      <c r="D772" s="197" t="s">
        <v>167</v>
      </c>
      <c r="E772" s="196"/>
      <c r="F772" s="199" t="s">
        <v>1138</v>
      </c>
      <c r="G772" s="196"/>
      <c r="H772" s="200">
        <v>1.32</v>
      </c>
      <c r="I772" s="201"/>
      <c r="J772" s="196"/>
      <c r="K772" s="196"/>
      <c r="L772" s="202"/>
      <c r="M772" s="203"/>
      <c r="N772" s="204"/>
      <c r="O772" s="204"/>
      <c r="P772" s="204"/>
      <c r="Q772" s="204"/>
      <c r="R772" s="204"/>
      <c r="S772" s="204"/>
      <c r="T772" s="205"/>
      <c r="AT772" s="206" t="s">
        <v>167</v>
      </c>
      <c r="AU772" s="206" t="s">
        <v>88</v>
      </c>
      <c r="AV772" s="13" t="s">
        <v>88</v>
      </c>
      <c r="AW772" s="13" t="s">
        <v>4</v>
      </c>
      <c r="AX772" s="13" t="s">
        <v>81</v>
      </c>
      <c r="AY772" s="206" t="s">
        <v>159</v>
      </c>
    </row>
    <row r="773" spans="1:65" s="2" customFormat="1" ht="16.5" customHeight="1">
      <c r="A773" s="37"/>
      <c r="B773" s="38"/>
      <c r="C773" s="182" t="s">
        <v>1139</v>
      </c>
      <c r="D773" s="182" t="s">
        <v>161</v>
      </c>
      <c r="E773" s="183" t="s">
        <v>1140</v>
      </c>
      <c r="F773" s="184" t="s">
        <v>1141</v>
      </c>
      <c r="G773" s="185" t="s">
        <v>110</v>
      </c>
      <c r="H773" s="186">
        <v>150.63999999999999</v>
      </c>
      <c r="I773" s="187"/>
      <c r="J773" s="188">
        <f>ROUND(I773*H773,2)</f>
        <v>0</v>
      </c>
      <c r="K773" s="184" t="s">
        <v>173</v>
      </c>
      <c r="L773" s="42"/>
      <c r="M773" s="189" t="s">
        <v>21</v>
      </c>
      <c r="N773" s="190" t="s">
        <v>45</v>
      </c>
      <c r="O773" s="67"/>
      <c r="P773" s="191">
        <f>O773*H773</f>
        <v>0</v>
      </c>
      <c r="Q773" s="191">
        <v>3.0000000000000001E-5</v>
      </c>
      <c r="R773" s="191">
        <f>Q773*H773</f>
        <v>4.5192000000000001E-3</v>
      </c>
      <c r="S773" s="191">
        <v>0</v>
      </c>
      <c r="T773" s="192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3" t="s">
        <v>265</v>
      </c>
      <c r="AT773" s="193" t="s">
        <v>161</v>
      </c>
      <c r="AU773" s="193" t="s">
        <v>88</v>
      </c>
      <c r="AY773" s="20" t="s">
        <v>159</v>
      </c>
      <c r="BE773" s="194">
        <f>IF(N773="základní",J773,0)</f>
        <v>0</v>
      </c>
      <c r="BF773" s="194">
        <f>IF(N773="snížená",J773,0)</f>
        <v>0</v>
      </c>
      <c r="BG773" s="194">
        <f>IF(N773="zákl. přenesená",J773,0)</f>
        <v>0</v>
      </c>
      <c r="BH773" s="194">
        <f>IF(N773="sníž. přenesená",J773,0)</f>
        <v>0</v>
      </c>
      <c r="BI773" s="194">
        <f>IF(N773="nulová",J773,0)</f>
        <v>0</v>
      </c>
      <c r="BJ773" s="20" t="s">
        <v>88</v>
      </c>
      <c r="BK773" s="194">
        <f>ROUND(I773*H773,2)</f>
        <v>0</v>
      </c>
      <c r="BL773" s="20" t="s">
        <v>265</v>
      </c>
      <c r="BM773" s="193" t="s">
        <v>1142</v>
      </c>
    </row>
    <row r="774" spans="1:65" s="2" customFormat="1">
      <c r="A774" s="37"/>
      <c r="B774" s="38"/>
      <c r="C774" s="39"/>
      <c r="D774" s="218" t="s">
        <v>175</v>
      </c>
      <c r="E774" s="39"/>
      <c r="F774" s="219" t="s">
        <v>1143</v>
      </c>
      <c r="G774" s="39"/>
      <c r="H774" s="39"/>
      <c r="I774" s="220"/>
      <c r="J774" s="39"/>
      <c r="K774" s="39"/>
      <c r="L774" s="42"/>
      <c r="M774" s="221"/>
      <c r="N774" s="222"/>
      <c r="O774" s="67"/>
      <c r="P774" s="67"/>
      <c r="Q774" s="67"/>
      <c r="R774" s="67"/>
      <c r="S774" s="67"/>
      <c r="T774" s="68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20" t="s">
        <v>175</v>
      </c>
      <c r="AU774" s="20" t="s">
        <v>88</v>
      </c>
    </row>
    <row r="775" spans="1:65" s="13" customFormat="1">
      <c r="B775" s="195"/>
      <c r="C775" s="196"/>
      <c r="D775" s="197" t="s">
        <v>167</v>
      </c>
      <c r="E775" s="198" t="s">
        <v>21</v>
      </c>
      <c r="F775" s="199" t="s">
        <v>1144</v>
      </c>
      <c r="G775" s="196"/>
      <c r="H775" s="200">
        <v>150.63999999999999</v>
      </c>
      <c r="I775" s="201"/>
      <c r="J775" s="196"/>
      <c r="K775" s="196"/>
      <c r="L775" s="202"/>
      <c r="M775" s="203"/>
      <c r="N775" s="204"/>
      <c r="O775" s="204"/>
      <c r="P775" s="204"/>
      <c r="Q775" s="204"/>
      <c r="R775" s="204"/>
      <c r="S775" s="204"/>
      <c r="T775" s="205"/>
      <c r="AT775" s="206" t="s">
        <v>167</v>
      </c>
      <c r="AU775" s="206" t="s">
        <v>88</v>
      </c>
      <c r="AV775" s="13" t="s">
        <v>88</v>
      </c>
      <c r="AW775" s="13" t="s">
        <v>34</v>
      </c>
      <c r="AX775" s="13" t="s">
        <v>73</v>
      </c>
      <c r="AY775" s="206" t="s">
        <v>159</v>
      </c>
    </row>
    <row r="776" spans="1:65" s="14" customFormat="1">
      <c r="B776" s="207"/>
      <c r="C776" s="208"/>
      <c r="D776" s="197" t="s">
        <v>167</v>
      </c>
      <c r="E776" s="209" t="s">
        <v>21</v>
      </c>
      <c r="F776" s="210" t="s">
        <v>169</v>
      </c>
      <c r="G776" s="208"/>
      <c r="H776" s="211">
        <v>150.63999999999999</v>
      </c>
      <c r="I776" s="212"/>
      <c r="J776" s="208"/>
      <c r="K776" s="208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167</v>
      </c>
      <c r="AU776" s="217" t="s">
        <v>88</v>
      </c>
      <c r="AV776" s="14" t="s">
        <v>170</v>
      </c>
      <c r="AW776" s="14" t="s">
        <v>34</v>
      </c>
      <c r="AX776" s="14" t="s">
        <v>81</v>
      </c>
      <c r="AY776" s="217" t="s">
        <v>159</v>
      </c>
    </row>
    <row r="777" spans="1:65" s="2" customFormat="1" ht="16.5" customHeight="1">
      <c r="A777" s="37"/>
      <c r="B777" s="38"/>
      <c r="C777" s="182" t="s">
        <v>1145</v>
      </c>
      <c r="D777" s="182" t="s">
        <v>161</v>
      </c>
      <c r="E777" s="183" t="s">
        <v>1146</v>
      </c>
      <c r="F777" s="184" t="s">
        <v>1147</v>
      </c>
      <c r="G777" s="185" t="s">
        <v>110</v>
      </c>
      <c r="H777" s="186">
        <v>150.63999999999999</v>
      </c>
      <c r="I777" s="187"/>
      <c r="J777" s="188">
        <f>ROUND(I777*H777,2)</f>
        <v>0</v>
      </c>
      <c r="K777" s="184" t="s">
        <v>173</v>
      </c>
      <c r="L777" s="42"/>
      <c r="M777" s="189" t="s">
        <v>21</v>
      </c>
      <c r="N777" s="190" t="s">
        <v>45</v>
      </c>
      <c r="O777" s="67"/>
      <c r="P777" s="191">
        <f>O777*H777</f>
        <v>0</v>
      </c>
      <c r="Q777" s="191">
        <v>2.0000000000000002E-5</v>
      </c>
      <c r="R777" s="191">
        <f>Q777*H777</f>
        <v>3.0127999999999999E-3</v>
      </c>
      <c r="S777" s="191">
        <v>0</v>
      </c>
      <c r="T777" s="192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3" t="s">
        <v>265</v>
      </c>
      <c r="AT777" s="193" t="s">
        <v>161</v>
      </c>
      <c r="AU777" s="193" t="s">
        <v>88</v>
      </c>
      <c r="AY777" s="20" t="s">
        <v>159</v>
      </c>
      <c r="BE777" s="194">
        <f>IF(N777="základní",J777,0)</f>
        <v>0</v>
      </c>
      <c r="BF777" s="194">
        <f>IF(N777="snížená",J777,0)</f>
        <v>0</v>
      </c>
      <c r="BG777" s="194">
        <f>IF(N777="zákl. přenesená",J777,0)</f>
        <v>0</v>
      </c>
      <c r="BH777" s="194">
        <f>IF(N777="sníž. přenesená",J777,0)</f>
        <v>0</v>
      </c>
      <c r="BI777" s="194">
        <f>IF(N777="nulová",J777,0)</f>
        <v>0</v>
      </c>
      <c r="BJ777" s="20" t="s">
        <v>88</v>
      </c>
      <c r="BK777" s="194">
        <f>ROUND(I777*H777,2)</f>
        <v>0</v>
      </c>
      <c r="BL777" s="20" t="s">
        <v>265</v>
      </c>
      <c r="BM777" s="193" t="s">
        <v>1148</v>
      </c>
    </row>
    <row r="778" spans="1:65" s="2" customFormat="1">
      <c r="A778" s="37"/>
      <c r="B778" s="38"/>
      <c r="C778" s="39"/>
      <c r="D778" s="218" t="s">
        <v>175</v>
      </c>
      <c r="E778" s="39"/>
      <c r="F778" s="219" t="s">
        <v>1149</v>
      </c>
      <c r="G778" s="39"/>
      <c r="H778" s="39"/>
      <c r="I778" s="220"/>
      <c r="J778" s="39"/>
      <c r="K778" s="39"/>
      <c r="L778" s="42"/>
      <c r="M778" s="221"/>
      <c r="N778" s="222"/>
      <c r="O778" s="67"/>
      <c r="P778" s="67"/>
      <c r="Q778" s="67"/>
      <c r="R778" s="67"/>
      <c r="S778" s="67"/>
      <c r="T778" s="68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20" t="s">
        <v>175</v>
      </c>
      <c r="AU778" s="20" t="s">
        <v>88</v>
      </c>
    </row>
    <row r="779" spans="1:65" s="13" customFormat="1">
      <c r="B779" s="195"/>
      <c r="C779" s="196"/>
      <c r="D779" s="197" t="s">
        <v>167</v>
      </c>
      <c r="E779" s="198" t="s">
        <v>21</v>
      </c>
      <c r="F779" s="199" t="s">
        <v>1144</v>
      </c>
      <c r="G779" s="196"/>
      <c r="H779" s="200">
        <v>150.63999999999999</v>
      </c>
      <c r="I779" s="201"/>
      <c r="J779" s="196"/>
      <c r="K779" s="196"/>
      <c r="L779" s="202"/>
      <c r="M779" s="203"/>
      <c r="N779" s="204"/>
      <c r="O779" s="204"/>
      <c r="P779" s="204"/>
      <c r="Q779" s="204"/>
      <c r="R779" s="204"/>
      <c r="S779" s="204"/>
      <c r="T779" s="205"/>
      <c r="AT779" s="206" t="s">
        <v>167</v>
      </c>
      <c r="AU779" s="206" t="s">
        <v>88</v>
      </c>
      <c r="AV779" s="13" t="s">
        <v>88</v>
      </c>
      <c r="AW779" s="13" t="s">
        <v>34</v>
      </c>
      <c r="AX779" s="13" t="s">
        <v>73</v>
      </c>
      <c r="AY779" s="206" t="s">
        <v>159</v>
      </c>
    </row>
    <row r="780" spans="1:65" s="14" customFormat="1">
      <c r="B780" s="207"/>
      <c r="C780" s="208"/>
      <c r="D780" s="197" t="s">
        <v>167</v>
      </c>
      <c r="E780" s="209" t="s">
        <v>21</v>
      </c>
      <c r="F780" s="210" t="s">
        <v>169</v>
      </c>
      <c r="G780" s="208"/>
      <c r="H780" s="211">
        <v>150.63999999999999</v>
      </c>
      <c r="I780" s="212"/>
      <c r="J780" s="208"/>
      <c r="K780" s="208"/>
      <c r="L780" s="213"/>
      <c r="M780" s="214"/>
      <c r="N780" s="215"/>
      <c r="O780" s="215"/>
      <c r="P780" s="215"/>
      <c r="Q780" s="215"/>
      <c r="R780" s="215"/>
      <c r="S780" s="215"/>
      <c r="T780" s="216"/>
      <c r="AT780" s="217" t="s">
        <v>167</v>
      </c>
      <c r="AU780" s="217" t="s">
        <v>88</v>
      </c>
      <c r="AV780" s="14" t="s">
        <v>170</v>
      </c>
      <c r="AW780" s="14" t="s">
        <v>34</v>
      </c>
      <c r="AX780" s="14" t="s">
        <v>81</v>
      </c>
      <c r="AY780" s="217" t="s">
        <v>159</v>
      </c>
    </row>
    <row r="781" spans="1:65" s="2" customFormat="1" ht="16.5" customHeight="1">
      <c r="A781" s="37"/>
      <c r="B781" s="38"/>
      <c r="C781" s="182" t="s">
        <v>1150</v>
      </c>
      <c r="D781" s="182" t="s">
        <v>161</v>
      </c>
      <c r="E781" s="183" t="s">
        <v>1151</v>
      </c>
      <c r="F781" s="184" t="s">
        <v>1152</v>
      </c>
      <c r="G781" s="185" t="s">
        <v>110</v>
      </c>
      <c r="H781" s="186">
        <v>150.63999999999999</v>
      </c>
      <c r="I781" s="187"/>
      <c r="J781" s="188">
        <f>ROUND(I781*H781,2)</f>
        <v>0</v>
      </c>
      <c r="K781" s="184" t="s">
        <v>173</v>
      </c>
      <c r="L781" s="42"/>
      <c r="M781" s="189" t="s">
        <v>21</v>
      </c>
      <c r="N781" s="190" t="s">
        <v>45</v>
      </c>
      <c r="O781" s="67"/>
      <c r="P781" s="191">
        <f>O781*H781</f>
        <v>0</v>
      </c>
      <c r="Q781" s="191">
        <v>0</v>
      </c>
      <c r="R781" s="191">
        <f>Q781*H781</f>
        <v>0</v>
      </c>
      <c r="S781" s="191">
        <v>0</v>
      </c>
      <c r="T781" s="192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3" t="s">
        <v>265</v>
      </c>
      <c r="AT781" s="193" t="s">
        <v>161</v>
      </c>
      <c r="AU781" s="193" t="s">
        <v>88</v>
      </c>
      <c r="AY781" s="20" t="s">
        <v>159</v>
      </c>
      <c r="BE781" s="194">
        <f>IF(N781="základní",J781,0)</f>
        <v>0</v>
      </c>
      <c r="BF781" s="194">
        <f>IF(N781="snížená",J781,0)</f>
        <v>0</v>
      </c>
      <c r="BG781" s="194">
        <f>IF(N781="zákl. přenesená",J781,0)</f>
        <v>0</v>
      </c>
      <c r="BH781" s="194">
        <f>IF(N781="sníž. přenesená",J781,0)</f>
        <v>0</v>
      </c>
      <c r="BI781" s="194">
        <f>IF(N781="nulová",J781,0)</f>
        <v>0</v>
      </c>
      <c r="BJ781" s="20" t="s">
        <v>88</v>
      </c>
      <c r="BK781" s="194">
        <f>ROUND(I781*H781,2)</f>
        <v>0</v>
      </c>
      <c r="BL781" s="20" t="s">
        <v>265</v>
      </c>
      <c r="BM781" s="193" t="s">
        <v>1153</v>
      </c>
    </row>
    <row r="782" spans="1:65" s="2" customFormat="1">
      <c r="A782" s="37"/>
      <c r="B782" s="38"/>
      <c r="C782" s="39"/>
      <c r="D782" s="218" t="s">
        <v>175</v>
      </c>
      <c r="E782" s="39"/>
      <c r="F782" s="219" t="s">
        <v>1154</v>
      </c>
      <c r="G782" s="39"/>
      <c r="H782" s="39"/>
      <c r="I782" s="220"/>
      <c r="J782" s="39"/>
      <c r="K782" s="39"/>
      <c r="L782" s="42"/>
      <c r="M782" s="221"/>
      <c r="N782" s="222"/>
      <c r="O782" s="67"/>
      <c r="P782" s="67"/>
      <c r="Q782" s="67"/>
      <c r="R782" s="67"/>
      <c r="S782" s="67"/>
      <c r="T782" s="68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T782" s="20" t="s">
        <v>175</v>
      </c>
      <c r="AU782" s="20" t="s">
        <v>88</v>
      </c>
    </row>
    <row r="783" spans="1:65" s="13" customFormat="1">
      <c r="B783" s="195"/>
      <c r="C783" s="196"/>
      <c r="D783" s="197" t="s">
        <v>167</v>
      </c>
      <c r="E783" s="198" t="s">
        <v>21</v>
      </c>
      <c r="F783" s="199" t="s">
        <v>1144</v>
      </c>
      <c r="G783" s="196"/>
      <c r="H783" s="200">
        <v>150.63999999999999</v>
      </c>
      <c r="I783" s="201"/>
      <c r="J783" s="196"/>
      <c r="K783" s="196"/>
      <c r="L783" s="202"/>
      <c r="M783" s="203"/>
      <c r="N783" s="204"/>
      <c r="O783" s="204"/>
      <c r="P783" s="204"/>
      <c r="Q783" s="204"/>
      <c r="R783" s="204"/>
      <c r="S783" s="204"/>
      <c r="T783" s="205"/>
      <c r="AT783" s="206" t="s">
        <v>167</v>
      </c>
      <c r="AU783" s="206" t="s">
        <v>88</v>
      </c>
      <c r="AV783" s="13" t="s">
        <v>88</v>
      </c>
      <c r="AW783" s="13" t="s">
        <v>34</v>
      </c>
      <c r="AX783" s="13" t="s">
        <v>73</v>
      </c>
      <c r="AY783" s="206" t="s">
        <v>159</v>
      </c>
    </row>
    <row r="784" spans="1:65" s="14" customFormat="1">
      <c r="B784" s="207"/>
      <c r="C784" s="208"/>
      <c r="D784" s="197" t="s">
        <v>167</v>
      </c>
      <c r="E784" s="209" t="s">
        <v>21</v>
      </c>
      <c r="F784" s="210" t="s">
        <v>169</v>
      </c>
      <c r="G784" s="208"/>
      <c r="H784" s="211">
        <v>150.63999999999999</v>
      </c>
      <c r="I784" s="212"/>
      <c r="J784" s="208"/>
      <c r="K784" s="208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167</v>
      </c>
      <c r="AU784" s="217" t="s">
        <v>88</v>
      </c>
      <c r="AV784" s="14" t="s">
        <v>170</v>
      </c>
      <c r="AW784" s="14" t="s">
        <v>34</v>
      </c>
      <c r="AX784" s="14" t="s">
        <v>81</v>
      </c>
      <c r="AY784" s="217" t="s">
        <v>159</v>
      </c>
    </row>
    <row r="785" spans="1:65" s="2" customFormat="1" ht="16.5" customHeight="1">
      <c r="A785" s="37"/>
      <c r="B785" s="38"/>
      <c r="C785" s="182" t="s">
        <v>1155</v>
      </c>
      <c r="D785" s="182" t="s">
        <v>161</v>
      </c>
      <c r="E785" s="183" t="s">
        <v>1156</v>
      </c>
      <c r="F785" s="184" t="s">
        <v>1157</v>
      </c>
      <c r="G785" s="185" t="s">
        <v>96</v>
      </c>
      <c r="H785" s="186">
        <v>18.039000000000001</v>
      </c>
      <c r="I785" s="187"/>
      <c r="J785" s="188">
        <f>ROUND(I785*H785,2)</f>
        <v>0</v>
      </c>
      <c r="K785" s="184" t="s">
        <v>173</v>
      </c>
      <c r="L785" s="42"/>
      <c r="M785" s="189" t="s">
        <v>21</v>
      </c>
      <c r="N785" s="190" t="s">
        <v>45</v>
      </c>
      <c r="O785" s="67"/>
      <c r="P785" s="191">
        <f>O785*H785</f>
        <v>0</v>
      </c>
      <c r="Q785" s="191">
        <v>5.0000000000000002E-5</v>
      </c>
      <c r="R785" s="191">
        <f>Q785*H785</f>
        <v>9.019500000000001E-4</v>
      </c>
      <c r="S785" s="191">
        <v>0</v>
      </c>
      <c r="T785" s="192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93" t="s">
        <v>265</v>
      </c>
      <c r="AT785" s="193" t="s">
        <v>161</v>
      </c>
      <c r="AU785" s="193" t="s">
        <v>88</v>
      </c>
      <c r="AY785" s="20" t="s">
        <v>159</v>
      </c>
      <c r="BE785" s="194">
        <f>IF(N785="základní",J785,0)</f>
        <v>0</v>
      </c>
      <c r="BF785" s="194">
        <f>IF(N785="snížená",J785,0)</f>
        <v>0</v>
      </c>
      <c r="BG785" s="194">
        <f>IF(N785="zákl. přenesená",J785,0)</f>
        <v>0</v>
      </c>
      <c r="BH785" s="194">
        <f>IF(N785="sníž. přenesená",J785,0)</f>
        <v>0</v>
      </c>
      <c r="BI785" s="194">
        <f>IF(N785="nulová",J785,0)</f>
        <v>0</v>
      </c>
      <c r="BJ785" s="20" t="s">
        <v>88</v>
      </c>
      <c r="BK785" s="194">
        <f>ROUND(I785*H785,2)</f>
        <v>0</v>
      </c>
      <c r="BL785" s="20" t="s">
        <v>265</v>
      </c>
      <c r="BM785" s="193" t="s">
        <v>1158</v>
      </c>
    </row>
    <row r="786" spans="1:65" s="2" customFormat="1">
      <c r="A786" s="37"/>
      <c r="B786" s="38"/>
      <c r="C786" s="39"/>
      <c r="D786" s="218" t="s">
        <v>175</v>
      </c>
      <c r="E786" s="39"/>
      <c r="F786" s="219" t="s">
        <v>1159</v>
      </c>
      <c r="G786" s="39"/>
      <c r="H786" s="39"/>
      <c r="I786" s="220"/>
      <c r="J786" s="39"/>
      <c r="K786" s="39"/>
      <c r="L786" s="42"/>
      <c r="M786" s="221"/>
      <c r="N786" s="222"/>
      <c r="O786" s="67"/>
      <c r="P786" s="67"/>
      <c r="Q786" s="67"/>
      <c r="R786" s="67"/>
      <c r="S786" s="67"/>
      <c r="T786" s="68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T786" s="20" t="s">
        <v>175</v>
      </c>
      <c r="AU786" s="20" t="s">
        <v>88</v>
      </c>
    </row>
    <row r="787" spans="1:65" s="15" customFormat="1">
      <c r="B787" s="223"/>
      <c r="C787" s="224"/>
      <c r="D787" s="197" t="s">
        <v>167</v>
      </c>
      <c r="E787" s="225" t="s">
        <v>21</v>
      </c>
      <c r="F787" s="226" t="s">
        <v>361</v>
      </c>
      <c r="G787" s="224"/>
      <c r="H787" s="225" t="s">
        <v>21</v>
      </c>
      <c r="I787" s="227"/>
      <c r="J787" s="224"/>
      <c r="K787" s="224"/>
      <c r="L787" s="228"/>
      <c r="M787" s="229"/>
      <c r="N787" s="230"/>
      <c r="O787" s="230"/>
      <c r="P787" s="230"/>
      <c r="Q787" s="230"/>
      <c r="R787" s="230"/>
      <c r="S787" s="230"/>
      <c r="T787" s="231"/>
      <c r="AT787" s="232" t="s">
        <v>167</v>
      </c>
      <c r="AU787" s="232" t="s">
        <v>88</v>
      </c>
      <c r="AV787" s="15" t="s">
        <v>81</v>
      </c>
      <c r="AW787" s="15" t="s">
        <v>34</v>
      </c>
      <c r="AX787" s="15" t="s">
        <v>73</v>
      </c>
      <c r="AY787" s="232" t="s">
        <v>159</v>
      </c>
    </row>
    <row r="788" spans="1:65" s="13" customFormat="1">
      <c r="B788" s="195"/>
      <c r="C788" s="196"/>
      <c r="D788" s="197" t="s">
        <v>167</v>
      </c>
      <c r="E788" s="198" t="s">
        <v>21</v>
      </c>
      <c r="F788" s="199" t="s">
        <v>1085</v>
      </c>
      <c r="G788" s="196"/>
      <c r="H788" s="200">
        <v>1.575</v>
      </c>
      <c r="I788" s="201"/>
      <c r="J788" s="196"/>
      <c r="K788" s="196"/>
      <c r="L788" s="202"/>
      <c r="M788" s="203"/>
      <c r="N788" s="204"/>
      <c r="O788" s="204"/>
      <c r="P788" s="204"/>
      <c r="Q788" s="204"/>
      <c r="R788" s="204"/>
      <c r="S788" s="204"/>
      <c r="T788" s="205"/>
      <c r="AT788" s="206" t="s">
        <v>167</v>
      </c>
      <c r="AU788" s="206" t="s">
        <v>88</v>
      </c>
      <c r="AV788" s="13" t="s">
        <v>88</v>
      </c>
      <c r="AW788" s="13" t="s">
        <v>34</v>
      </c>
      <c r="AX788" s="13" t="s">
        <v>73</v>
      </c>
      <c r="AY788" s="206" t="s">
        <v>159</v>
      </c>
    </row>
    <row r="789" spans="1:65" s="13" customFormat="1">
      <c r="B789" s="195"/>
      <c r="C789" s="196"/>
      <c r="D789" s="197" t="s">
        <v>167</v>
      </c>
      <c r="E789" s="198" t="s">
        <v>21</v>
      </c>
      <c r="F789" s="199" t="s">
        <v>1086</v>
      </c>
      <c r="G789" s="196"/>
      <c r="H789" s="200">
        <v>1.4</v>
      </c>
      <c r="I789" s="201"/>
      <c r="J789" s="196"/>
      <c r="K789" s="196"/>
      <c r="L789" s="202"/>
      <c r="M789" s="203"/>
      <c r="N789" s="204"/>
      <c r="O789" s="204"/>
      <c r="P789" s="204"/>
      <c r="Q789" s="204"/>
      <c r="R789" s="204"/>
      <c r="S789" s="204"/>
      <c r="T789" s="205"/>
      <c r="AT789" s="206" t="s">
        <v>167</v>
      </c>
      <c r="AU789" s="206" t="s">
        <v>88</v>
      </c>
      <c r="AV789" s="13" t="s">
        <v>88</v>
      </c>
      <c r="AW789" s="13" t="s">
        <v>34</v>
      </c>
      <c r="AX789" s="13" t="s">
        <v>73</v>
      </c>
      <c r="AY789" s="206" t="s">
        <v>159</v>
      </c>
    </row>
    <row r="790" spans="1:65" s="14" customFormat="1">
      <c r="B790" s="207"/>
      <c r="C790" s="208"/>
      <c r="D790" s="197" t="s">
        <v>167</v>
      </c>
      <c r="E790" s="209" t="s">
        <v>21</v>
      </c>
      <c r="F790" s="210" t="s">
        <v>169</v>
      </c>
      <c r="G790" s="208"/>
      <c r="H790" s="211">
        <v>2.9750000000000001</v>
      </c>
      <c r="I790" s="212"/>
      <c r="J790" s="208"/>
      <c r="K790" s="208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167</v>
      </c>
      <c r="AU790" s="217" t="s">
        <v>88</v>
      </c>
      <c r="AV790" s="14" t="s">
        <v>170</v>
      </c>
      <c r="AW790" s="14" t="s">
        <v>34</v>
      </c>
      <c r="AX790" s="14" t="s">
        <v>73</v>
      </c>
      <c r="AY790" s="217" t="s">
        <v>159</v>
      </c>
    </row>
    <row r="791" spans="1:65" s="13" customFormat="1">
      <c r="B791" s="195"/>
      <c r="C791" s="196"/>
      <c r="D791" s="197" t="s">
        <v>167</v>
      </c>
      <c r="E791" s="198" t="s">
        <v>21</v>
      </c>
      <c r="F791" s="199" t="s">
        <v>1073</v>
      </c>
      <c r="G791" s="196"/>
      <c r="H791" s="200">
        <v>15.064</v>
      </c>
      <c r="I791" s="201"/>
      <c r="J791" s="196"/>
      <c r="K791" s="196"/>
      <c r="L791" s="202"/>
      <c r="M791" s="203"/>
      <c r="N791" s="204"/>
      <c r="O791" s="204"/>
      <c r="P791" s="204"/>
      <c r="Q791" s="204"/>
      <c r="R791" s="204"/>
      <c r="S791" s="204"/>
      <c r="T791" s="205"/>
      <c r="AT791" s="206" t="s">
        <v>167</v>
      </c>
      <c r="AU791" s="206" t="s">
        <v>88</v>
      </c>
      <c r="AV791" s="13" t="s">
        <v>88</v>
      </c>
      <c r="AW791" s="13" t="s">
        <v>34</v>
      </c>
      <c r="AX791" s="13" t="s">
        <v>73</v>
      </c>
      <c r="AY791" s="206" t="s">
        <v>159</v>
      </c>
    </row>
    <row r="792" spans="1:65" s="14" customFormat="1">
      <c r="B792" s="207"/>
      <c r="C792" s="208"/>
      <c r="D792" s="197" t="s">
        <v>167</v>
      </c>
      <c r="E792" s="209" t="s">
        <v>21</v>
      </c>
      <c r="F792" s="210" t="s">
        <v>169</v>
      </c>
      <c r="G792" s="208"/>
      <c r="H792" s="211">
        <v>15.064</v>
      </c>
      <c r="I792" s="212"/>
      <c r="J792" s="208"/>
      <c r="K792" s="208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167</v>
      </c>
      <c r="AU792" s="217" t="s">
        <v>88</v>
      </c>
      <c r="AV792" s="14" t="s">
        <v>170</v>
      </c>
      <c r="AW792" s="14" t="s">
        <v>34</v>
      </c>
      <c r="AX792" s="14" t="s">
        <v>73</v>
      </c>
      <c r="AY792" s="217" t="s">
        <v>159</v>
      </c>
    </row>
    <row r="793" spans="1:65" s="16" customFormat="1">
      <c r="B793" s="233"/>
      <c r="C793" s="234"/>
      <c r="D793" s="197" t="s">
        <v>167</v>
      </c>
      <c r="E793" s="235" t="s">
        <v>21</v>
      </c>
      <c r="F793" s="236" t="s">
        <v>235</v>
      </c>
      <c r="G793" s="234"/>
      <c r="H793" s="237">
        <v>18.039000000000001</v>
      </c>
      <c r="I793" s="238"/>
      <c r="J793" s="234"/>
      <c r="K793" s="234"/>
      <c r="L793" s="239"/>
      <c r="M793" s="240"/>
      <c r="N793" s="241"/>
      <c r="O793" s="241"/>
      <c r="P793" s="241"/>
      <c r="Q793" s="241"/>
      <c r="R793" s="241"/>
      <c r="S793" s="241"/>
      <c r="T793" s="242"/>
      <c r="AT793" s="243" t="s">
        <v>167</v>
      </c>
      <c r="AU793" s="243" t="s">
        <v>88</v>
      </c>
      <c r="AV793" s="16" t="s">
        <v>165</v>
      </c>
      <c r="AW793" s="16" t="s">
        <v>34</v>
      </c>
      <c r="AX793" s="16" t="s">
        <v>81</v>
      </c>
      <c r="AY793" s="243" t="s">
        <v>159</v>
      </c>
    </row>
    <row r="794" spans="1:65" s="2" customFormat="1" ht="24.2" customHeight="1">
      <c r="A794" s="37"/>
      <c r="B794" s="38"/>
      <c r="C794" s="182" t="s">
        <v>1160</v>
      </c>
      <c r="D794" s="182" t="s">
        <v>161</v>
      </c>
      <c r="E794" s="183" t="s">
        <v>1161</v>
      </c>
      <c r="F794" s="184" t="s">
        <v>1162</v>
      </c>
      <c r="G794" s="185" t="s">
        <v>283</v>
      </c>
      <c r="H794" s="186">
        <v>0.502</v>
      </c>
      <c r="I794" s="187"/>
      <c r="J794" s="188">
        <f>ROUND(I794*H794,2)</f>
        <v>0</v>
      </c>
      <c r="K794" s="184" t="s">
        <v>173</v>
      </c>
      <c r="L794" s="42"/>
      <c r="M794" s="189" t="s">
        <v>21</v>
      </c>
      <c r="N794" s="190" t="s">
        <v>45</v>
      </c>
      <c r="O794" s="67"/>
      <c r="P794" s="191">
        <f>O794*H794</f>
        <v>0</v>
      </c>
      <c r="Q794" s="191">
        <v>0</v>
      </c>
      <c r="R794" s="191">
        <f>Q794*H794</f>
        <v>0</v>
      </c>
      <c r="S794" s="191">
        <v>0</v>
      </c>
      <c r="T794" s="192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193" t="s">
        <v>265</v>
      </c>
      <c r="AT794" s="193" t="s">
        <v>161</v>
      </c>
      <c r="AU794" s="193" t="s">
        <v>88</v>
      </c>
      <c r="AY794" s="20" t="s">
        <v>159</v>
      </c>
      <c r="BE794" s="194">
        <f>IF(N794="základní",J794,0)</f>
        <v>0</v>
      </c>
      <c r="BF794" s="194">
        <f>IF(N794="snížená",J794,0)</f>
        <v>0</v>
      </c>
      <c r="BG794" s="194">
        <f>IF(N794="zákl. přenesená",J794,0)</f>
        <v>0</v>
      </c>
      <c r="BH794" s="194">
        <f>IF(N794="sníž. přenesená",J794,0)</f>
        <v>0</v>
      </c>
      <c r="BI794" s="194">
        <f>IF(N794="nulová",J794,0)</f>
        <v>0</v>
      </c>
      <c r="BJ794" s="20" t="s">
        <v>88</v>
      </c>
      <c r="BK794" s="194">
        <f>ROUND(I794*H794,2)</f>
        <v>0</v>
      </c>
      <c r="BL794" s="20" t="s">
        <v>265</v>
      </c>
      <c r="BM794" s="193" t="s">
        <v>1163</v>
      </c>
    </row>
    <row r="795" spans="1:65" s="2" customFormat="1">
      <c r="A795" s="37"/>
      <c r="B795" s="38"/>
      <c r="C795" s="39"/>
      <c r="D795" s="218" t="s">
        <v>175</v>
      </c>
      <c r="E795" s="39"/>
      <c r="F795" s="219" t="s">
        <v>1164</v>
      </c>
      <c r="G795" s="39"/>
      <c r="H795" s="39"/>
      <c r="I795" s="220"/>
      <c r="J795" s="39"/>
      <c r="K795" s="39"/>
      <c r="L795" s="42"/>
      <c r="M795" s="221"/>
      <c r="N795" s="222"/>
      <c r="O795" s="67"/>
      <c r="P795" s="67"/>
      <c r="Q795" s="67"/>
      <c r="R795" s="67"/>
      <c r="S795" s="67"/>
      <c r="T795" s="68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T795" s="20" t="s">
        <v>175</v>
      </c>
      <c r="AU795" s="20" t="s">
        <v>88</v>
      </c>
    </row>
    <row r="796" spans="1:65" s="2" customFormat="1" ht="24.2" customHeight="1">
      <c r="A796" s="37"/>
      <c r="B796" s="38"/>
      <c r="C796" s="182" t="s">
        <v>1165</v>
      </c>
      <c r="D796" s="182" t="s">
        <v>161</v>
      </c>
      <c r="E796" s="183" t="s">
        <v>1166</v>
      </c>
      <c r="F796" s="184" t="s">
        <v>1167</v>
      </c>
      <c r="G796" s="185" t="s">
        <v>283</v>
      </c>
      <c r="H796" s="186">
        <v>0.502</v>
      </c>
      <c r="I796" s="187"/>
      <c r="J796" s="188">
        <f>ROUND(I796*H796,2)</f>
        <v>0</v>
      </c>
      <c r="K796" s="184" t="s">
        <v>173</v>
      </c>
      <c r="L796" s="42"/>
      <c r="M796" s="189" t="s">
        <v>21</v>
      </c>
      <c r="N796" s="190" t="s">
        <v>45</v>
      </c>
      <c r="O796" s="67"/>
      <c r="P796" s="191">
        <f>O796*H796</f>
        <v>0</v>
      </c>
      <c r="Q796" s="191">
        <v>0</v>
      </c>
      <c r="R796" s="191">
        <f>Q796*H796</f>
        <v>0</v>
      </c>
      <c r="S796" s="191">
        <v>0</v>
      </c>
      <c r="T796" s="192">
        <f>S796*H796</f>
        <v>0</v>
      </c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R796" s="193" t="s">
        <v>265</v>
      </c>
      <c r="AT796" s="193" t="s">
        <v>161</v>
      </c>
      <c r="AU796" s="193" t="s">
        <v>88</v>
      </c>
      <c r="AY796" s="20" t="s">
        <v>159</v>
      </c>
      <c r="BE796" s="194">
        <f>IF(N796="základní",J796,0)</f>
        <v>0</v>
      </c>
      <c r="BF796" s="194">
        <f>IF(N796="snížená",J796,0)</f>
        <v>0</v>
      </c>
      <c r="BG796" s="194">
        <f>IF(N796="zákl. přenesená",J796,0)</f>
        <v>0</v>
      </c>
      <c r="BH796" s="194">
        <f>IF(N796="sníž. přenesená",J796,0)</f>
        <v>0</v>
      </c>
      <c r="BI796" s="194">
        <f>IF(N796="nulová",J796,0)</f>
        <v>0</v>
      </c>
      <c r="BJ796" s="20" t="s">
        <v>88</v>
      </c>
      <c r="BK796" s="194">
        <f>ROUND(I796*H796,2)</f>
        <v>0</v>
      </c>
      <c r="BL796" s="20" t="s">
        <v>265</v>
      </c>
      <c r="BM796" s="193" t="s">
        <v>1168</v>
      </c>
    </row>
    <row r="797" spans="1:65" s="2" customFormat="1">
      <c r="A797" s="37"/>
      <c r="B797" s="38"/>
      <c r="C797" s="39"/>
      <c r="D797" s="218" t="s">
        <v>175</v>
      </c>
      <c r="E797" s="39"/>
      <c r="F797" s="219" t="s">
        <v>1169</v>
      </c>
      <c r="G797" s="39"/>
      <c r="H797" s="39"/>
      <c r="I797" s="220"/>
      <c r="J797" s="39"/>
      <c r="K797" s="39"/>
      <c r="L797" s="42"/>
      <c r="M797" s="221"/>
      <c r="N797" s="222"/>
      <c r="O797" s="67"/>
      <c r="P797" s="67"/>
      <c r="Q797" s="67"/>
      <c r="R797" s="67"/>
      <c r="S797" s="67"/>
      <c r="T797" s="68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T797" s="20" t="s">
        <v>175</v>
      </c>
      <c r="AU797" s="20" t="s">
        <v>88</v>
      </c>
    </row>
    <row r="798" spans="1:65" s="12" customFormat="1" ht="22.9" customHeight="1">
      <c r="B798" s="166"/>
      <c r="C798" s="167"/>
      <c r="D798" s="168" t="s">
        <v>72</v>
      </c>
      <c r="E798" s="180" t="s">
        <v>1170</v>
      </c>
      <c r="F798" s="180" t="s">
        <v>1171</v>
      </c>
      <c r="G798" s="167"/>
      <c r="H798" s="167"/>
      <c r="I798" s="170"/>
      <c r="J798" s="181">
        <f>BK798</f>
        <v>0</v>
      </c>
      <c r="K798" s="167"/>
      <c r="L798" s="172"/>
      <c r="M798" s="173"/>
      <c r="N798" s="174"/>
      <c r="O798" s="174"/>
      <c r="P798" s="175">
        <f>SUM(P799:P818)</f>
        <v>0</v>
      </c>
      <c r="Q798" s="174"/>
      <c r="R798" s="175">
        <f>SUM(R799:R818)</f>
        <v>2.0144249999999999E-2</v>
      </c>
      <c r="S798" s="174"/>
      <c r="T798" s="176">
        <f>SUM(T799:T818)</f>
        <v>0</v>
      </c>
      <c r="AR798" s="177" t="s">
        <v>88</v>
      </c>
      <c r="AT798" s="178" t="s">
        <v>72</v>
      </c>
      <c r="AU798" s="178" t="s">
        <v>81</v>
      </c>
      <c r="AY798" s="177" t="s">
        <v>159</v>
      </c>
      <c r="BK798" s="179">
        <f>SUM(BK799:BK818)</f>
        <v>0</v>
      </c>
    </row>
    <row r="799" spans="1:65" s="2" customFormat="1" ht="16.5" customHeight="1">
      <c r="A799" s="37"/>
      <c r="B799" s="38"/>
      <c r="C799" s="182" t="s">
        <v>1172</v>
      </c>
      <c r="D799" s="182" t="s">
        <v>161</v>
      </c>
      <c r="E799" s="183" t="s">
        <v>1173</v>
      </c>
      <c r="F799" s="184" t="s">
        <v>1174</v>
      </c>
      <c r="G799" s="185" t="s">
        <v>96</v>
      </c>
      <c r="H799" s="186">
        <v>2.9750000000000001</v>
      </c>
      <c r="I799" s="187"/>
      <c r="J799" s="188">
        <f>ROUND(I799*H799,2)</f>
        <v>0</v>
      </c>
      <c r="K799" s="184" t="s">
        <v>173</v>
      </c>
      <c r="L799" s="42"/>
      <c r="M799" s="189" t="s">
        <v>21</v>
      </c>
      <c r="N799" s="190" t="s">
        <v>45</v>
      </c>
      <c r="O799" s="67"/>
      <c r="P799" s="191">
        <f>O799*H799</f>
        <v>0</v>
      </c>
      <c r="Q799" s="191">
        <v>0</v>
      </c>
      <c r="R799" s="191">
        <f>Q799*H799</f>
        <v>0</v>
      </c>
      <c r="S799" s="191">
        <v>0</v>
      </c>
      <c r="T799" s="192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193" t="s">
        <v>265</v>
      </c>
      <c r="AT799" s="193" t="s">
        <v>161</v>
      </c>
      <c r="AU799" s="193" t="s">
        <v>88</v>
      </c>
      <c r="AY799" s="20" t="s">
        <v>159</v>
      </c>
      <c r="BE799" s="194">
        <f>IF(N799="základní",J799,0)</f>
        <v>0</v>
      </c>
      <c r="BF799" s="194">
        <f>IF(N799="snížená",J799,0)</f>
        <v>0</v>
      </c>
      <c r="BG799" s="194">
        <f>IF(N799="zákl. přenesená",J799,0)</f>
        <v>0</v>
      </c>
      <c r="BH799" s="194">
        <f>IF(N799="sníž. přenesená",J799,0)</f>
        <v>0</v>
      </c>
      <c r="BI799" s="194">
        <f>IF(N799="nulová",J799,0)</f>
        <v>0</v>
      </c>
      <c r="BJ799" s="20" t="s">
        <v>88</v>
      </c>
      <c r="BK799" s="194">
        <f>ROUND(I799*H799,2)</f>
        <v>0</v>
      </c>
      <c r="BL799" s="20" t="s">
        <v>265</v>
      </c>
      <c r="BM799" s="193" t="s">
        <v>1175</v>
      </c>
    </row>
    <row r="800" spans="1:65" s="2" customFormat="1">
      <c r="A800" s="37"/>
      <c r="B800" s="38"/>
      <c r="C800" s="39"/>
      <c r="D800" s="218" t="s">
        <v>175</v>
      </c>
      <c r="E800" s="39"/>
      <c r="F800" s="219" t="s">
        <v>1176</v>
      </c>
      <c r="G800" s="39"/>
      <c r="H800" s="39"/>
      <c r="I800" s="220"/>
      <c r="J800" s="39"/>
      <c r="K800" s="39"/>
      <c r="L800" s="42"/>
      <c r="M800" s="221"/>
      <c r="N800" s="222"/>
      <c r="O800" s="67"/>
      <c r="P800" s="67"/>
      <c r="Q800" s="67"/>
      <c r="R800" s="67"/>
      <c r="S800" s="67"/>
      <c r="T800" s="68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T800" s="20" t="s">
        <v>175</v>
      </c>
      <c r="AU800" s="20" t="s">
        <v>88</v>
      </c>
    </row>
    <row r="801" spans="1:65" s="15" customFormat="1">
      <c r="B801" s="223"/>
      <c r="C801" s="224"/>
      <c r="D801" s="197" t="s">
        <v>167</v>
      </c>
      <c r="E801" s="225" t="s">
        <v>21</v>
      </c>
      <c r="F801" s="226" t="s">
        <v>361</v>
      </c>
      <c r="G801" s="224"/>
      <c r="H801" s="225" t="s">
        <v>21</v>
      </c>
      <c r="I801" s="227"/>
      <c r="J801" s="224"/>
      <c r="K801" s="224"/>
      <c r="L801" s="228"/>
      <c r="M801" s="229"/>
      <c r="N801" s="230"/>
      <c r="O801" s="230"/>
      <c r="P801" s="230"/>
      <c r="Q801" s="230"/>
      <c r="R801" s="230"/>
      <c r="S801" s="230"/>
      <c r="T801" s="231"/>
      <c r="AT801" s="232" t="s">
        <v>167</v>
      </c>
      <c r="AU801" s="232" t="s">
        <v>88</v>
      </c>
      <c r="AV801" s="15" t="s">
        <v>81</v>
      </c>
      <c r="AW801" s="15" t="s">
        <v>34</v>
      </c>
      <c r="AX801" s="15" t="s">
        <v>73</v>
      </c>
      <c r="AY801" s="232" t="s">
        <v>159</v>
      </c>
    </row>
    <row r="802" spans="1:65" s="13" customFormat="1">
      <c r="B802" s="195"/>
      <c r="C802" s="196"/>
      <c r="D802" s="197" t="s">
        <v>167</v>
      </c>
      <c r="E802" s="198" t="s">
        <v>21</v>
      </c>
      <c r="F802" s="199" t="s">
        <v>1085</v>
      </c>
      <c r="G802" s="196"/>
      <c r="H802" s="200">
        <v>1.575</v>
      </c>
      <c r="I802" s="201"/>
      <c r="J802" s="196"/>
      <c r="K802" s="196"/>
      <c r="L802" s="202"/>
      <c r="M802" s="203"/>
      <c r="N802" s="204"/>
      <c r="O802" s="204"/>
      <c r="P802" s="204"/>
      <c r="Q802" s="204"/>
      <c r="R802" s="204"/>
      <c r="S802" s="204"/>
      <c r="T802" s="205"/>
      <c r="AT802" s="206" t="s">
        <v>167</v>
      </c>
      <c r="AU802" s="206" t="s">
        <v>88</v>
      </c>
      <c r="AV802" s="13" t="s">
        <v>88</v>
      </c>
      <c r="AW802" s="13" t="s">
        <v>34</v>
      </c>
      <c r="AX802" s="13" t="s">
        <v>73</v>
      </c>
      <c r="AY802" s="206" t="s">
        <v>159</v>
      </c>
    </row>
    <row r="803" spans="1:65" s="13" customFormat="1">
      <c r="B803" s="195"/>
      <c r="C803" s="196"/>
      <c r="D803" s="197" t="s">
        <v>167</v>
      </c>
      <c r="E803" s="198" t="s">
        <v>21</v>
      </c>
      <c r="F803" s="199" t="s">
        <v>1086</v>
      </c>
      <c r="G803" s="196"/>
      <c r="H803" s="200">
        <v>1.4</v>
      </c>
      <c r="I803" s="201"/>
      <c r="J803" s="196"/>
      <c r="K803" s="196"/>
      <c r="L803" s="202"/>
      <c r="M803" s="203"/>
      <c r="N803" s="204"/>
      <c r="O803" s="204"/>
      <c r="P803" s="204"/>
      <c r="Q803" s="204"/>
      <c r="R803" s="204"/>
      <c r="S803" s="204"/>
      <c r="T803" s="205"/>
      <c r="AT803" s="206" t="s">
        <v>167</v>
      </c>
      <c r="AU803" s="206" t="s">
        <v>88</v>
      </c>
      <c r="AV803" s="13" t="s">
        <v>88</v>
      </c>
      <c r="AW803" s="13" t="s">
        <v>34</v>
      </c>
      <c r="AX803" s="13" t="s">
        <v>73</v>
      </c>
      <c r="AY803" s="206" t="s">
        <v>159</v>
      </c>
    </row>
    <row r="804" spans="1:65" s="14" customFormat="1">
      <c r="B804" s="207"/>
      <c r="C804" s="208"/>
      <c r="D804" s="197" t="s">
        <v>167</v>
      </c>
      <c r="E804" s="209" t="s">
        <v>21</v>
      </c>
      <c r="F804" s="210" t="s">
        <v>169</v>
      </c>
      <c r="G804" s="208"/>
      <c r="H804" s="211">
        <v>2.9750000000000001</v>
      </c>
      <c r="I804" s="212"/>
      <c r="J804" s="208"/>
      <c r="K804" s="208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167</v>
      </c>
      <c r="AU804" s="217" t="s">
        <v>88</v>
      </c>
      <c r="AV804" s="14" t="s">
        <v>170</v>
      </c>
      <c r="AW804" s="14" t="s">
        <v>34</v>
      </c>
      <c r="AX804" s="14" t="s">
        <v>81</v>
      </c>
      <c r="AY804" s="217" t="s">
        <v>159</v>
      </c>
    </row>
    <row r="805" spans="1:65" s="2" customFormat="1" ht="21.75" customHeight="1">
      <c r="A805" s="37"/>
      <c r="B805" s="38"/>
      <c r="C805" s="182" t="s">
        <v>1177</v>
      </c>
      <c r="D805" s="182" t="s">
        <v>161</v>
      </c>
      <c r="E805" s="183" t="s">
        <v>1178</v>
      </c>
      <c r="F805" s="184" t="s">
        <v>1179</v>
      </c>
      <c r="G805" s="185" t="s">
        <v>96</v>
      </c>
      <c r="H805" s="186">
        <v>1.575</v>
      </c>
      <c r="I805" s="187"/>
      <c r="J805" s="188">
        <f>ROUND(I805*H805,2)</f>
        <v>0</v>
      </c>
      <c r="K805" s="184" t="s">
        <v>173</v>
      </c>
      <c r="L805" s="42"/>
      <c r="M805" s="189" t="s">
        <v>21</v>
      </c>
      <c r="N805" s="190" t="s">
        <v>45</v>
      </c>
      <c r="O805" s="67"/>
      <c r="P805" s="191">
        <f>O805*H805</f>
        <v>0</v>
      </c>
      <c r="Q805" s="191">
        <v>4.9500000000000004E-3</v>
      </c>
      <c r="R805" s="191">
        <f>Q805*H805</f>
        <v>7.7962500000000002E-3</v>
      </c>
      <c r="S805" s="191">
        <v>0</v>
      </c>
      <c r="T805" s="192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193" t="s">
        <v>265</v>
      </c>
      <c r="AT805" s="193" t="s">
        <v>161</v>
      </c>
      <c r="AU805" s="193" t="s">
        <v>88</v>
      </c>
      <c r="AY805" s="20" t="s">
        <v>159</v>
      </c>
      <c r="BE805" s="194">
        <f>IF(N805="základní",J805,0)</f>
        <v>0</v>
      </c>
      <c r="BF805" s="194">
        <f>IF(N805="snížená",J805,0)</f>
        <v>0</v>
      </c>
      <c r="BG805" s="194">
        <f>IF(N805="zákl. přenesená",J805,0)</f>
        <v>0</v>
      </c>
      <c r="BH805" s="194">
        <f>IF(N805="sníž. přenesená",J805,0)</f>
        <v>0</v>
      </c>
      <c r="BI805" s="194">
        <f>IF(N805="nulová",J805,0)</f>
        <v>0</v>
      </c>
      <c r="BJ805" s="20" t="s">
        <v>88</v>
      </c>
      <c r="BK805" s="194">
        <f>ROUND(I805*H805,2)</f>
        <v>0</v>
      </c>
      <c r="BL805" s="20" t="s">
        <v>265</v>
      </c>
      <c r="BM805" s="193" t="s">
        <v>1180</v>
      </c>
    </row>
    <row r="806" spans="1:65" s="2" customFormat="1">
      <c r="A806" s="37"/>
      <c r="B806" s="38"/>
      <c r="C806" s="39"/>
      <c r="D806" s="218" t="s">
        <v>175</v>
      </c>
      <c r="E806" s="39"/>
      <c r="F806" s="219" t="s">
        <v>1181</v>
      </c>
      <c r="G806" s="39"/>
      <c r="H806" s="39"/>
      <c r="I806" s="220"/>
      <c r="J806" s="39"/>
      <c r="K806" s="39"/>
      <c r="L806" s="42"/>
      <c r="M806" s="221"/>
      <c r="N806" s="222"/>
      <c r="O806" s="67"/>
      <c r="P806" s="67"/>
      <c r="Q806" s="67"/>
      <c r="R806" s="67"/>
      <c r="S806" s="67"/>
      <c r="T806" s="68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T806" s="20" t="s">
        <v>175</v>
      </c>
      <c r="AU806" s="20" t="s">
        <v>88</v>
      </c>
    </row>
    <row r="807" spans="1:65" s="13" customFormat="1">
      <c r="B807" s="195"/>
      <c r="C807" s="196"/>
      <c r="D807" s="197" t="s">
        <v>167</v>
      </c>
      <c r="E807" s="198" t="s">
        <v>21</v>
      </c>
      <c r="F807" s="199" t="s">
        <v>1085</v>
      </c>
      <c r="G807" s="196"/>
      <c r="H807" s="200">
        <v>1.575</v>
      </c>
      <c r="I807" s="201"/>
      <c r="J807" s="196"/>
      <c r="K807" s="196"/>
      <c r="L807" s="202"/>
      <c r="M807" s="203"/>
      <c r="N807" s="204"/>
      <c r="O807" s="204"/>
      <c r="P807" s="204"/>
      <c r="Q807" s="204"/>
      <c r="R807" s="204"/>
      <c r="S807" s="204"/>
      <c r="T807" s="205"/>
      <c r="AT807" s="206" t="s">
        <v>167</v>
      </c>
      <c r="AU807" s="206" t="s">
        <v>88</v>
      </c>
      <c r="AV807" s="13" t="s">
        <v>88</v>
      </c>
      <c r="AW807" s="13" t="s">
        <v>34</v>
      </c>
      <c r="AX807" s="13" t="s">
        <v>81</v>
      </c>
      <c r="AY807" s="206" t="s">
        <v>159</v>
      </c>
    </row>
    <row r="808" spans="1:65" s="2" customFormat="1" ht="16.5" customHeight="1">
      <c r="A808" s="37"/>
      <c r="B808" s="38"/>
      <c r="C808" s="182" t="s">
        <v>1182</v>
      </c>
      <c r="D808" s="182" t="s">
        <v>161</v>
      </c>
      <c r="E808" s="183" t="s">
        <v>1183</v>
      </c>
      <c r="F808" s="184" t="s">
        <v>1184</v>
      </c>
      <c r="G808" s="185" t="s">
        <v>96</v>
      </c>
      <c r="H808" s="186">
        <v>1.4</v>
      </c>
      <c r="I808" s="187"/>
      <c r="J808" s="188">
        <f>ROUND(I808*H808,2)</f>
        <v>0</v>
      </c>
      <c r="K808" s="184" t="s">
        <v>173</v>
      </c>
      <c r="L808" s="42"/>
      <c r="M808" s="189" t="s">
        <v>21</v>
      </c>
      <c r="N808" s="190" t="s">
        <v>45</v>
      </c>
      <c r="O808" s="67"/>
      <c r="P808" s="191">
        <f>O808*H808</f>
        <v>0</v>
      </c>
      <c r="Q808" s="191">
        <v>4.3200000000000001E-3</v>
      </c>
      <c r="R808" s="191">
        <f>Q808*H808</f>
        <v>6.0479999999999996E-3</v>
      </c>
      <c r="S808" s="191">
        <v>0</v>
      </c>
      <c r="T808" s="192">
        <f>S808*H808</f>
        <v>0</v>
      </c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R808" s="193" t="s">
        <v>265</v>
      </c>
      <c r="AT808" s="193" t="s">
        <v>161</v>
      </c>
      <c r="AU808" s="193" t="s">
        <v>88</v>
      </c>
      <c r="AY808" s="20" t="s">
        <v>159</v>
      </c>
      <c r="BE808" s="194">
        <f>IF(N808="základní",J808,0)</f>
        <v>0</v>
      </c>
      <c r="BF808" s="194">
        <f>IF(N808="snížená",J808,0)</f>
        <v>0</v>
      </c>
      <c r="BG808" s="194">
        <f>IF(N808="zákl. přenesená",J808,0)</f>
        <v>0</v>
      </c>
      <c r="BH808" s="194">
        <f>IF(N808="sníž. přenesená",J808,0)</f>
        <v>0</v>
      </c>
      <c r="BI808" s="194">
        <f>IF(N808="nulová",J808,0)</f>
        <v>0</v>
      </c>
      <c r="BJ808" s="20" t="s">
        <v>88</v>
      </c>
      <c r="BK808" s="194">
        <f>ROUND(I808*H808,2)</f>
        <v>0</v>
      </c>
      <c r="BL808" s="20" t="s">
        <v>265</v>
      </c>
      <c r="BM808" s="193" t="s">
        <v>1185</v>
      </c>
    </row>
    <row r="809" spans="1:65" s="2" customFormat="1">
      <c r="A809" s="37"/>
      <c r="B809" s="38"/>
      <c r="C809" s="39"/>
      <c r="D809" s="218" t="s">
        <v>175</v>
      </c>
      <c r="E809" s="39"/>
      <c r="F809" s="219" t="s">
        <v>1186</v>
      </c>
      <c r="G809" s="39"/>
      <c r="H809" s="39"/>
      <c r="I809" s="220"/>
      <c r="J809" s="39"/>
      <c r="K809" s="39"/>
      <c r="L809" s="42"/>
      <c r="M809" s="221"/>
      <c r="N809" s="222"/>
      <c r="O809" s="67"/>
      <c r="P809" s="67"/>
      <c r="Q809" s="67"/>
      <c r="R809" s="67"/>
      <c r="S809" s="67"/>
      <c r="T809" s="68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T809" s="20" t="s">
        <v>175</v>
      </c>
      <c r="AU809" s="20" t="s">
        <v>88</v>
      </c>
    </row>
    <row r="810" spans="1:65" s="13" customFormat="1">
      <c r="B810" s="195"/>
      <c r="C810" s="196"/>
      <c r="D810" s="197" t="s">
        <v>167</v>
      </c>
      <c r="E810" s="198" t="s">
        <v>21</v>
      </c>
      <c r="F810" s="199" t="s">
        <v>1086</v>
      </c>
      <c r="G810" s="196"/>
      <c r="H810" s="200">
        <v>1.4</v>
      </c>
      <c r="I810" s="201"/>
      <c r="J810" s="196"/>
      <c r="K810" s="196"/>
      <c r="L810" s="202"/>
      <c r="M810" s="203"/>
      <c r="N810" s="204"/>
      <c r="O810" s="204"/>
      <c r="P810" s="204"/>
      <c r="Q810" s="204"/>
      <c r="R810" s="204"/>
      <c r="S810" s="204"/>
      <c r="T810" s="205"/>
      <c r="AT810" s="206" t="s">
        <v>167</v>
      </c>
      <c r="AU810" s="206" t="s">
        <v>88</v>
      </c>
      <c r="AV810" s="13" t="s">
        <v>88</v>
      </c>
      <c r="AW810" s="13" t="s">
        <v>34</v>
      </c>
      <c r="AX810" s="13" t="s">
        <v>81</v>
      </c>
      <c r="AY810" s="206" t="s">
        <v>159</v>
      </c>
    </row>
    <row r="811" spans="1:65" s="2" customFormat="1" ht="16.5" customHeight="1">
      <c r="A811" s="37"/>
      <c r="B811" s="38"/>
      <c r="C811" s="182" t="s">
        <v>1187</v>
      </c>
      <c r="D811" s="182" t="s">
        <v>161</v>
      </c>
      <c r="E811" s="183" t="s">
        <v>1188</v>
      </c>
      <c r="F811" s="184" t="s">
        <v>1189</v>
      </c>
      <c r="G811" s="185" t="s">
        <v>110</v>
      </c>
      <c r="H811" s="186">
        <v>5.25</v>
      </c>
      <c r="I811" s="187"/>
      <c r="J811" s="188">
        <f>ROUND(I811*H811,2)</f>
        <v>0</v>
      </c>
      <c r="K811" s="184" t="s">
        <v>173</v>
      </c>
      <c r="L811" s="42"/>
      <c r="M811" s="189" t="s">
        <v>21</v>
      </c>
      <c r="N811" s="190" t="s">
        <v>45</v>
      </c>
      <c r="O811" s="67"/>
      <c r="P811" s="191">
        <f>O811*H811</f>
        <v>0</v>
      </c>
      <c r="Q811" s="191">
        <v>1.1999999999999999E-3</v>
      </c>
      <c r="R811" s="191">
        <f>Q811*H811</f>
        <v>6.2999999999999992E-3</v>
      </c>
      <c r="S811" s="191">
        <v>0</v>
      </c>
      <c r="T811" s="192">
        <f>S811*H811</f>
        <v>0</v>
      </c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R811" s="193" t="s">
        <v>265</v>
      </c>
      <c r="AT811" s="193" t="s">
        <v>161</v>
      </c>
      <c r="AU811" s="193" t="s">
        <v>88</v>
      </c>
      <c r="AY811" s="20" t="s">
        <v>159</v>
      </c>
      <c r="BE811" s="194">
        <f>IF(N811="základní",J811,0)</f>
        <v>0</v>
      </c>
      <c r="BF811" s="194">
        <f>IF(N811="snížená",J811,0)</f>
        <v>0</v>
      </c>
      <c r="BG811" s="194">
        <f>IF(N811="zákl. přenesená",J811,0)</f>
        <v>0</v>
      </c>
      <c r="BH811" s="194">
        <f>IF(N811="sníž. přenesená",J811,0)</f>
        <v>0</v>
      </c>
      <c r="BI811" s="194">
        <f>IF(N811="nulová",J811,0)</f>
        <v>0</v>
      </c>
      <c r="BJ811" s="20" t="s">
        <v>88</v>
      </c>
      <c r="BK811" s="194">
        <f>ROUND(I811*H811,2)</f>
        <v>0</v>
      </c>
      <c r="BL811" s="20" t="s">
        <v>265</v>
      </c>
      <c r="BM811" s="193" t="s">
        <v>1190</v>
      </c>
    </row>
    <row r="812" spans="1:65" s="2" customFormat="1">
      <c r="A812" s="37"/>
      <c r="B812" s="38"/>
      <c r="C812" s="39"/>
      <c r="D812" s="218" t="s">
        <v>175</v>
      </c>
      <c r="E812" s="39"/>
      <c r="F812" s="219" t="s">
        <v>1191</v>
      </c>
      <c r="G812" s="39"/>
      <c r="H812" s="39"/>
      <c r="I812" s="220"/>
      <c r="J812" s="39"/>
      <c r="K812" s="39"/>
      <c r="L812" s="42"/>
      <c r="M812" s="221"/>
      <c r="N812" s="222"/>
      <c r="O812" s="67"/>
      <c r="P812" s="67"/>
      <c r="Q812" s="67"/>
      <c r="R812" s="67"/>
      <c r="S812" s="67"/>
      <c r="T812" s="68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T812" s="20" t="s">
        <v>175</v>
      </c>
      <c r="AU812" s="20" t="s">
        <v>88</v>
      </c>
    </row>
    <row r="813" spans="1:65" s="13" customFormat="1">
      <c r="B813" s="195"/>
      <c r="C813" s="196"/>
      <c r="D813" s="197" t="s">
        <v>167</v>
      </c>
      <c r="E813" s="198" t="s">
        <v>21</v>
      </c>
      <c r="F813" s="199" t="s">
        <v>1092</v>
      </c>
      <c r="G813" s="196"/>
      <c r="H813" s="200">
        <v>5.25</v>
      </c>
      <c r="I813" s="201"/>
      <c r="J813" s="196"/>
      <c r="K813" s="196"/>
      <c r="L813" s="202"/>
      <c r="M813" s="203"/>
      <c r="N813" s="204"/>
      <c r="O813" s="204"/>
      <c r="P813" s="204"/>
      <c r="Q813" s="204"/>
      <c r="R813" s="204"/>
      <c r="S813" s="204"/>
      <c r="T813" s="205"/>
      <c r="AT813" s="206" t="s">
        <v>167</v>
      </c>
      <c r="AU813" s="206" t="s">
        <v>88</v>
      </c>
      <c r="AV813" s="13" t="s">
        <v>88</v>
      </c>
      <c r="AW813" s="13" t="s">
        <v>34</v>
      </c>
      <c r="AX813" s="13" t="s">
        <v>73</v>
      </c>
      <c r="AY813" s="206" t="s">
        <v>159</v>
      </c>
    </row>
    <row r="814" spans="1:65" s="14" customFormat="1">
      <c r="B814" s="207"/>
      <c r="C814" s="208"/>
      <c r="D814" s="197" t="s">
        <v>167</v>
      </c>
      <c r="E814" s="209" t="s">
        <v>21</v>
      </c>
      <c r="F814" s="210" t="s">
        <v>169</v>
      </c>
      <c r="G814" s="208"/>
      <c r="H814" s="211">
        <v>5.25</v>
      </c>
      <c r="I814" s="212"/>
      <c r="J814" s="208"/>
      <c r="K814" s="208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167</v>
      </c>
      <c r="AU814" s="217" t="s">
        <v>88</v>
      </c>
      <c r="AV814" s="14" t="s">
        <v>170</v>
      </c>
      <c r="AW814" s="14" t="s">
        <v>34</v>
      </c>
      <c r="AX814" s="14" t="s">
        <v>81</v>
      </c>
      <c r="AY814" s="217" t="s">
        <v>159</v>
      </c>
    </row>
    <row r="815" spans="1:65" s="2" customFormat="1" ht="24.2" customHeight="1">
      <c r="A815" s="37"/>
      <c r="B815" s="38"/>
      <c r="C815" s="182" t="s">
        <v>1192</v>
      </c>
      <c r="D815" s="182" t="s">
        <v>161</v>
      </c>
      <c r="E815" s="183" t="s">
        <v>1193</v>
      </c>
      <c r="F815" s="184" t="s">
        <v>1194</v>
      </c>
      <c r="G815" s="185" t="s">
        <v>283</v>
      </c>
      <c r="H815" s="186">
        <v>0.02</v>
      </c>
      <c r="I815" s="187"/>
      <c r="J815" s="188">
        <f>ROUND(I815*H815,2)</f>
        <v>0</v>
      </c>
      <c r="K815" s="184" t="s">
        <v>173</v>
      </c>
      <c r="L815" s="42"/>
      <c r="M815" s="189" t="s">
        <v>21</v>
      </c>
      <c r="N815" s="190" t="s">
        <v>45</v>
      </c>
      <c r="O815" s="67"/>
      <c r="P815" s="191">
        <f>O815*H815</f>
        <v>0</v>
      </c>
      <c r="Q815" s="191">
        <v>0</v>
      </c>
      <c r="R815" s="191">
        <f>Q815*H815</f>
        <v>0</v>
      </c>
      <c r="S815" s="191">
        <v>0</v>
      </c>
      <c r="T815" s="192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193" t="s">
        <v>265</v>
      </c>
      <c r="AT815" s="193" t="s">
        <v>161</v>
      </c>
      <c r="AU815" s="193" t="s">
        <v>88</v>
      </c>
      <c r="AY815" s="20" t="s">
        <v>159</v>
      </c>
      <c r="BE815" s="194">
        <f>IF(N815="základní",J815,0)</f>
        <v>0</v>
      </c>
      <c r="BF815" s="194">
        <f>IF(N815="snížená",J815,0)</f>
        <v>0</v>
      </c>
      <c r="BG815" s="194">
        <f>IF(N815="zákl. přenesená",J815,0)</f>
        <v>0</v>
      </c>
      <c r="BH815" s="194">
        <f>IF(N815="sníž. přenesená",J815,0)</f>
        <v>0</v>
      </c>
      <c r="BI815" s="194">
        <f>IF(N815="nulová",J815,0)</f>
        <v>0</v>
      </c>
      <c r="BJ815" s="20" t="s">
        <v>88</v>
      </c>
      <c r="BK815" s="194">
        <f>ROUND(I815*H815,2)</f>
        <v>0</v>
      </c>
      <c r="BL815" s="20" t="s">
        <v>265</v>
      </c>
      <c r="BM815" s="193" t="s">
        <v>1195</v>
      </c>
    </row>
    <row r="816" spans="1:65" s="2" customFormat="1">
      <c r="A816" s="37"/>
      <c r="B816" s="38"/>
      <c r="C816" s="39"/>
      <c r="D816" s="218" t="s">
        <v>175</v>
      </c>
      <c r="E816" s="39"/>
      <c r="F816" s="219" t="s">
        <v>1196</v>
      </c>
      <c r="G816" s="39"/>
      <c r="H816" s="39"/>
      <c r="I816" s="220"/>
      <c r="J816" s="39"/>
      <c r="K816" s="39"/>
      <c r="L816" s="42"/>
      <c r="M816" s="221"/>
      <c r="N816" s="222"/>
      <c r="O816" s="67"/>
      <c r="P816" s="67"/>
      <c r="Q816" s="67"/>
      <c r="R816" s="67"/>
      <c r="S816" s="67"/>
      <c r="T816" s="68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T816" s="20" t="s">
        <v>175</v>
      </c>
      <c r="AU816" s="20" t="s">
        <v>88</v>
      </c>
    </row>
    <row r="817" spans="1:65" s="2" customFormat="1" ht="24.2" customHeight="1">
      <c r="A817" s="37"/>
      <c r="B817" s="38"/>
      <c r="C817" s="182" t="s">
        <v>1197</v>
      </c>
      <c r="D817" s="182" t="s">
        <v>161</v>
      </c>
      <c r="E817" s="183" t="s">
        <v>1198</v>
      </c>
      <c r="F817" s="184" t="s">
        <v>1199</v>
      </c>
      <c r="G817" s="185" t="s">
        <v>283</v>
      </c>
      <c r="H817" s="186">
        <v>0.02</v>
      </c>
      <c r="I817" s="187"/>
      <c r="J817" s="188">
        <f>ROUND(I817*H817,2)</f>
        <v>0</v>
      </c>
      <c r="K817" s="184" t="s">
        <v>173</v>
      </c>
      <c r="L817" s="42"/>
      <c r="M817" s="189" t="s">
        <v>21</v>
      </c>
      <c r="N817" s="190" t="s">
        <v>45</v>
      </c>
      <c r="O817" s="67"/>
      <c r="P817" s="191">
        <f>O817*H817</f>
        <v>0</v>
      </c>
      <c r="Q817" s="191">
        <v>0</v>
      </c>
      <c r="R817" s="191">
        <f>Q817*H817</f>
        <v>0</v>
      </c>
      <c r="S817" s="191">
        <v>0</v>
      </c>
      <c r="T817" s="192">
        <f>S817*H817</f>
        <v>0</v>
      </c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R817" s="193" t="s">
        <v>265</v>
      </c>
      <c r="AT817" s="193" t="s">
        <v>161</v>
      </c>
      <c r="AU817" s="193" t="s">
        <v>88</v>
      </c>
      <c r="AY817" s="20" t="s">
        <v>159</v>
      </c>
      <c r="BE817" s="194">
        <f>IF(N817="základní",J817,0)</f>
        <v>0</v>
      </c>
      <c r="BF817" s="194">
        <f>IF(N817="snížená",J817,0)</f>
        <v>0</v>
      </c>
      <c r="BG817" s="194">
        <f>IF(N817="zákl. přenesená",J817,0)</f>
        <v>0</v>
      </c>
      <c r="BH817" s="194">
        <f>IF(N817="sníž. přenesená",J817,0)</f>
        <v>0</v>
      </c>
      <c r="BI817" s="194">
        <f>IF(N817="nulová",J817,0)</f>
        <v>0</v>
      </c>
      <c r="BJ817" s="20" t="s">
        <v>88</v>
      </c>
      <c r="BK817" s="194">
        <f>ROUND(I817*H817,2)</f>
        <v>0</v>
      </c>
      <c r="BL817" s="20" t="s">
        <v>265</v>
      </c>
      <c r="BM817" s="193" t="s">
        <v>1200</v>
      </c>
    </row>
    <row r="818" spans="1:65" s="2" customFormat="1">
      <c r="A818" s="37"/>
      <c r="B818" s="38"/>
      <c r="C818" s="39"/>
      <c r="D818" s="218" t="s">
        <v>175</v>
      </c>
      <c r="E818" s="39"/>
      <c r="F818" s="219" t="s">
        <v>1201</v>
      </c>
      <c r="G818" s="39"/>
      <c r="H818" s="39"/>
      <c r="I818" s="220"/>
      <c r="J818" s="39"/>
      <c r="K818" s="39"/>
      <c r="L818" s="42"/>
      <c r="M818" s="221"/>
      <c r="N818" s="222"/>
      <c r="O818" s="67"/>
      <c r="P818" s="67"/>
      <c r="Q818" s="67"/>
      <c r="R818" s="67"/>
      <c r="S818" s="67"/>
      <c r="T818" s="68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T818" s="20" t="s">
        <v>175</v>
      </c>
      <c r="AU818" s="20" t="s">
        <v>88</v>
      </c>
    </row>
    <row r="819" spans="1:65" s="12" customFormat="1" ht="22.9" customHeight="1">
      <c r="B819" s="166"/>
      <c r="C819" s="167"/>
      <c r="D819" s="168" t="s">
        <v>72</v>
      </c>
      <c r="E819" s="180" t="s">
        <v>1202</v>
      </c>
      <c r="F819" s="180" t="s">
        <v>1203</v>
      </c>
      <c r="G819" s="167"/>
      <c r="H819" s="167"/>
      <c r="I819" s="170"/>
      <c r="J819" s="181">
        <f>BK819</f>
        <v>0</v>
      </c>
      <c r="K819" s="167"/>
      <c r="L819" s="172"/>
      <c r="M819" s="173"/>
      <c r="N819" s="174"/>
      <c r="O819" s="174"/>
      <c r="P819" s="175">
        <f>SUM(P820:P830)</f>
        <v>0</v>
      </c>
      <c r="Q819" s="174"/>
      <c r="R819" s="175">
        <f>SUM(R820:R830)</f>
        <v>7.4375000000000005E-4</v>
      </c>
      <c r="S819" s="174"/>
      <c r="T819" s="176">
        <f>SUM(T820:T830)</f>
        <v>0</v>
      </c>
      <c r="AR819" s="177" t="s">
        <v>88</v>
      </c>
      <c r="AT819" s="178" t="s">
        <v>72</v>
      </c>
      <c r="AU819" s="178" t="s">
        <v>81</v>
      </c>
      <c r="AY819" s="177" t="s">
        <v>159</v>
      </c>
      <c r="BK819" s="179">
        <f>SUM(BK820:BK830)</f>
        <v>0</v>
      </c>
    </row>
    <row r="820" spans="1:65" s="2" customFormat="1" ht="16.5" customHeight="1">
      <c r="A820" s="37"/>
      <c r="B820" s="38"/>
      <c r="C820" s="182" t="s">
        <v>1204</v>
      </c>
      <c r="D820" s="182" t="s">
        <v>161</v>
      </c>
      <c r="E820" s="183" t="s">
        <v>1205</v>
      </c>
      <c r="F820" s="184" t="s">
        <v>1206</v>
      </c>
      <c r="G820" s="185" t="s">
        <v>96</v>
      </c>
      <c r="H820" s="186">
        <v>2.9750000000000001</v>
      </c>
      <c r="I820" s="187"/>
      <c r="J820" s="188">
        <f>ROUND(I820*H820,2)</f>
        <v>0</v>
      </c>
      <c r="K820" s="184" t="s">
        <v>173</v>
      </c>
      <c r="L820" s="42"/>
      <c r="M820" s="189" t="s">
        <v>21</v>
      </c>
      <c r="N820" s="190" t="s">
        <v>45</v>
      </c>
      <c r="O820" s="67"/>
      <c r="P820" s="191">
        <f>O820*H820</f>
        <v>0</v>
      </c>
      <c r="Q820" s="191">
        <v>0</v>
      </c>
      <c r="R820" s="191">
        <f>Q820*H820</f>
        <v>0</v>
      </c>
      <c r="S820" s="191">
        <v>0</v>
      </c>
      <c r="T820" s="192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93" t="s">
        <v>265</v>
      </c>
      <c r="AT820" s="193" t="s">
        <v>161</v>
      </c>
      <c r="AU820" s="193" t="s">
        <v>88</v>
      </c>
      <c r="AY820" s="20" t="s">
        <v>159</v>
      </c>
      <c r="BE820" s="194">
        <f>IF(N820="základní",J820,0)</f>
        <v>0</v>
      </c>
      <c r="BF820" s="194">
        <f>IF(N820="snížená",J820,0)</f>
        <v>0</v>
      </c>
      <c r="BG820" s="194">
        <f>IF(N820="zákl. přenesená",J820,0)</f>
        <v>0</v>
      </c>
      <c r="BH820" s="194">
        <f>IF(N820="sníž. přenesená",J820,0)</f>
        <v>0</v>
      </c>
      <c r="BI820" s="194">
        <f>IF(N820="nulová",J820,0)</f>
        <v>0</v>
      </c>
      <c r="BJ820" s="20" t="s">
        <v>88</v>
      </c>
      <c r="BK820" s="194">
        <f>ROUND(I820*H820,2)</f>
        <v>0</v>
      </c>
      <c r="BL820" s="20" t="s">
        <v>265</v>
      </c>
      <c r="BM820" s="193" t="s">
        <v>1207</v>
      </c>
    </row>
    <row r="821" spans="1:65" s="2" customFormat="1">
      <c r="A821" s="37"/>
      <c r="B821" s="38"/>
      <c r="C821" s="39"/>
      <c r="D821" s="218" t="s">
        <v>175</v>
      </c>
      <c r="E821" s="39"/>
      <c r="F821" s="219" t="s">
        <v>1208</v>
      </c>
      <c r="G821" s="39"/>
      <c r="H821" s="39"/>
      <c r="I821" s="220"/>
      <c r="J821" s="39"/>
      <c r="K821" s="39"/>
      <c r="L821" s="42"/>
      <c r="M821" s="221"/>
      <c r="N821" s="222"/>
      <c r="O821" s="67"/>
      <c r="P821" s="67"/>
      <c r="Q821" s="67"/>
      <c r="R821" s="67"/>
      <c r="S821" s="67"/>
      <c r="T821" s="68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20" t="s">
        <v>175</v>
      </c>
      <c r="AU821" s="20" t="s">
        <v>88</v>
      </c>
    </row>
    <row r="822" spans="1:65" s="13" customFormat="1">
      <c r="B822" s="195"/>
      <c r="C822" s="196"/>
      <c r="D822" s="197" t="s">
        <v>167</v>
      </c>
      <c r="E822" s="198" t="s">
        <v>21</v>
      </c>
      <c r="F822" s="199" t="s">
        <v>1209</v>
      </c>
      <c r="G822" s="196"/>
      <c r="H822" s="200">
        <v>2.9750000000000001</v>
      </c>
      <c r="I822" s="201"/>
      <c r="J822" s="196"/>
      <c r="K822" s="196"/>
      <c r="L822" s="202"/>
      <c r="M822" s="203"/>
      <c r="N822" s="204"/>
      <c r="O822" s="204"/>
      <c r="P822" s="204"/>
      <c r="Q822" s="204"/>
      <c r="R822" s="204"/>
      <c r="S822" s="204"/>
      <c r="T822" s="205"/>
      <c r="AT822" s="206" t="s">
        <v>167</v>
      </c>
      <c r="AU822" s="206" t="s">
        <v>88</v>
      </c>
      <c r="AV822" s="13" t="s">
        <v>88</v>
      </c>
      <c r="AW822" s="13" t="s">
        <v>34</v>
      </c>
      <c r="AX822" s="13" t="s">
        <v>73</v>
      </c>
      <c r="AY822" s="206" t="s">
        <v>159</v>
      </c>
    </row>
    <row r="823" spans="1:65" s="14" customFormat="1">
      <c r="B823" s="207"/>
      <c r="C823" s="208"/>
      <c r="D823" s="197" t="s">
        <v>167</v>
      </c>
      <c r="E823" s="209" t="s">
        <v>21</v>
      </c>
      <c r="F823" s="210" t="s">
        <v>169</v>
      </c>
      <c r="G823" s="208"/>
      <c r="H823" s="211">
        <v>2.9750000000000001</v>
      </c>
      <c r="I823" s="212"/>
      <c r="J823" s="208"/>
      <c r="K823" s="208"/>
      <c r="L823" s="213"/>
      <c r="M823" s="214"/>
      <c r="N823" s="215"/>
      <c r="O823" s="215"/>
      <c r="P823" s="215"/>
      <c r="Q823" s="215"/>
      <c r="R823" s="215"/>
      <c r="S823" s="215"/>
      <c r="T823" s="216"/>
      <c r="AT823" s="217" t="s">
        <v>167</v>
      </c>
      <c r="AU823" s="217" t="s">
        <v>88</v>
      </c>
      <c r="AV823" s="14" t="s">
        <v>170</v>
      </c>
      <c r="AW823" s="14" t="s">
        <v>34</v>
      </c>
      <c r="AX823" s="14" t="s">
        <v>81</v>
      </c>
      <c r="AY823" s="217" t="s">
        <v>159</v>
      </c>
    </row>
    <row r="824" spans="1:65" s="2" customFormat="1" ht="16.5" customHeight="1">
      <c r="A824" s="37"/>
      <c r="B824" s="38"/>
      <c r="C824" s="182" t="s">
        <v>1210</v>
      </c>
      <c r="D824" s="182" t="s">
        <v>161</v>
      </c>
      <c r="E824" s="183" t="s">
        <v>1211</v>
      </c>
      <c r="F824" s="184" t="s">
        <v>1212</v>
      </c>
      <c r="G824" s="185" t="s">
        <v>96</v>
      </c>
      <c r="H824" s="186">
        <v>2.9750000000000001</v>
      </c>
      <c r="I824" s="187"/>
      <c r="J824" s="188">
        <f>ROUND(I824*H824,2)</f>
        <v>0</v>
      </c>
      <c r="K824" s="184" t="s">
        <v>173</v>
      </c>
      <c r="L824" s="42"/>
      <c r="M824" s="189" t="s">
        <v>21</v>
      </c>
      <c r="N824" s="190" t="s">
        <v>45</v>
      </c>
      <c r="O824" s="67"/>
      <c r="P824" s="191">
        <f>O824*H824</f>
        <v>0</v>
      </c>
      <c r="Q824" s="191">
        <v>2.5000000000000001E-4</v>
      </c>
      <c r="R824" s="191">
        <f>Q824*H824</f>
        <v>7.4375000000000005E-4</v>
      </c>
      <c r="S824" s="191">
        <v>0</v>
      </c>
      <c r="T824" s="192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193" t="s">
        <v>265</v>
      </c>
      <c r="AT824" s="193" t="s">
        <v>161</v>
      </c>
      <c r="AU824" s="193" t="s">
        <v>88</v>
      </c>
      <c r="AY824" s="20" t="s">
        <v>159</v>
      </c>
      <c r="BE824" s="194">
        <f>IF(N824="základní",J824,0)</f>
        <v>0</v>
      </c>
      <c r="BF824" s="194">
        <f>IF(N824="snížená",J824,0)</f>
        <v>0</v>
      </c>
      <c r="BG824" s="194">
        <f>IF(N824="zákl. přenesená",J824,0)</f>
        <v>0</v>
      </c>
      <c r="BH824" s="194">
        <f>IF(N824="sníž. přenesená",J824,0)</f>
        <v>0</v>
      </c>
      <c r="BI824" s="194">
        <f>IF(N824="nulová",J824,0)</f>
        <v>0</v>
      </c>
      <c r="BJ824" s="20" t="s">
        <v>88</v>
      </c>
      <c r="BK824" s="194">
        <f>ROUND(I824*H824,2)</f>
        <v>0</v>
      </c>
      <c r="BL824" s="20" t="s">
        <v>265</v>
      </c>
      <c r="BM824" s="193" t="s">
        <v>1213</v>
      </c>
    </row>
    <row r="825" spans="1:65" s="2" customFormat="1">
      <c r="A825" s="37"/>
      <c r="B825" s="38"/>
      <c r="C825" s="39"/>
      <c r="D825" s="218" t="s">
        <v>175</v>
      </c>
      <c r="E825" s="39"/>
      <c r="F825" s="219" t="s">
        <v>1214</v>
      </c>
      <c r="G825" s="39"/>
      <c r="H825" s="39"/>
      <c r="I825" s="220"/>
      <c r="J825" s="39"/>
      <c r="K825" s="39"/>
      <c r="L825" s="42"/>
      <c r="M825" s="221"/>
      <c r="N825" s="222"/>
      <c r="O825" s="67"/>
      <c r="P825" s="67"/>
      <c r="Q825" s="67"/>
      <c r="R825" s="67"/>
      <c r="S825" s="67"/>
      <c r="T825" s="68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T825" s="20" t="s">
        <v>175</v>
      </c>
      <c r="AU825" s="20" t="s">
        <v>88</v>
      </c>
    </row>
    <row r="826" spans="1:65" s="15" customFormat="1">
      <c r="B826" s="223"/>
      <c r="C826" s="224"/>
      <c r="D826" s="197" t="s">
        <v>167</v>
      </c>
      <c r="E826" s="225" t="s">
        <v>21</v>
      </c>
      <c r="F826" s="226" t="s">
        <v>1215</v>
      </c>
      <c r="G826" s="224"/>
      <c r="H826" s="225" t="s">
        <v>21</v>
      </c>
      <c r="I826" s="227"/>
      <c r="J826" s="224"/>
      <c r="K826" s="224"/>
      <c r="L826" s="228"/>
      <c r="M826" s="229"/>
      <c r="N826" s="230"/>
      <c r="O826" s="230"/>
      <c r="P826" s="230"/>
      <c r="Q826" s="230"/>
      <c r="R826" s="230"/>
      <c r="S826" s="230"/>
      <c r="T826" s="231"/>
      <c r="AT826" s="232" t="s">
        <v>167</v>
      </c>
      <c r="AU826" s="232" t="s">
        <v>88</v>
      </c>
      <c r="AV826" s="15" t="s">
        <v>81</v>
      </c>
      <c r="AW826" s="15" t="s">
        <v>34</v>
      </c>
      <c r="AX826" s="15" t="s">
        <v>73</v>
      </c>
      <c r="AY826" s="232" t="s">
        <v>159</v>
      </c>
    </row>
    <row r="827" spans="1:65" s="15" customFormat="1">
      <c r="B827" s="223"/>
      <c r="C827" s="224"/>
      <c r="D827" s="197" t="s">
        <v>167</v>
      </c>
      <c r="E827" s="225" t="s">
        <v>21</v>
      </c>
      <c r="F827" s="226" t="s">
        <v>361</v>
      </c>
      <c r="G827" s="224"/>
      <c r="H827" s="225" t="s">
        <v>21</v>
      </c>
      <c r="I827" s="227"/>
      <c r="J827" s="224"/>
      <c r="K827" s="224"/>
      <c r="L827" s="228"/>
      <c r="M827" s="229"/>
      <c r="N827" s="230"/>
      <c r="O827" s="230"/>
      <c r="P827" s="230"/>
      <c r="Q827" s="230"/>
      <c r="R827" s="230"/>
      <c r="S827" s="230"/>
      <c r="T827" s="231"/>
      <c r="AT827" s="232" t="s">
        <v>167</v>
      </c>
      <c r="AU827" s="232" t="s">
        <v>88</v>
      </c>
      <c r="AV827" s="15" t="s">
        <v>81</v>
      </c>
      <c r="AW827" s="15" t="s">
        <v>34</v>
      </c>
      <c r="AX827" s="15" t="s">
        <v>73</v>
      </c>
      <c r="AY827" s="232" t="s">
        <v>159</v>
      </c>
    </row>
    <row r="828" spans="1:65" s="13" customFormat="1">
      <c r="B828" s="195"/>
      <c r="C828" s="196"/>
      <c r="D828" s="197" t="s">
        <v>167</v>
      </c>
      <c r="E828" s="198" t="s">
        <v>21</v>
      </c>
      <c r="F828" s="199" t="s">
        <v>1085</v>
      </c>
      <c r="G828" s="196"/>
      <c r="H828" s="200">
        <v>1.575</v>
      </c>
      <c r="I828" s="201"/>
      <c r="J828" s="196"/>
      <c r="K828" s="196"/>
      <c r="L828" s="202"/>
      <c r="M828" s="203"/>
      <c r="N828" s="204"/>
      <c r="O828" s="204"/>
      <c r="P828" s="204"/>
      <c r="Q828" s="204"/>
      <c r="R828" s="204"/>
      <c r="S828" s="204"/>
      <c r="T828" s="205"/>
      <c r="AT828" s="206" t="s">
        <v>167</v>
      </c>
      <c r="AU828" s="206" t="s">
        <v>88</v>
      </c>
      <c r="AV828" s="13" t="s">
        <v>88</v>
      </c>
      <c r="AW828" s="13" t="s">
        <v>34</v>
      </c>
      <c r="AX828" s="13" t="s">
        <v>73</v>
      </c>
      <c r="AY828" s="206" t="s">
        <v>159</v>
      </c>
    </row>
    <row r="829" spans="1:65" s="13" customFormat="1">
      <c r="B829" s="195"/>
      <c r="C829" s="196"/>
      <c r="D829" s="197" t="s">
        <v>167</v>
      </c>
      <c r="E829" s="198" t="s">
        <v>21</v>
      </c>
      <c r="F829" s="199" t="s">
        <v>1086</v>
      </c>
      <c r="G829" s="196"/>
      <c r="H829" s="200">
        <v>1.4</v>
      </c>
      <c r="I829" s="201"/>
      <c r="J829" s="196"/>
      <c r="K829" s="196"/>
      <c r="L829" s="202"/>
      <c r="M829" s="203"/>
      <c r="N829" s="204"/>
      <c r="O829" s="204"/>
      <c r="P829" s="204"/>
      <c r="Q829" s="204"/>
      <c r="R829" s="204"/>
      <c r="S829" s="204"/>
      <c r="T829" s="205"/>
      <c r="AT829" s="206" t="s">
        <v>167</v>
      </c>
      <c r="AU829" s="206" t="s">
        <v>88</v>
      </c>
      <c r="AV829" s="13" t="s">
        <v>88</v>
      </c>
      <c r="AW829" s="13" t="s">
        <v>34</v>
      </c>
      <c r="AX829" s="13" t="s">
        <v>73</v>
      </c>
      <c r="AY829" s="206" t="s">
        <v>159</v>
      </c>
    </row>
    <row r="830" spans="1:65" s="14" customFormat="1">
      <c r="B830" s="207"/>
      <c r="C830" s="208"/>
      <c r="D830" s="197" t="s">
        <v>167</v>
      </c>
      <c r="E830" s="209" t="s">
        <v>21</v>
      </c>
      <c r="F830" s="210" t="s">
        <v>169</v>
      </c>
      <c r="G830" s="208"/>
      <c r="H830" s="211">
        <v>2.9750000000000001</v>
      </c>
      <c r="I830" s="212"/>
      <c r="J830" s="208"/>
      <c r="K830" s="208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167</v>
      </c>
      <c r="AU830" s="217" t="s">
        <v>88</v>
      </c>
      <c r="AV830" s="14" t="s">
        <v>170</v>
      </c>
      <c r="AW830" s="14" t="s">
        <v>34</v>
      </c>
      <c r="AX830" s="14" t="s">
        <v>81</v>
      </c>
      <c r="AY830" s="217" t="s">
        <v>159</v>
      </c>
    </row>
    <row r="831" spans="1:65" s="12" customFormat="1" ht="22.9" customHeight="1">
      <c r="B831" s="166"/>
      <c r="C831" s="167"/>
      <c r="D831" s="168" t="s">
        <v>72</v>
      </c>
      <c r="E831" s="180" t="s">
        <v>1216</v>
      </c>
      <c r="F831" s="180" t="s">
        <v>1217</v>
      </c>
      <c r="G831" s="167"/>
      <c r="H831" s="167"/>
      <c r="I831" s="170"/>
      <c r="J831" s="181">
        <f>BK831</f>
        <v>0</v>
      </c>
      <c r="K831" s="167"/>
      <c r="L831" s="172"/>
      <c r="M831" s="173"/>
      <c r="N831" s="174"/>
      <c r="O831" s="174"/>
      <c r="P831" s="175">
        <f>SUM(P832:P869)</f>
        <v>0</v>
      </c>
      <c r="Q831" s="174"/>
      <c r="R831" s="175">
        <f>SUM(R832:R869)</f>
        <v>0.44869020000000004</v>
      </c>
      <c r="S831" s="174"/>
      <c r="T831" s="176">
        <f>SUM(T832:T869)</f>
        <v>3.5668600000000002E-2</v>
      </c>
      <c r="AR831" s="177" t="s">
        <v>88</v>
      </c>
      <c r="AT831" s="178" t="s">
        <v>72</v>
      </c>
      <c r="AU831" s="178" t="s">
        <v>81</v>
      </c>
      <c r="AY831" s="177" t="s">
        <v>159</v>
      </c>
      <c r="BK831" s="179">
        <f>SUM(BK832:BK869)</f>
        <v>0</v>
      </c>
    </row>
    <row r="832" spans="1:65" s="2" customFormat="1" ht="16.5" customHeight="1">
      <c r="A832" s="37"/>
      <c r="B832" s="38"/>
      <c r="C832" s="182" t="s">
        <v>1218</v>
      </c>
      <c r="D832" s="182" t="s">
        <v>161</v>
      </c>
      <c r="E832" s="183" t="s">
        <v>1219</v>
      </c>
      <c r="F832" s="184" t="s">
        <v>1220</v>
      </c>
      <c r="G832" s="185" t="s">
        <v>96</v>
      </c>
      <c r="H832" s="186">
        <v>626.13</v>
      </c>
      <c r="I832" s="187"/>
      <c r="J832" s="188">
        <f>ROUND(I832*H832,2)</f>
        <v>0</v>
      </c>
      <c r="K832" s="184" t="s">
        <v>173</v>
      </c>
      <c r="L832" s="42"/>
      <c r="M832" s="189" t="s">
        <v>21</v>
      </c>
      <c r="N832" s="190" t="s">
        <v>45</v>
      </c>
      <c r="O832" s="67"/>
      <c r="P832" s="191">
        <f>O832*H832</f>
        <v>0</v>
      </c>
      <c r="Q832" s="191">
        <v>0</v>
      </c>
      <c r="R832" s="191">
        <f>Q832*H832</f>
        <v>0</v>
      </c>
      <c r="S832" s="191">
        <v>0</v>
      </c>
      <c r="T832" s="192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193" t="s">
        <v>265</v>
      </c>
      <c r="AT832" s="193" t="s">
        <v>161</v>
      </c>
      <c r="AU832" s="193" t="s">
        <v>88</v>
      </c>
      <c r="AY832" s="20" t="s">
        <v>159</v>
      </c>
      <c r="BE832" s="194">
        <f>IF(N832="základní",J832,0)</f>
        <v>0</v>
      </c>
      <c r="BF832" s="194">
        <f>IF(N832="snížená",J832,0)</f>
        <v>0</v>
      </c>
      <c r="BG832" s="194">
        <f>IF(N832="zákl. přenesená",J832,0)</f>
        <v>0</v>
      </c>
      <c r="BH832" s="194">
        <f>IF(N832="sníž. přenesená",J832,0)</f>
        <v>0</v>
      </c>
      <c r="BI832" s="194">
        <f>IF(N832="nulová",J832,0)</f>
        <v>0</v>
      </c>
      <c r="BJ832" s="20" t="s">
        <v>88</v>
      </c>
      <c r="BK832" s="194">
        <f>ROUND(I832*H832,2)</f>
        <v>0</v>
      </c>
      <c r="BL832" s="20" t="s">
        <v>265</v>
      </c>
      <c r="BM832" s="193" t="s">
        <v>1221</v>
      </c>
    </row>
    <row r="833" spans="1:65" s="2" customFormat="1">
      <c r="A833" s="37"/>
      <c r="B833" s="38"/>
      <c r="C833" s="39"/>
      <c r="D833" s="218" t="s">
        <v>175</v>
      </c>
      <c r="E833" s="39"/>
      <c r="F833" s="219" t="s">
        <v>1222</v>
      </c>
      <c r="G833" s="39"/>
      <c r="H833" s="39"/>
      <c r="I833" s="220"/>
      <c r="J833" s="39"/>
      <c r="K833" s="39"/>
      <c r="L833" s="42"/>
      <c r="M833" s="221"/>
      <c r="N833" s="222"/>
      <c r="O833" s="67"/>
      <c r="P833" s="67"/>
      <c r="Q833" s="67"/>
      <c r="R833" s="67"/>
      <c r="S833" s="67"/>
      <c r="T833" s="68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T833" s="20" t="s">
        <v>175</v>
      </c>
      <c r="AU833" s="20" t="s">
        <v>88</v>
      </c>
    </row>
    <row r="834" spans="1:65" s="13" customFormat="1">
      <c r="B834" s="195"/>
      <c r="C834" s="196"/>
      <c r="D834" s="197" t="s">
        <v>167</v>
      </c>
      <c r="E834" s="198" t="s">
        <v>21</v>
      </c>
      <c r="F834" s="199" t="s">
        <v>1223</v>
      </c>
      <c r="G834" s="196"/>
      <c r="H834" s="200">
        <v>536.53</v>
      </c>
      <c r="I834" s="201"/>
      <c r="J834" s="196"/>
      <c r="K834" s="196"/>
      <c r="L834" s="202"/>
      <c r="M834" s="203"/>
      <c r="N834" s="204"/>
      <c r="O834" s="204"/>
      <c r="P834" s="204"/>
      <c r="Q834" s="204"/>
      <c r="R834" s="204"/>
      <c r="S834" s="204"/>
      <c r="T834" s="205"/>
      <c r="AT834" s="206" t="s">
        <v>167</v>
      </c>
      <c r="AU834" s="206" t="s">
        <v>88</v>
      </c>
      <c r="AV834" s="13" t="s">
        <v>88</v>
      </c>
      <c r="AW834" s="13" t="s">
        <v>34</v>
      </c>
      <c r="AX834" s="13" t="s">
        <v>73</v>
      </c>
      <c r="AY834" s="206" t="s">
        <v>159</v>
      </c>
    </row>
    <row r="835" spans="1:65" s="13" customFormat="1">
      <c r="B835" s="195"/>
      <c r="C835" s="196"/>
      <c r="D835" s="197" t="s">
        <v>167</v>
      </c>
      <c r="E835" s="198" t="s">
        <v>21</v>
      </c>
      <c r="F835" s="199" t="s">
        <v>1224</v>
      </c>
      <c r="G835" s="196"/>
      <c r="H835" s="200">
        <v>89.6</v>
      </c>
      <c r="I835" s="201"/>
      <c r="J835" s="196"/>
      <c r="K835" s="196"/>
      <c r="L835" s="202"/>
      <c r="M835" s="203"/>
      <c r="N835" s="204"/>
      <c r="O835" s="204"/>
      <c r="P835" s="204"/>
      <c r="Q835" s="204"/>
      <c r="R835" s="204"/>
      <c r="S835" s="204"/>
      <c r="T835" s="205"/>
      <c r="AT835" s="206" t="s">
        <v>167</v>
      </c>
      <c r="AU835" s="206" t="s">
        <v>88</v>
      </c>
      <c r="AV835" s="13" t="s">
        <v>88</v>
      </c>
      <c r="AW835" s="13" t="s">
        <v>34</v>
      </c>
      <c r="AX835" s="13" t="s">
        <v>73</v>
      </c>
      <c r="AY835" s="206" t="s">
        <v>159</v>
      </c>
    </row>
    <row r="836" spans="1:65" s="14" customFormat="1">
      <c r="B836" s="207"/>
      <c r="C836" s="208"/>
      <c r="D836" s="197" t="s">
        <v>167</v>
      </c>
      <c r="E836" s="209" t="s">
        <v>21</v>
      </c>
      <c r="F836" s="210" t="s">
        <v>169</v>
      </c>
      <c r="G836" s="208"/>
      <c r="H836" s="211">
        <v>626.13</v>
      </c>
      <c r="I836" s="212"/>
      <c r="J836" s="208"/>
      <c r="K836" s="208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167</v>
      </c>
      <c r="AU836" s="217" t="s">
        <v>88</v>
      </c>
      <c r="AV836" s="14" t="s">
        <v>170</v>
      </c>
      <c r="AW836" s="14" t="s">
        <v>34</v>
      </c>
      <c r="AX836" s="14" t="s">
        <v>81</v>
      </c>
      <c r="AY836" s="217" t="s">
        <v>159</v>
      </c>
    </row>
    <row r="837" spans="1:65" s="2" customFormat="1" ht="16.5" customHeight="1">
      <c r="A837" s="37"/>
      <c r="B837" s="38"/>
      <c r="C837" s="182" t="s">
        <v>1225</v>
      </c>
      <c r="D837" s="182" t="s">
        <v>161</v>
      </c>
      <c r="E837" s="183" t="s">
        <v>1226</v>
      </c>
      <c r="F837" s="184" t="s">
        <v>1227</v>
      </c>
      <c r="G837" s="185" t="s">
        <v>96</v>
      </c>
      <c r="H837" s="186">
        <v>115.06</v>
      </c>
      <c r="I837" s="187"/>
      <c r="J837" s="188">
        <f>ROUND(I837*H837,2)</f>
        <v>0</v>
      </c>
      <c r="K837" s="184" t="s">
        <v>173</v>
      </c>
      <c r="L837" s="42"/>
      <c r="M837" s="189" t="s">
        <v>21</v>
      </c>
      <c r="N837" s="190" t="s">
        <v>45</v>
      </c>
      <c r="O837" s="67"/>
      <c r="P837" s="191">
        <f>O837*H837</f>
        <v>0</v>
      </c>
      <c r="Q837" s="191">
        <v>1E-3</v>
      </c>
      <c r="R837" s="191">
        <f>Q837*H837</f>
        <v>0.11506000000000001</v>
      </c>
      <c r="S837" s="191">
        <v>3.1E-4</v>
      </c>
      <c r="T837" s="192">
        <f>S837*H837</f>
        <v>3.5668600000000002E-2</v>
      </c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R837" s="193" t="s">
        <v>265</v>
      </c>
      <c r="AT837" s="193" t="s">
        <v>161</v>
      </c>
      <c r="AU837" s="193" t="s">
        <v>88</v>
      </c>
      <c r="AY837" s="20" t="s">
        <v>159</v>
      </c>
      <c r="BE837" s="194">
        <f>IF(N837="základní",J837,0)</f>
        <v>0</v>
      </c>
      <c r="BF837" s="194">
        <f>IF(N837="snížená",J837,0)</f>
        <v>0</v>
      </c>
      <c r="BG837" s="194">
        <f>IF(N837="zákl. přenesená",J837,0)</f>
        <v>0</v>
      </c>
      <c r="BH837" s="194">
        <f>IF(N837="sníž. přenesená",J837,0)</f>
        <v>0</v>
      </c>
      <c r="BI837" s="194">
        <f>IF(N837="nulová",J837,0)</f>
        <v>0</v>
      </c>
      <c r="BJ837" s="20" t="s">
        <v>88</v>
      </c>
      <c r="BK837" s="194">
        <f>ROUND(I837*H837,2)</f>
        <v>0</v>
      </c>
      <c r="BL837" s="20" t="s">
        <v>265</v>
      </c>
      <c r="BM837" s="193" t="s">
        <v>1228</v>
      </c>
    </row>
    <row r="838" spans="1:65" s="2" customFormat="1">
      <c r="A838" s="37"/>
      <c r="B838" s="38"/>
      <c r="C838" s="39"/>
      <c r="D838" s="218" t="s">
        <v>175</v>
      </c>
      <c r="E838" s="39"/>
      <c r="F838" s="219" t="s">
        <v>1229</v>
      </c>
      <c r="G838" s="39"/>
      <c r="H838" s="39"/>
      <c r="I838" s="220"/>
      <c r="J838" s="39"/>
      <c r="K838" s="39"/>
      <c r="L838" s="42"/>
      <c r="M838" s="221"/>
      <c r="N838" s="222"/>
      <c r="O838" s="67"/>
      <c r="P838" s="67"/>
      <c r="Q838" s="67"/>
      <c r="R838" s="67"/>
      <c r="S838" s="67"/>
      <c r="T838" s="68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T838" s="20" t="s">
        <v>175</v>
      </c>
      <c r="AU838" s="20" t="s">
        <v>88</v>
      </c>
    </row>
    <row r="839" spans="1:65" s="13" customFormat="1">
      <c r="B839" s="195"/>
      <c r="C839" s="196"/>
      <c r="D839" s="197" t="s">
        <v>167</v>
      </c>
      <c r="E839" s="198" t="s">
        <v>21</v>
      </c>
      <c r="F839" s="199" t="s">
        <v>1230</v>
      </c>
      <c r="G839" s="196"/>
      <c r="H839" s="200">
        <v>115.06</v>
      </c>
      <c r="I839" s="201"/>
      <c r="J839" s="196"/>
      <c r="K839" s="196"/>
      <c r="L839" s="202"/>
      <c r="M839" s="203"/>
      <c r="N839" s="204"/>
      <c r="O839" s="204"/>
      <c r="P839" s="204"/>
      <c r="Q839" s="204"/>
      <c r="R839" s="204"/>
      <c r="S839" s="204"/>
      <c r="T839" s="205"/>
      <c r="AT839" s="206" t="s">
        <v>167</v>
      </c>
      <c r="AU839" s="206" t="s">
        <v>88</v>
      </c>
      <c r="AV839" s="13" t="s">
        <v>88</v>
      </c>
      <c r="AW839" s="13" t="s">
        <v>34</v>
      </c>
      <c r="AX839" s="13" t="s">
        <v>73</v>
      </c>
      <c r="AY839" s="206" t="s">
        <v>159</v>
      </c>
    </row>
    <row r="840" spans="1:65" s="14" customFormat="1">
      <c r="B840" s="207"/>
      <c r="C840" s="208"/>
      <c r="D840" s="197" t="s">
        <v>167</v>
      </c>
      <c r="E840" s="209" t="s">
        <v>21</v>
      </c>
      <c r="F840" s="210" t="s">
        <v>169</v>
      </c>
      <c r="G840" s="208"/>
      <c r="H840" s="211">
        <v>115.06</v>
      </c>
      <c r="I840" s="212"/>
      <c r="J840" s="208"/>
      <c r="K840" s="208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167</v>
      </c>
      <c r="AU840" s="217" t="s">
        <v>88</v>
      </c>
      <c r="AV840" s="14" t="s">
        <v>170</v>
      </c>
      <c r="AW840" s="14" t="s">
        <v>34</v>
      </c>
      <c r="AX840" s="14" t="s">
        <v>81</v>
      </c>
      <c r="AY840" s="217" t="s">
        <v>159</v>
      </c>
    </row>
    <row r="841" spans="1:65" s="2" customFormat="1" ht="16.5" customHeight="1">
      <c r="A841" s="37"/>
      <c r="B841" s="38"/>
      <c r="C841" s="182" t="s">
        <v>1231</v>
      </c>
      <c r="D841" s="182" t="s">
        <v>161</v>
      </c>
      <c r="E841" s="183" t="s">
        <v>1232</v>
      </c>
      <c r="F841" s="184" t="s">
        <v>1233</v>
      </c>
      <c r="G841" s="185" t="s">
        <v>96</v>
      </c>
      <c r="H841" s="186">
        <v>115.06</v>
      </c>
      <c r="I841" s="187"/>
      <c r="J841" s="188">
        <f>ROUND(I841*H841,2)</f>
        <v>0</v>
      </c>
      <c r="K841" s="184" t="s">
        <v>173</v>
      </c>
      <c r="L841" s="42"/>
      <c r="M841" s="189" t="s">
        <v>21</v>
      </c>
      <c r="N841" s="190" t="s">
        <v>45</v>
      </c>
      <c r="O841" s="67"/>
      <c r="P841" s="191">
        <f>O841*H841</f>
        <v>0</v>
      </c>
      <c r="Q841" s="191">
        <v>0</v>
      </c>
      <c r="R841" s="191">
        <f>Q841*H841</f>
        <v>0</v>
      </c>
      <c r="S841" s="191">
        <v>0</v>
      </c>
      <c r="T841" s="192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93" t="s">
        <v>265</v>
      </c>
      <c r="AT841" s="193" t="s">
        <v>161</v>
      </c>
      <c r="AU841" s="193" t="s">
        <v>88</v>
      </c>
      <c r="AY841" s="20" t="s">
        <v>159</v>
      </c>
      <c r="BE841" s="194">
        <f>IF(N841="základní",J841,0)</f>
        <v>0</v>
      </c>
      <c r="BF841" s="194">
        <f>IF(N841="snížená",J841,0)</f>
        <v>0</v>
      </c>
      <c r="BG841" s="194">
        <f>IF(N841="zákl. přenesená",J841,0)</f>
        <v>0</v>
      </c>
      <c r="BH841" s="194">
        <f>IF(N841="sníž. přenesená",J841,0)</f>
        <v>0</v>
      </c>
      <c r="BI841" s="194">
        <f>IF(N841="nulová",J841,0)</f>
        <v>0</v>
      </c>
      <c r="BJ841" s="20" t="s">
        <v>88</v>
      </c>
      <c r="BK841" s="194">
        <f>ROUND(I841*H841,2)</f>
        <v>0</v>
      </c>
      <c r="BL841" s="20" t="s">
        <v>265</v>
      </c>
      <c r="BM841" s="193" t="s">
        <v>1234</v>
      </c>
    </row>
    <row r="842" spans="1:65" s="2" customFormat="1">
      <c r="A842" s="37"/>
      <c r="B842" s="38"/>
      <c r="C842" s="39"/>
      <c r="D842" s="218" t="s">
        <v>175</v>
      </c>
      <c r="E842" s="39"/>
      <c r="F842" s="219" t="s">
        <v>1235</v>
      </c>
      <c r="G842" s="39"/>
      <c r="H842" s="39"/>
      <c r="I842" s="220"/>
      <c r="J842" s="39"/>
      <c r="K842" s="39"/>
      <c r="L842" s="42"/>
      <c r="M842" s="221"/>
      <c r="N842" s="222"/>
      <c r="O842" s="67"/>
      <c r="P842" s="67"/>
      <c r="Q842" s="67"/>
      <c r="R842" s="67"/>
      <c r="S842" s="67"/>
      <c r="T842" s="68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T842" s="20" t="s">
        <v>175</v>
      </c>
      <c r="AU842" s="20" t="s">
        <v>88</v>
      </c>
    </row>
    <row r="843" spans="1:65" s="13" customFormat="1">
      <c r="B843" s="195"/>
      <c r="C843" s="196"/>
      <c r="D843" s="197" t="s">
        <v>167</v>
      </c>
      <c r="E843" s="198" t="s">
        <v>21</v>
      </c>
      <c r="F843" s="199" t="s">
        <v>1230</v>
      </c>
      <c r="G843" s="196"/>
      <c r="H843" s="200">
        <v>115.06</v>
      </c>
      <c r="I843" s="201"/>
      <c r="J843" s="196"/>
      <c r="K843" s="196"/>
      <c r="L843" s="202"/>
      <c r="M843" s="203"/>
      <c r="N843" s="204"/>
      <c r="O843" s="204"/>
      <c r="P843" s="204"/>
      <c r="Q843" s="204"/>
      <c r="R843" s="204"/>
      <c r="S843" s="204"/>
      <c r="T843" s="205"/>
      <c r="AT843" s="206" t="s">
        <v>167</v>
      </c>
      <c r="AU843" s="206" t="s">
        <v>88</v>
      </c>
      <c r="AV843" s="13" t="s">
        <v>88</v>
      </c>
      <c r="AW843" s="13" t="s">
        <v>34</v>
      </c>
      <c r="AX843" s="13" t="s">
        <v>73</v>
      </c>
      <c r="AY843" s="206" t="s">
        <v>159</v>
      </c>
    </row>
    <row r="844" spans="1:65" s="14" customFormat="1">
      <c r="B844" s="207"/>
      <c r="C844" s="208"/>
      <c r="D844" s="197" t="s">
        <v>167</v>
      </c>
      <c r="E844" s="209" t="s">
        <v>21</v>
      </c>
      <c r="F844" s="210" t="s">
        <v>169</v>
      </c>
      <c r="G844" s="208"/>
      <c r="H844" s="211">
        <v>115.06</v>
      </c>
      <c r="I844" s="212"/>
      <c r="J844" s="208"/>
      <c r="K844" s="208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167</v>
      </c>
      <c r="AU844" s="217" t="s">
        <v>88</v>
      </c>
      <c r="AV844" s="14" t="s">
        <v>170</v>
      </c>
      <c r="AW844" s="14" t="s">
        <v>34</v>
      </c>
      <c r="AX844" s="14" t="s">
        <v>81</v>
      </c>
      <c r="AY844" s="217" t="s">
        <v>159</v>
      </c>
    </row>
    <row r="845" spans="1:65" s="2" customFormat="1" ht="16.5" customHeight="1">
      <c r="A845" s="37"/>
      <c r="B845" s="38"/>
      <c r="C845" s="182" t="s">
        <v>1236</v>
      </c>
      <c r="D845" s="182" t="s">
        <v>161</v>
      </c>
      <c r="E845" s="183" t="s">
        <v>1237</v>
      </c>
      <c r="F845" s="184" t="s">
        <v>1238</v>
      </c>
      <c r="G845" s="185" t="s">
        <v>96</v>
      </c>
      <c r="H845" s="186">
        <v>536.53</v>
      </c>
      <c r="I845" s="187"/>
      <c r="J845" s="188">
        <f>ROUND(I845*H845,2)</f>
        <v>0</v>
      </c>
      <c r="K845" s="184" t="s">
        <v>173</v>
      </c>
      <c r="L845" s="42"/>
      <c r="M845" s="189" t="s">
        <v>21</v>
      </c>
      <c r="N845" s="190" t="s">
        <v>45</v>
      </c>
      <c r="O845" s="67"/>
      <c r="P845" s="191">
        <f>O845*H845</f>
        <v>0</v>
      </c>
      <c r="Q845" s="191">
        <v>2.1000000000000001E-4</v>
      </c>
      <c r="R845" s="191">
        <f>Q845*H845</f>
        <v>0.1126713</v>
      </c>
      <c r="S845" s="191">
        <v>0</v>
      </c>
      <c r="T845" s="192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193" t="s">
        <v>265</v>
      </c>
      <c r="AT845" s="193" t="s">
        <v>161</v>
      </c>
      <c r="AU845" s="193" t="s">
        <v>88</v>
      </c>
      <c r="AY845" s="20" t="s">
        <v>159</v>
      </c>
      <c r="BE845" s="194">
        <f>IF(N845="základní",J845,0)</f>
        <v>0</v>
      </c>
      <c r="BF845" s="194">
        <f>IF(N845="snížená",J845,0)</f>
        <v>0</v>
      </c>
      <c r="BG845" s="194">
        <f>IF(N845="zákl. přenesená",J845,0)</f>
        <v>0</v>
      </c>
      <c r="BH845" s="194">
        <f>IF(N845="sníž. přenesená",J845,0)</f>
        <v>0</v>
      </c>
      <c r="BI845" s="194">
        <f>IF(N845="nulová",J845,0)</f>
        <v>0</v>
      </c>
      <c r="BJ845" s="20" t="s">
        <v>88</v>
      </c>
      <c r="BK845" s="194">
        <f>ROUND(I845*H845,2)</f>
        <v>0</v>
      </c>
      <c r="BL845" s="20" t="s">
        <v>265</v>
      </c>
      <c r="BM845" s="193" t="s">
        <v>1239</v>
      </c>
    </row>
    <row r="846" spans="1:65" s="2" customFormat="1">
      <c r="A846" s="37"/>
      <c r="B846" s="38"/>
      <c r="C846" s="39"/>
      <c r="D846" s="218" t="s">
        <v>175</v>
      </c>
      <c r="E846" s="39"/>
      <c r="F846" s="219" t="s">
        <v>1240</v>
      </c>
      <c r="G846" s="39"/>
      <c r="H846" s="39"/>
      <c r="I846" s="220"/>
      <c r="J846" s="39"/>
      <c r="K846" s="39"/>
      <c r="L846" s="42"/>
      <c r="M846" s="221"/>
      <c r="N846" s="222"/>
      <c r="O846" s="67"/>
      <c r="P846" s="67"/>
      <c r="Q846" s="67"/>
      <c r="R846" s="67"/>
      <c r="S846" s="67"/>
      <c r="T846" s="68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T846" s="20" t="s">
        <v>175</v>
      </c>
      <c r="AU846" s="20" t="s">
        <v>88</v>
      </c>
    </row>
    <row r="847" spans="1:65" s="13" customFormat="1">
      <c r="B847" s="195"/>
      <c r="C847" s="196"/>
      <c r="D847" s="197" t="s">
        <v>167</v>
      </c>
      <c r="E847" s="198" t="s">
        <v>21</v>
      </c>
      <c r="F847" s="199" t="s">
        <v>1223</v>
      </c>
      <c r="G847" s="196"/>
      <c r="H847" s="200">
        <v>536.53</v>
      </c>
      <c r="I847" s="201"/>
      <c r="J847" s="196"/>
      <c r="K847" s="196"/>
      <c r="L847" s="202"/>
      <c r="M847" s="203"/>
      <c r="N847" s="204"/>
      <c r="O847" s="204"/>
      <c r="P847" s="204"/>
      <c r="Q847" s="204"/>
      <c r="R847" s="204"/>
      <c r="S847" s="204"/>
      <c r="T847" s="205"/>
      <c r="AT847" s="206" t="s">
        <v>167</v>
      </c>
      <c r="AU847" s="206" t="s">
        <v>88</v>
      </c>
      <c r="AV847" s="13" t="s">
        <v>88</v>
      </c>
      <c r="AW847" s="13" t="s">
        <v>34</v>
      </c>
      <c r="AX847" s="13" t="s">
        <v>73</v>
      </c>
      <c r="AY847" s="206" t="s">
        <v>159</v>
      </c>
    </row>
    <row r="848" spans="1:65" s="14" customFormat="1">
      <c r="B848" s="207"/>
      <c r="C848" s="208"/>
      <c r="D848" s="197" t="s">
        <v>167</v>
      </c>
      <c r="E848" s="209" t="s">
        <v>21</v>
      </c>
      <c r="F848" s="210" t="s">
        <v>169</v>
      </c>
      <c r="G848" s="208"/>
      <c r="H848" s="211">
        <v>536.53</v>
      </c>
      <c r="I848" s="212"/>
      <c r="J848" s="208"/>
      <c r="K848" s="208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167</v>
      </c>
      <c r="AU848" s="217" t="s">
        <v>88</v>
      </c>
      <c r="AV848" s="14" t="s">
        <v>170</v>
      </c>
      <c r="AW848" s="14" t="s">
        <v>34</v>
      </c>
      <c r="AX848" s="14" t="s">
        <v>81</v>
      </c>
      <c r="AY848" s="217" t="s">
        <v>159</v>
      </c>
    </row>
    <row r="849" spans="1:65" s="2" customFormat="1" ht="16.5" customHeight="1">
      <c r="A849" s="37"/>
      <c r="B849" s="38"/>
      <c r="C849" s="182" t="s">
        <v>1241</v>
      </c>
      <c r="D849" s="182" t="s">
        <v>161</v>
      </c>
      <c r="E849" s="183" t="s">
        <v>1242</v>
      </c>
      <c r="F849" s="184" t="s">
        <v>1243</v>
      </c>
      <c r="G849" s="185" t="s">
        <v>96</v>
      </c>
      <c r="H849" s="186">
        <v>89.6</v>
      </c>
      <c r="I849" s="187"/>
      <c r="J849" s="188">
        <f>ROUND(I849*H849,2)</f>
        <v>0</v>
      </c>
      <c r="K849" s="184" t="s">
        <v>173</v>
      </c>
      <c r="L849" s="42"/>
      <c r="M849" s="189" t="s">
        <v>21</v>
      </c>
      <c r="N849" s="190" t="s">
        <v>45</v>
      </c>
      <c r="O849" s="67"/>
      <c r="P849" s="191">
        <f>O849*H849</f>
        <v>0</v>
      </c>
      <c r="Q849" s="191">
        <v>2.0000000000000001E-4</v>
      </c>
      <c r="R849" s="191">
        <f>Q849*H849</f>
        <v>1.7919999999999998E-2</v>
      </c>
      <c r="S849" s="191">
        <v>0</v>
      </c>
      <c r="T849" s="192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93" t="s">
        <v>265</v>
      </c>
      <c r="AT849" s="193" t="s">
        <v>161</v>
      </c>
      <c r="AU849" s="193" t="s">
        <v>88</v>
      </c>
      <c r="AY849" s="20" t="s">
        <v>159</v>
      </c>
      <c r="BE849" s="194">
        <f>IF(N849="základní",J849,0)</f>
        <v>0</v>
      </c>
      <c r="BF849" s="194">
        <f>IF(N849="snížená",J849,0)</f>
        <v>0</v>
      </c>
      <c r="BG849" s="194">
        <f>IF(N849="zákl. přenesená",J849,0)</f>
        <v>0</v>
      </c>
      <c r="BH849" s="194">
        <f>IF(N849="sníž. přenesená",J849,0)</f>
        <v>0</v>
      </c>
      <c r="BI849" s="194">
        <f>IF(N849="nulová",J849,0)</f>
        <v>0</v>
      </c>
      <c r="BJ849" s="20" t="s">
        <v>88</v>
      </c>
      <c r="BK849" s="194">
        <f>ROUND(I849*H849,2)</f>
        <v>0</v>
      </c>
      <c r="BL849" s="20" t="s">
        <v>265</v>
      </c>
      <c r="BM849" s="193" t="s">
        <v>1244</v>
      </c>
    </row>
    <row r="850" spans="1:65" s="2" customFormat="1">
      <c r="A850" s="37"/>
      <c r="B850" s="38"/>
      <c r="C850" s="39"/>
      <c r="D850" s="218" t="s">
        <v>175</v>
      </c>
      <c r="E850" s="39"/>
      <c r="F850" s="219" t="s">
        <v>1245</v>
      </c>
      <c r="G850" s="39"/>
      <c r="H850" s="39"/>
      <c r="I850" s="220"/>
      <c r="J850" s="39"/>
      <c r="K850" s="39"/>
      <c r="L850" s="42"/>
      <c r="M850" s="221"/>
      <c r="N850" s="222"/>
      <c r="O850" s="67"/>
      <c r="P850" s="67"/>
      <c r="Q850" s="67"/>
      <c r="R850" s="67"/>
      <c r="S850" s="67"/>
      <c r="T850" s="68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20" t="s">
        <v>175</v>
      </c>
      <c r="AU850" s="20" t="s">
        <v>88</v>
      </c>
    </row>
    <row r="851" spans="1:65" s="13" customFormat="1">
      <c r="B851" s="195"/>
      <c r="C851" s="196"/>
      <c r="D851" s="197" t="s">
        <v>167</v>
      </c>
      <c r="E851" s="198" t="s">
        <v>21</v>
      </c>
      <c r="F851" s="199" t="s">
        <v>1224</v>
      </c>
      <c r="G851" s="196"/>
      <c r="H851" s="200">
        <v>89.6</v>
      </c>
      <c r="I851" s="201"/>
      <c r="J851" s="196"/>
      <c r="K851" s="196"/>
      <c r="L851" s="202"/>
      <c r="M851" s="203"/>
      <c r="N851" s="204"/>
      <c r="O851" s="204"/>
      <c r="P851" s="204"/>
      <c r="Q851" s="204"/>
      <c r="R851" s="204"/>
      <c r="S851" s="204"/>
      <c r="T851" s="205"/>
      <c r="AT851" s="206" t="s">
        <v>167</v>
      </c>
      <c r="AU851" s="206" t="s">
        <v>88</v>
      </c>
      <c r="AV851" s="13" t="s">
        <v>88</v>
      </c>
      <c r="AW851" s="13" t="s">
        <v>34</v>
      </c>
      <c r="AX851" s="13" t="s">
        <v>73</v>
      </c>
      <c r="AY851" s="206" t="s">
        <v>159</v>
      </c>
    </row>
    <row r="852" spans="1:65" s="14" customFormat="1">
      <c r="B852" s="207"/>
      <c r="C852" s="208"/>
      <c r="D852" s="197" t="s">
        <v>167</v>
      </c>
      <c r="E852" s="209" t="s">
        <v>21</v>
      </c>
      <c r="F852" s="210" t="s">
        <v>169</v>
      </c>
      <c r="G852" s="208"/>
      <c r="H852" s="211">
        <v>89.6</v>
      </c>
      <c r="I852" s="212"/>
      <c r="J852" s="208"/>
      <c r="K852" s="208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167</v>
      </c>
      <c r="AU852" s="217" t="s">
        <v>88</v>
      </c>
      <c r="AV852" s="14" t="s">
        <v>170</v>
      </c>
      <c r="AW852" s="14" t="s">
        <v>34</v>
      </c>
      <c r="AX852" s="14" t="s">
        <v>81</v>
      </c>
      <c r="AY852" s="217" t="s">
        <v>159</v>
      </c>
    </row>
    <row r="853" spans="1:65" s="2" customFormat="1" ht="24.2" customHeight="1">
      <c r="A853" s="37"/>
      <c r="B853" s="38"/>
      <c r="C853" s="182" t="s">
        <v>1246</v>
      </c>
      <c r="D853" s="182" t="s">
        <v>161</v>
      </c>
      <c r="E853" s="183" t="s">
        <v>1247</v>
      </c>
      <c r="F853" s="184" t="s">
        <v>1248</v>
      </c>
      <c r="G853" s="185" t="s">
        <v>96</v>
      </c>
      <c r="H853" s="186">
        <v>89.6</v>
      </c>
      <c r="I853" s="187"/>
      <c r="J853" s="188">
        <f>ROUND(I853*H853,2)</f>
        <v>0</v>
      </c>
      <c r="K853" s="184" t="s">
        <v>173</v>
      </c>
      <c r="L853" s="42"/>
      <c r="M853" s="189" t="s">
        <v>21</v>
      </c>
      <c r="N853" s="190" t="s">
        <v>45</v>
      </c>
      <c r="O853" s="67"/>
      <c r="P853" s="191">
        <f>O853*H853</f>
        <v>0</v>
      </c>
      <c r="Q853" s="191">
        <v>2.9E-4</v>
      </c>
      <c r="R853" s="191">
        <f>Q853*H853</f>
        <v>2.5984E-2</v>
      </c>
      <c r="S853" s="191">
        <v>0</v>
      </c>
      <c r="T853" s="192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93" t="s">
        <v>265</v>
      </c>
      <c r="AT853" s="193" t="s">
        <v>161</v>
      </c>
      <c r="AU853" s="193" t="s">
        <v>88</v>
      </c>
      <c r="AY853" s="20" t="s">
        <v>159</v>
      </c>
      <c r="BE853" s="194">
        <f>IF(N853="základní",J853,0)</f>
        <v>0</v>
      </c>
      <c r="BF853" s="194">
        <f>IF(N853="snížená",J853,0)</f>
        <v>0</v>
      </c>
      <c r="BG853" s="194">
        <f>IF(N853="zákl. přenesená",J853,0)</f>
        <v>0</v>
      </c>
      <c r="BH853" s="194">
        <f>IF(N853="sníž. přenesená",J853,0)</f>
        <v>0</v>
      </c>
      <c r="BI853" s="194">
        <f>IF(N853="nulová",J853,0)</f>
        <v>0</v>
      </c>
      <c r="BJ853" s="20" t="s">
        <v>88</v>
      </c>
      <c r="BK853" s="194">
        <f>ROUND(I853*H853,2)</f>
        <v>0</v>
      </c>
      <c r="BL853" s="20" t="s">
        <v>265</v>
      </c>
      <c r="BM853" s="193" t="s">
        <v>1249</v>
      </c>
    </row>
    <row r="854" spans="1:65" s="2" customFormat="1">
      <c r="A854" s="37"/>
      <c r="B854" s="38"/>
      <c r="C854" s="39"/>
      <c r="D854" s="218" t="s">
        <v>175</v>
      </c>
      <c r="E854" s="39"/>
      <c r="F854" s="219" t="s">
        <v>1250</v>
      </c>
      <c r="G854" s="39"/>
      <c r="H854" s="39"/>
      <c r="I854" s="220"/>
      <c r="J854" s="39"/>
      <c r="K854" s="39"/>
      <c r="L854" s="42"/>
      <c r="M854" s="221"/>
      <c r="N854" s="222"/>
      <c r="O854" s="67"/>
      <c r="P854" s="67"/>
      <c r="Q854" s="67"/>
      <c r="R854" s="67"/>
      <c r="S854" s="67"/>
      <c r="T854" s="68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20" t="s">
        <v>175</v>
      </c>
      <c r="AU854" s="20" t="s">
        <v>88</v>
      </c>
    </row>
    <row r="855" spans="1:65" s="13" customFormat="1">
      <c r="B855" s="195"/>
      <c r="C855" s="196"/>
      <c r="D855" s="197" t="s">
        <v>167</v>
      </c>
      <c r="E855" s="198" t="s">
        <v>21</v>
      </c>
      <c r="F855" s="199" t="s">
        <v>1251</v>
      </c>
      <c r="G855" s="196"/>
      <c r="H855" s="200">
        <v>9.6</v>
      </c>
      <c r="I855" s="201"/>
      <c r="J855" s="196"/>
      <c r="K855" s="196"/>
      <c r="L855" s="202"/>
      <c r="M855" s="203"/>
      <c r="N855" s="204"/>
      <c r="O855" s="204"/>
      <c r="P855" s="204"/>
      <c r="Q855" s="204"/>
      <c r="R855" s="204"/>
      <c r="S855" s="204"/>
      <c r="T855" s="205"/>
      <c r="AT855" s="206" t="s">
        <v>167</v>
      </c>
      <c r="AU855" s="206" t="s">
        <v>88</v>
      </c>
      <c r="AV855" s="13" t="s">
        <v>88</v>
      </c>
      <c r="AW855" s="13" t="s">
        <v>34</v>
      </c>
      <c r="AX855" s="13" t="s">
        <v>73</v>
      </c>
      <c r="AY855" s="206" t="s">
        <v>159</v>
      </c>
    </row>
    <row r="856" spans="1:65" s="14" customFormat="1">
      <c r="B856" s="207"/>
      <c r="C856" s="208"/>
      <c r="D856" s="197" t="s">
        <v>167</v>
      </c>
      <c r="E856" s="209" t="s">
        <v>21</v>
      </c>
      <c r="F856" s="210" t="s">
        <v>169</v>
      </c>
      <c r="G856" s="208"/>
      <c r="H856" s="211">
        <v>9.6</v>
      </c>
      <c r="I856" s="212"/>
      <c r="J856" s="208"/>
      <c r="K856" s="208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167</v>
      </c>
      <c r="AU856" s="217" t="s">
        <v>88</v>
      </c>
      <c r="AV856" s="14" t="s">
        <v>170</v>
      </c>
      <c r="AW856" s="14" t="s">
        <v>34</v>
      </c>
      <c r="AX856" s="14" t="s">
        <v>73</v>
      </c>
      <c r="AY856" s="217" t="s">
        <v>159</v>
      </c>
    </row>
    <row r="857" spans="1:65" s="13" customFormat="1">
      <c r="B857" s="195"/>
      <c r="C857" s="196"/>
      <c r="D857" s="197" t="s">
        <v>167</v>
      </c>
      <c r="E857" s="198" t="s">
        <v>21</v>
      </c>
      <c r="F857" s="199" t="s">
        <v>1252</v>
      </c>
      <c r="G857" s="196"/>
      <c r="H857" s="200">
        <v>80</v>
      </c>
      <c r="I857" s="201"/>
      <c r="J857" s="196"/>
      <c r="K857" s="196"/>
      <c r="L857" s="202"/>
      <c r="M857" s="203"/>
      <c r="N857" s="204"/>
      <c r="O857" s="204"/>
      <c r="P857" s="204"/>
      <c r="Q857" s="204"/>
      <c r="R857" s="204"/>
      <c r="S857" s="204"/>
      <c r="T857" s="205"/>
      <c r="AT857" s="206" t="s">
        <v>167</v>
      </c>
      <c r="AU857" s="206" t="s">
        <v>88</v>
      </c>
      <c r="AV857" s="13" t="s">
        <v>88</v>
      </c>
      <c r="AW857" s="13" t="s">
        <v>34</v>
      </c>
      <c r="AX857" s="13" t="s">
        <v>73</v>
      </c>
      <c r="AY857" s="206" t="s">
        <v>159</v>
      </c>
    </row>
    <row r="858" spans="1:65" s="14" customFormat="1">
      <c r="B858" s="207"/>
      <c r="C858" s="208"/>
      <c r="D858" s="197" t="s">
        <v>167</v>
      </c>
      <c r="E858" s="209" t="s">
        <v>21</v>
      </c>
      <c r="F858" s="210" t="s">
        <v>169</v>
      </c>
      <c r="G858" s="208"/>
      <c r="H858" s="211">
        <v>80</v>
      </c>
      <c r="I858" s="212"/>
      <c r="J858" s="208"/>
      <c r="K858" s="208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167</v>
      </c>
      <c r="AU858" s="217" t="s">
        <v>88</v>
      </c>
      <c r="AV858" s="14" t="s">
        <v>170</v>
      </c>
      <c r="AW858" s="14" t="s">
        <v>34</v>
      </c>
      <c r="AX858" s="14" t="s">
        <v>73</v>
      </c>
      <c r="AY858" s="217" t="s">
        <v>159</v>
      </c>
    </row>
    <row r="859" spans="1:65" s="16" customFormat="1">
      <c r="B859" s="233"/>
      <c r="C859" s="234"/>
      <c r="D859" s="197" t="s">
        <v>167</v>
      </c>
      <c r="E859" s="235" t="s">
        <v>21</v>
      </c>
      <c r="F859" s="236" t="s">
        <v>235</v>
      </c>
      <c r="G859" s="234"/>
      <c r="H859" s="237">
        <v>89.6</v>
      </c>
      <c r="I859" s="238"/>
      <c r="J859" s="234"/>
      <c r="K859" s="234"/>
      <c r="L859" s="239"/>
      <c r="M859" s="240"/>
      <c r="N859" s="241"/>
      <c r="O859" s="241"/>
      <c r="P859" s="241"/>
      <c r="Q859" s="241"/>
      <c r="R859" s="241"/>
      <c r="S859" s="241"/>
      <c r="T859" s="242"/>
      <c r="AT859" s="243" t="s">
        <v>167</v>
      </c>
      <c r="AU859" s="243" t="s">
        <v>88</v>
      </c>
      <c r="AV859" s="16" t="s">
        <v>165</v>
      </c>
      <c r="AW859" s="16" t="s">
        <v>34</v>
      </c>
      <c r="AX859" s="16" t="s">
        <v>81</v>
      </c>
      <c r="AY859" s="243" t="s">
        <v>159</v>
      </c>
    </row>
    <row r="860" spans="1:65" s="2" customFormat="1" ht="16.5" customHeight="1">
      <c r="A860" s="37"/>
      <c r="B860" s="38"/>
      <c r="C860" s="182" t="s">
        <v>1253</v>
      </c>
      <c r="D860" s="182" t="s">
        <v>161</v>
      </c>
      <c r="E860" s="183" t="s">
        <v>1254</v>
      </c>
      <c r="F860" s="184" t="s">
        <v>1255</v>
      </c>
      <c r="G860" s="185" t="s">
        <v>96</v>
      </c>
      <c r="H860" s="186">
        <v>536.53</v>
      </c>
      <c r="I860" s="187"/>
      <c r="J860" s="188">
        <f>ROUND(I860*H860,2)</f>
        <v>0</v>
      </c>
      <c r="K860" s="184" t="s">
        <v>173</v>
      </c>
      <c r="L860" s="42"/>
      <c r="M860" s="189" t="s">
        <v>21</v>
      </c>
      <c r="N860" s="190" t="s">
        <v>45</v>
      </c>
      <c r="O860" s="67"/>
      <c r="P860" s="191">
        <f>O860*H860</f>
        <v>0</v>
      </c>
      <c r="Q860" s="191">
        <v>3.3E-4</v>
      </c>
      <c r="R860" s="191">
        <f>Q860*H860</f>
        <v>0.17705489999999999</v>
      </c>
      <c r="S860" s="191">
        <v>0</v>
      </c>
      <c r="T860" s="192">
        <f>S860*H860</f>
        <v>0</v>
      </c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R860" s="193" t="s">
        <v>265</v>
      </c>
      <c r="AT860" s="193" t="s">
        <v>161</v>
      </c>
      <c r="AU860" s="193" t="s">
        <v>88</v>
      </c>
      <c r="AY860" s="20" t="s">
        <v>159</v>
      </c>
      <c r="BE860" s="194">
        <f>IF(N860="základní",J860,0)</f>
        <v>0</v>
      </c>
      <c r="BF860" s="194">
        <f>IF(N860="snížená",J860,0)</f>
        <v>0</v>
      </c>
      <c r="BG860" s="194">
        <f>IF(N860="zákl. přenesená",J860,0)</f>
        <v>0</v>
      </c>
      <c r="BH860" s="194">
        <f>IF(N860="sníž. přenesená",J860,0)</f>
        <v>0</v>
      </c>
      <c r="BI860" s="194">
        <f>IF(N860="nulová",J860,0)</f>
        <v>0</v>
      </c>
      <c r="BJ860" s="20" t="s">
        <v>88</v>
      </c>
      <c r="BK860" s="194">
        <f>ROUND(I860*H860,2)</f>
        <v>0</v>
      </c>
      <c r="BL860" s="20" t="s">
        <v>265</v>
      </c>
      <c r="BM860" s="193" t="s">
        <v>1256</v>
      </c>
    </row>
    <row r="861" spans="1:65" s="2" customFormat="1">
      <c r="A861" s="37"/>
      <c r="B861" s="38"/>
      <c r="C861" s="39"/>
      <c r="D861" s="218" t="s">
        <v>175</v>
      </c>
      <c r="E861" s="39"/>
      <c r="F861" s="219" t="s">
        <v>1257</v>
      </c>
      <c r="G861" s="39"/>
      <c r="H861" s="39"/>
      <c r="I861" s="220"/>
      <c r="J861" s="39"/>
      <c r="K861" s="39"/>
      <c r="L861" s="42"/>
      <c r="M861" s="221"/>
      <c r="N861" s="222"/>
      <c r="O861" s="67"/>
      <c r="P861" s="67"/>
      <c r="Q861" s="67"/>
      <c r="R861" s="67"/>
      <c r="S861" s="67"/>
      <c r="T861" s="68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T861" s="20" t="s">
        <v>175</v>
      </c>
      <c r="AU861" s="20" t="s">
        <v>88</v>
      </c>
    </row>
    <row r="862" spans="1:65" s="2" customFormat="1" ht="19.5">
      <c r="A862" s="37"/>
      <c r="B862" s="38"/>
      <c r="C862" s="39"/>
      <c r="D862" s="197" t="s">
        <v>262</v>
      </c>
      <c r="E862" s="39"/>
      <c r="F862" s="244" t="s">
        <v>1258</v>
      </c>
      <c r="G862" s="39"/>
      <c r="H862" s="39"/>
      <c r="I862" s="220"/>
      <c r="J862" s="39"/>
      <c r="K862" s="39"/>
      <c r="L862" s="42"/>
      <c r="M862" s="221"/>
      <c r="N862" s="222"/>
      <c r="O862" s="67"/>
      <c r="P862" s="67"/>
      <c r="Q862" s="67"/>
      <c r="R862" s="67"/>
      <c r="S862" s="67"/>
      <c r="T862" s="68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T862" s="20" t="s">
        <v>262</v>
      </c>
      <c r="AU862" s="20" t="s">
        <v>88</v>
      </c>
    </row>
    <row r="863" spans="1:65" s="15" customFormat="1">
      <c r="B863" s="223"/>
      <c r="C863" s="224"/>
      <c r="D863" s="197" t="s">
        <v>167</v>
      </c>
      <c r="E863" s="225" t="s">
        <v>21</v>
      </c>
      <c r="F863" s="226" t="s">
        <v>1259</v>
      </c>
      <c r="G863" s="224"/>
      <c r="H863" s="225" t="s">
        <v>21</v>
      </c>
      <c r="I863" s="227"/>
      <c r="J863" s="224"/>
      <c r="K863" s="224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167</v>
      </c>
      <c r="AU863" s="232" t="s">
        <v>88</v>
      </c>
      <c r="AV863" s="15" t="s">
        <v>81</v>
      </c>
      <c r="AW863" s="15" t="s">
        <v>34</v>
      </c>
      <c r="AX863" s="15" t="s">
        <v>73</v>
      </c>
      <c r="AY863" s="232" t="s">
        <v>159</v>
      </c>
    </row>
    <row r="864" spans="1:65" s="15" customFormat="1">
      <c r="B864" s="223"/>
      <c r="C864" s="224"/>
      <c r="D864" s="197" t="s">
        <v>167</v>
      </c>
      <c r="E864" s="225" t="s">
        <v>21</v>
      </c>
      <c r="F864" s="226" t="s">
        <v>714</v>
      </c>
      <c r="G864" s="224"/>
      <c r="H864" s="225" t="s">
        <v>21</v>
      </c>
      <c r="I864" s="227"/>
      <c r="J864" s="224"/>
      <c r="K864" s="224"/>
      <c r="L864" s="228"/>
      <c r="M864" s="229"/>
      <c r="N864" s="230"/>
      <c r="O864" s="230"/>
      <c r="P864" s="230"/>
      <c r="Q864" s="230"/>
      <c r="R864" s="230"/>
      <c r="S864" s="230"/>
      <c r="T864" s="231"/>
      <c r="AT864" s="232" t="s">
        <v>167</v>
      </c>
      <c r="AU864" s="232" t="s">
        <v>88</v>
      </c>
      <c r="AV864" s="15" t="s">
        <v>81</v>
      </c>
      <c r="AW864" s="15" t="s">
        <v>34</v>
      </c>
      <c r="AX864" s="15" t="s">
        <v>73</v>
      </c>
      <c r="AY864" s="232" t="s">
        <v>159</v>
      </c>
    </row>
    <row r="865" spans="1:65" s="13" customFormat="1">
      <c r="B865" s="195"/>
      <c r="C865" s="196"/>
      <c r="D865" s="197" t="s">
        <v>167</v>
      </c>
      <c r="E865" s="198" t="s">
        <v>21</v>
      </c>
      <c r="F865" s="199" t="s">
        <v>715</v>
      </c>
      <c r="G865" s="196"/>
      <c r="H865" s="200">
        <v>371.47</v>
      </c>
      <c r="I865" s="201"/>
      <c r="J865" s="196"/>
      <c r="K865" s="196"/>
      <c r="L865" s="202"/>
      <c r="M865" s="203"/>
      <c r="N865" s="204"/>
      <c r="O865" s="204"/>
      <c r="P865" s="204"/>
      <c r="Q865" s="204"/>
      <c r="R865" s="204"/>
      <c r="S865" s="204"/>
      <c r="T865" s="205"/>
      <c r="AT865" s="206" t="s">
        <v>167</v>
      </c>
      <c r="AU865" s="206" t="s">
        <v>88</v>
      </c>
      <c r="AV865" s="13" t="s">
        <v>88</v>
      </c>
      <c r="AW865" s="13" t="s">
        <v>34</v>
      </c>
      <c r="AX865" s="13" t="s">
        <v>73</v>
      </c>
      <c r="AY865" s="206" t="s">
        <v>159</v>
      </c>
    </row>
    <row r="866" spans="1:65" s="13" customFormat="1">
      <c r="B866" s="195"/>
      <c r="C866" s="196"/>
      <c r="D866" s="197" t="s">
        <v>167</v>
      </c>
      <c r="E866" s="198" t="s">
        <v>21</v>
      </c>
      <c r="F866" s="199" t="s">
        <v>1260</v>
      </c>
      <c r="G866" s="196"/>
      <c r="H866" s="200">
        <v>115.06</v>
      </c>
      <c r="I866" s="201"/>
      <c r="J866" s="196"/>
      <c r="K866" s="196"/>
      <c r="L866" s="202"/>
      <c r="M866" s="203"/>
      <c r="N866" s="204"/>
      <c r="O866" s="204"/>
      <c r="P866" s="204"/>
      <c r="Q866" s="204"/>
      <c r="R866" s="204"/>
      <c r="S866" s="204"/>
      <c r="T866" s="205"/>
      <c r="AT866" s="206" t="s">
        <v>167</v>
      </c>
      <c r="AU866" s="206" t="s">
        <v>88</v>
      </c>
      <c r="AV866" s="13" t="s">
        <v>88</v>
      </c>
      <c r="AW866" s="13" t="s">
        <v>34</v>
      </c>
      <c r="AX866" s="13" t="s">
        <v>73</v>
      </c>
      <c r="AY866" s="206" t="s">
        <v>159</v>
      </c>
    </row>
    <row r="867" spans="1:65" s="14" customFormat="1">
      <c r="B867" s="207"/>
      <c r="C867" s="208"/>
      <c r="D867" s="197" t="s">
        <v>167</v>
      </c>
      <c r="E867" s="209" t="s">
        <v>21</v>
      </c>
      <c r="F867" s="210" t="s">
        <v>169</v>
      </c>
      <c r="G867" s="208"/>
      <c r="H867" s="211">
        <v>486.53</v>
      </c>
      <c r="I867" s="212"/>
      <c r="J867" s="208"/>
      <c r="K867" s="208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167</v>
      </c>
      <c r="AU867" s="217" t="s">
        <v>88</v>
      </c>
      <c r="AV867" s="14" t="s">
        <v>170</v>
      </c>
      <c r="AW867" s="14" t="s">
        <v>34</v>
      </c>
      <c r="AX867" s="14" t="s">
        <v>73</v>
      </c>
      <c r="AY867" s="217" t="s">
        <v>159</v>
      </c>
    </row>
    <row r="868" spans="1:65" s="13" customFormat="1">
      <c r="B868" s="195"/>
      <c r="C868" s="196"/>
      <c r="D868" s="197" t="s">
        <v>167</v>
      </c>
      <c r="E868" s="198" t="s">
        <v>21</v>
      </c>
      <c r="F868" s="199" t="s">
        <v>487</v>
      </c>
      <c r="G868" s="196"/>
      <c r="H868" s="200">
        <v>50</v>
      </c>
      <c r="I868" s="201"/>
      <c r="J868" s="196"/>
      <c r="K868" s="196"/>
      <c r="L868" s="202"/>
      <c r="M868" s="203"/>
      <c r="N868" s="204"/>
      <c r="O868" s="204"/>
      <c r="P868" s="204"/>
      <c r="Q868" s="204"/>
      <c r="R868" s="204"/>
      <c r="S868" s="204"/>
      <c r="T868" s="205"/>
      <c r="AT868" s="206" t="s">
        <v>167</v>
      </c>
      <c r="AU868" s="206" t="s">
        <v>88</v>
      </c>
      <c r="AV868" s="13" t="s">
        <v>88</v>
      </c>
      <c r="AW868" s="13" t="s">
        <v>34</v>
      </c>
      <c r="AX868" s="13" t="s">
        <v>73</v>
      </c>
      <c r="AY868" s="206" t="s">
        <v>159</v>
      </c>
    </row>
    <row r="869" spans="1:65" s="16" customFormat="1">
      <c r="B869" s="233"/>
      <c r="C869" s="234"/>
      <c r="D869" s="197" t="s">
        <v>167</v>
      </c>
      <c r="E869" s="235" t="s">
        <v>21</v>
      </c>
      <c r="F869" s="236" t="s">
        <v>235</v>
      </c>
      <c r="G869" s="234"/>
      <c r="H869" s="237">
        <v>536.53</v>
      </c>
      <c r="I869" s="238"/>
      <c r="J869" s="234"/>
      <c r="K869" s="234"/>
      <c r="L869" s="239"/>
      <c r="M869" s="240"/>
      <c r="N869" s="241"/>
      <c r="O869" s="241"/>
      <c r="P869" s="241"/>
      <c r="Q869" s="241"/>
      <c r="R869" s="241"/>
      <c r="S869" s="241"/>
      <c r="T869" s="242"/>
      <c r="AT869" s="243" t="s">
        <v>167</v>
      </c>
      <c r="AU869" s="243" t="s">
        <v>88</v>
      </c>
      <c r="AV869" s="16" t="s">
        <v>165</v>
      </c>
      <c r="AW869" s="16" t="s">
        <v>34</v>
      </c>
      <c r="AX869" s="16" t="s">
        <v>81</v>
      </c>
      <c r="AY869" s="243" t="s">
        <v>159</v>
      </c>
    </row>
    <row r="870" spans="1:65" s="12" customFormat="1" ht="22.9" customHeight="1">
      <c r="B870" s="166"/>
      <c r="C870" s="167"/>
      <c r="D870" s="168" t="s">
        <v>72</v>
      </c>
      <c r="E870" s="180" t="s">
        <v>1261</v>
      </c>
      <c r="F870" s="180" t="s">
        <v>1262</v>
      </c>
      <c r="G870" s="167"/>
      <c r="H870" s="167"/>
      <c r="I870" s="170"/>
      <c r="J870" s="181">
        <f>BK870</f>
        <v>0</v>
      </c>
      <c r="K870" s="167"/>
      <c r="L870" s="172"/>
      <c r="M870" s="173"/>
      <c r="N870" s="174"/>
      <c r="O870" s="174"/>
      <c r="P870" s="175">
        <f>SUM(P871:P879)</f>
        <v>0</v>
      </c>
      <c r="Q870" s="174"/>
      <c r="R870" s="175">
        <f>SUM(R871:R879)</f>
        <v>6.4799999999999996E-3</v>
      </c>
      <c r="S870" s="174"/>
      <c r="T870" s="176">
        <f>SUM(T871:T879)</f>
        <v>0</v>
      </c>
      <c r="AR870" s="177" t="s">
        <v>88</v>
      </c>
      <c r="AT870" s="178" t="s">
        <v>72</v>
      </c>
      <c r="AU870" s="178" t="s">
        <v>81</v>
      </c>
      <c r="AY870" s="177" t="s">
        <v>159</v>
      </c>
      <c r="BK870" s="179">
        <f>SUM(BK871:BK879)</f>
        <v>0</v>
      </c>
    </row>
    <row r="871" spans="1:65" s="2" customFormat="1" ht="16.5" customHeight="1">
      <c r="A871" s="37"/>
      <c r="B871" s="38"/>
      <c r="C871" s="182" t="s">
        <v>1263</v>
      </c>
      <c r="D871" s="182" t="s">
        <v>161</v>
      </c>
      <c r="E871" s="183" t="s">
        <v>1264</v>
      </c>
      <c r="F871" s="184" t="s">
        <v>1265</v>
      </c>
      <c r="G871" s="185" t="s">
        <v>602</v>
      </c>
      <c r="H871" s="186">
        <v>4</v>
      </c>
      <c r="I871" s="187"/>
      <c r="J871" s="188">
        <f>ROUND(I871*H871,2)</f>
        <v>0</v>
      </c>
      <c r="K871" s="184" t="s">
        <v>173</v>
      </c>
      <c r="L871" s="42"/>
      <c r="M871" s="189" t="s">
        <v>21</v>
      </c>
      <c r="N871" s="190" t="s">
        <v>45</v>
      </c>
      <c r="O871" s="67"/>
      <c r="P871" s="191">
        <f>O871*H871</f>
        <v>0</v>
      </c>
      <c r="Q871" s="191">
        <v>0</v>
      </c>
      <c r="R871" s="191">
        <f>Q871*H871</f>
        <v>0</v>
      </c>
      <c r="S871" s="191">
        <v>0</v>
      </c>
      <c r="T871" s="192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193" t="s">
        <v>265</v>
      </c>
      <c r="AT871" s="193" t="s">
        <v>161</v>
      </c>
      <c r="AU871" s="193" t="s">
        <v>88</v>
      </c>
      <c r="AY871" s="20" t="s">
        <v>159</v>
      </c>
      <c r="BE871" s="194">
        <f>IF(N871="základní",J871,0)</f>
        <v>0</v>
      </c>
      <c r="BF871" s="194">
        <f>IF(N871="snížená",J871,0)</f>
        <v>0</v>
      </c>
      <c r="BG871" s="194">
        <f>IF(N871="zákl. přenesená",J871,0)</f>
        <v>0</v>
      </c>
      <c r="BH871" s="194">
        <f>IF(N871="sníž. přenesená",J871,0)</f>
        <v>0</v>
      </c>
      <c r="BI871" s="194">
        <f>IF(N871="nulová",J871,0)</f>
        <v>0</v>
      </c>
      <c r="BJ871" s="20" t="s">
        <v>88</v>
      </c>
      <c r="BK871" s="194">
        <f>ROUND(I871*H871,2)</f>
        <v>0</v>
      </c>
      <c r="BL871" s="20" t="s">
        <v>265</v>
      </c>
      <c r="BM871" s="193" t="s">
        <v>1266</v>
      </c>
    </row>
    <row r="872" spans="1:65" s="2" customFormat="1">
      <c r="A872" s="37"/>
      <c r="B872" s="38"/>
      <c r="C872" s="39"/>
      <c r="D872" s="218" t="s">
        <v>175</v>
      </c>
      <c r="E872" s="39"/>
      <c r="F872" s="219" t="s">
        <v>1267</v>
      </c>
      <c r="G872" s="39"/>
      <c r="H872" s="39"/>
      <c r="I872" s="220"/>
      <c r="J872" s="39"/>
      <c r="K872" s="39"/>
      <c r="L872" s="42"/>
      <c r="M872" s="221"/>
      <c r="N872" s="222"/>
      <c r="O872" s="67"/>
      <c r="P872" s="67"/>
      <c r="Q872" s="67"/>
      <c r="R872" s="67"/>
      <c r="S872" s="67"/>
      <c r="T872" s="68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T872" s="20" t="s">
        <v>175</v>
      </c>
      <c r="AU872" s="20" t="s">
        <v>88</v>
      </c>
    </row>
    <row r="873" spans="1:65" s="13" customFormat="1">
      <c r="B873" s="195"/>
      <c r="C873" s="196"/>
      <c r="D873" s="197" t="s">
        <v>167</v>
      </c>
      <c r="E873" s="198" t="s">
        <v>21</v>
      </c>
      <c r="F873" s="199" t="s">
        <v>967</v>
      </c>
      <c r="G873" s="196"/>
      <c r="H873" s="200">
        <v>4</v>
      </c>
      <c r="I873" s="201"/>
      <c r="J873" s="196"/>
      <c r="K873" s="196"/>
      <c r="L873" s="202"/>
      <c r="M873" s="203"/>
      <c r="N873" s="204"/>
      <c r="O873" s="204"/>
      <c r="P873" s="204"/>
      <c r="Q873" s="204"/>
      <c r="R873" s="204"/>
      <c r="S873" s="204"/>
      <c r="T873" s="205"/>
      <c r="AT873" s="206" t="s">
        <v>167</v>
      </c>
      <c r="AU873" s="206" t="s">
        <v>88</v>
      </c>
      <c r="AV873" s="13" t="s">
        <v>88</v>
      </c>
      <c r="AW873" s="13" t="s">
        <v>34</v>
      </c>
      <c r="AX873" s="13" t="s">
        <v>73</v>
      </c>
      <c r="AY873" s="206" t="s">
        <v>159</v>
      </c>
    </row>
    <row r="874" spans="1:65" s="14" customFormat="1">
      <c r="B874" s="207"/>
      <c r="C874" s="208"/>
      <c r="D874" s="197" t="s">
        <v>167</v>
      </c>
      <c r="E874" s="209" t="s">
        <v>21</v>
      </c>
      <c r="F874" s="210" t="s">
        <v>169</v>
      </c>
      <c r="G874" s="208"/>
      <c r="H874" s="211">
        <v>4</v>
      </c>
      <c r="I874" s="212"/>
      <c r="J874" s="208"/>
      <c r="K874" s="208"/>
      <c r="L874" s="213"/>
      <c r="M874" s="214"/>
      <c r="N874" s="215"/>
      <c r="O874" s="215"/>
      <c r="P874" s="215"/>
      <c r="Q874" s="215"/>
      <c r="R874" s="215"/>
      <c r="S874" s="215"/>
      <c r="T874" s="216"/>
      <c r="AT874" s="217" t="s">
        <v>167</v>
      </c>
      <c r="AU874" s="217" t="s">
        <v>88</v>
      </c>
      <c r="AV874" s="14" t="s">
        <v>170</v>
      </c>
      <c r="AW874" s="14" t="s">
        <v>34</v>
      </c>
      <c r="AX874" s="14" t="s">
        <v>81</v>
      </c>
      <c r="AY874" s="217" t="s">
        <v>159</v>
      </c>
    </row>
    <row r="875" spans="1:65" s="2" customFormat="1" ht="16.5" customHeight="1">
      <c r="A875" s="37"/>
      <c r="B875" s="38"/>
      <c r="C875" s="245" t="s">
        <v>1268</v>
      </c>
      <c r="D875" s="245" t="s">
        <v>311</v>
      </c>
      <c r="E875" s="246" t="s">
        <v>1269</v>
      </c>
      <c r="F875" s="247" t="s">
        <v>1270</v>
      </c>
      <c r="G875" s="248" t="s">
        <v>602</v>
      </c>
      <c r="H875" s="249">
        <v>4</v>
      </c>
      <c r="I875" s="250"/>
      <c r="J875" s="251">
        <f>ROUND(I875*H875,2)</f>
        <v>0</v>
      </c>
      <c r="K875" s="247" t="s">
        <v>164</v>
      </c>
      <c r="L875" s="252"/>
      <c r="M875" s="253" t="s">
        <v>21</v>
      </c>
      <c r="N875" s="254" t="s">
        <v>45</v>
      </c>
      <c r="O875" s="67"/>
      <c r="P875" s="191">
        <f>O875*H875</f>
        <v>0</v>
      </c>
      <c r="Q875" s="191">
        <v>1.6199999999999999E-3</v>
      </c>
      <c r="R875" s="191">
        <f>Q875*H875</f>
        <v>6.4799999999999996E-3</v>
      </c>
      <c r="S875" s="191">
        <v>0</v>
      </c>
      <c r="T875" s="192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193" t="s">
        <v>371</v>
      </c>
      <c r="AT875" s="193" t="s">
        <v>311</v>
      </c>
      <c r="AU875" s="193" t="s">
        <v>88</v>
      </c>
      <c r="AY875" s="20" t="s">
        <v>159</v>
      </c>
      <c r="BE875" s="194">
        <f>IF(N875="základní",J875,0)</f>
        <v>0</v>
      </c>
      <c r="BF875" s="194">
        <f>IF(N875="snížená",J875,0)</f>
        <v>0</v>
      </c>
      <c r="BG875" s="194">
        <f>IF(N875="zákl. přenesená",J875,0)</f>
        <v>0</v>
      </c>
      <c r="BH875" s="194">
        <f>IF(N875="sníž. přenesená",J875,0)</f>
        <v>0</v>
      </c>
      <c r="BI875" s="194">
        <f>IF(N875="nulová",J875,0)</f>
        <v>0</v>
      </c>
      <c r="BJ875" s="20" t="s">
        <v>88</v>
      </c>
      <c r="BK875" s="194">
        <f>ROUND(I875*H875,2)</f>
        <v>0</v>
      </c>
      <c r="BL875" s="20" t="s">
        <v>265</v>
      </c>
      <c r="BM875" s="193" t="s">
        <v>1271</v>
      </c>
    </row>
    <row r="876" spans="1:65" s="2" customFormat="1" ht="24.2" customHeight="1">
      <c r="A876" s="37"/>
      <c r="B876" s="38"/>
      <c r="C876" s="182" t="s">
        <v>1272</v>
      </c>
      <c r="D876" s="182" t="s">
        <v>161</v>
      </c>
      <c r="E876" s="183" t="s">
        <v>1273</v>
      </c>
      <c r="F876" s="184" t="s">
        <v>1274</v>
      </c>
      <c r="G876" s="185" t="s">
        <v>283</v>
      </c>
      <c r="H876" s="186">
        <v>6.0000000000000001E-3</v>
      </c>
      <c r="I876" s="187"/>
      <c r="J876" s="188">
        <f>ROUND(I876*H876,2)</f>
        <v>0</v>
      </c>
      <c r="K876" s="184" t="s">
        <v>173</v>
      </c>
      <c r="L876" s="42"/>
      <c r="M876" s="189" t="s">
        <v>21</v>
      </c>
      <c r="N876" s="190" t="s">
        <v>45</v>
      </c>
      <c r="O876" s="67"/>
      <c r="P876" s="191">
        <f>O876*H876</f>
        <v>0</v>
      </c>
      <c r="Q876" s="191">
        <v>0</v>
      </c>
      <c r="R876" s="191">
        <f>Q876*H876</f>
        <v>0</v>
      </c>
      <c r="S876" s="191">
        <v>0</v>
      </c>
      <c r="T876" s="192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93" t="s">
        <v>265</v>
      </c>
      <c r="AT876" s="193" t="s">
        <v>161</v>
      </c>
      <c r="AU876" s="193" t="s">
        <v>88</v>
      </c>
      <c r="AY876" s="20" t="s">
        <v>159</v>
      </c>
      <c r="BE876" s="194">
        <f>IF(N876="základní",J876,0)</f>
        <v>0</v>
      </c>
      <c r="BF876" s="194">
        <f>IF(N876="snížená",J876,0)</f>
        <v>0</v>
      </c>
      <c r="BG876" s="194">
        <f>IF(N876="zákl. přenesená",J876,0)</f>
        <v>0</v>
      </c>
      <c r="BH876" s="194">
        <f>IF(N876="sníž. přenesená",J876,0)</f>
        <v>0</v>
      </c>
      <c r="BI876" s="194">
        <f>IF(N876="nulová",J876,0)</f>
        <v>0</v>
      </c>
      <c r="BJ876" s="20" t="s">
        <v>88</v>
      </c>
      <c r="BK876" s="194">
        <f>ROUND(I876*H876,2)</f>
        <v>0</v>
      </c>
      <c r="BL876" s="20" t="s">
        <v>265</v>
      </c>
      <c r="BM876" s="193" t="s">
        <v>1275</v>
      </c>
    </row>
    <row r="877" spans="1:65" s="2" customFormat="1">
      <c r="A877" s="37"/>
      <c r="B877" s="38"/>
      <c r="C877" s="39"/>
      <c r="D877" s="218" t="s">
        <v>175</v>
      </c>
      <c r="E877" s="39"/>
      <c r="F877" s="219" t="s">
        <v>1276</v>
      </c>
      <c r="G877" s="39"/>
      <c r="H877" s="39"/>
      <c r="I877" s="220"/>
      <c r="J877" s="39"/>
      <c r="K877" s="39"/>
      <c r="L877" s="42"/>
      <c r="M877" s="221"/>
      <c r="N877" s="222"/>
      <c r="O877" s="67"/>
      <c r="P877" s="67"/>
      <c r="Q877" s="67"/>
      <c r="R877" s="67"/>
      <c r="S877" s="67"/>
      <c r="T877" s="68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T877" s="20" t="s">
        <v>175</v>
      </c>
      <c r="AU877" s="20" t="s">
        <v>88</v>
      </c>
    </row>
    <row r="878" spans="1:65" s="2" customFormat="1" ht="24.2" customHeight="1">
      <c r="A878" s="37"/>
      <c r="B878" s="38"/>
      <c r="C878" s="182" t="s">
        <v>1277</v>
      </c>
      <c r="D878" s="182" t="s">
        <v>161</v>
      </c>
      <c r="E878" s="183" t="s">
        <v>1278</v>
      </c>
      <c r="F878" s="184" t="s">
        <v>1279</v>
      </c>
      <c r="G878" s="185" t="s">
        <v>283</v>
      </c>
      <c r="H878" s="186">
        <v>6.0000000000000001E-3</v>
      </c>
      <c r="I878" s="187"/>
      <c r="J878" s="188">
        <f>ROUND(I878*H878,2)</f>
        <v>0</v>
      </c>
      <c r="K878" s="184" t="s">
        <v>173</v>
      </c>
      <c r="L878" s="42"/>
      <c r="M878" s="189" t="s">
        <v>21</v>
      </c>
      <c r="N878" s="190" t="s">
        <v>45</v>
      </c>
      <c r="O878" s="67"/>
      <c r="P878" s="191">
        <f>O878*H878</f>
        <v>0</v>
      </c>
      <c r="Q878" s="191">
        <v>0</v>
      </c>
      <c r="R878" s="191">
        <f>Q878*H878</f>
        <v>0</v>
      </c>
      <c r="S878" s="191">
        <v>0</v>
      </c>
      <c r="T878" s="192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193" t="s">
        <v>265</v>
      </c>
      <c r="AT878" s="193" t="s">
        <v>161</v>
      </c>
      <c r="AU878" s="193" t="s">
        <v>88</v>
      </c>
      <c r="AY878" s="20" t="s">
        <v>159</v>
      </c>
      <c r="BE878" s="194">
        <f>IF(N878="základní",J878,0)</f>
        <v>0</v>
      </c>
      <c r="BF878" s="194">
        <f>IF(N878="snížená",J878,0)</f>
        <v>0</v>
      </c>
      <c r="BG878" s="194">
        <f>IF(N878="zákl. přenesená",J878,0)</f>
        <v>0</v>
      </c>
      <c r="BH878" s="194">
        <f>IF(N878="sníž. přenesená",J878,0)</f>
        <v>0</v>
      </c>
      <c r="BI878" s="194">
        <f>IF(N878="nulová",J878,0)</f>
        <v>0</v>
      </c>
      <c r="BJ878" s="20" t="s">
        <v>88</v>
      </c>
      <c r="BK878" s="194">
        <f>ROUND(I878*H878,2)</f>
        <v>0</v>
      </c>
      <c r="BL878" s="20" t="s">
        <v>265</v>
      </c>
      <c r="BM878" s="193" t="s">
        <v>1280</v>
      </c>
    </row>
    <row r="879" spans="1:65" s="2" customFormat="1">
      <c r="A879" s="37"/>
      <c r="B879" s="38"/>
      <c r="C879" s="39"/>
      <c r="D879" s="218" t="s">
        <v>175</v>
      </c>
      <c r="E879" s="39"/>
      <c r="F879" s="219" t="s">
        <v>1281</v>
      </c>
      <c r="G879" s="39"/>
      <c r="H879" s="39"/>
      <c r="I879" s="220"/>
      <c r="J879" s="39"/>
      <c r="K879" s="39"/>
      <c r="L879" s="42"/>
      <c r="M879" s="256"/>
      <c r="N879" s="257"/>
      <c r="O879" s="258"/>
      <c r="P879" s="258"/>
      <c r="Q879" s="258"/>
      <c r="R879" s="258"/>
      <c r="S879" s="258"/>
      <c r="T879" s="259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T879" s="20" t="s">
        <v>175</v>
      </c>
      <c r="AU879" s="20" t="s">
        <v>88</v>
      </c>
    </row>
    <row r="880" spans="1:65" s="2" customFormat="1" ht="6.95" customHeight="1">
      <c r="A880" s="37"/>
      <c r="B880" s="50"/>
      <c r="C880" s="51"/>
      <c r="D880" s="51"/>
      <c r="E880" s="51"/>
      <c r="F880" s="51"/>
      <c r="G880" s="51"/>
      <c r="H880" s="51"/>
      <c r="I880" s="51"/>
      <c r="J880" s="51"/>
      <c r="K880" s="51"/>
      <c r="L880" s="42"/>
      <c r="M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</row>
  </sheetData>
  <sheetProtection algorithmName="SHA-512" hashValue="saCfyE5vycrfU4W05Y1GptuQ8HhIFq+amJGAN3HY7r94XISdVmnvHWpx2z4bJDRmWTFI3RuBWHosEt0xTycf8g==" saltValue="cIIYr6yZDSpl4popU212Jo8LSnMEvmSenSDFR05HY/YCiFB5qdYfra5nccodlW6b9HQYqAgK6ArnxWUhyccpiw==" spinCount="100000" sheet="1" objects="1" scenarios="1" formatColumns="0" formatRows="0" autoFilter="0"/>
  <autoFilter ref="C101:K879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9" r:id="rId1"/>
    <hyperlink ref="F116" r:id="rId2"/>
    <hyperlink ref="F120" r:id="rId3"/>
    <hyperlink ref="F124" r:id="rId4"/>
    <hyperlink ref="F128" r:id="rId5"/>
    <hyperlink ref="F132" r:id="rId6"/>
    <hyperlink ref="F136" r:id="rId7"/>
    <hyperlink ref="F140" r:id="rId8"/>
    <hyperlink ref="F144" r:id="rId9"/>
    <hyperlink ref="F154" r:id="rId10"/>
    <hyperlink ref="F164" r:id="rId11"/>
    <hyperlink ref="F170" r:id="rId12"/>
    <hyperlink ref="F176" r:id="rId13"/>
    <hyperlink ref="F184" r:id="rId14"/>
    <hyperlink ref="F188" r:id="rId15"/>
    <hyperlink ref="F195" r:id="rId16"/>
    <hyperlink ref="F199" r:id="rId17"/>
    <hyperlink ref="F203" r:id="rId18"/>
    <hyperlink ref="F208" r:id="rId19"/>
    <hyperlink ref="F212" r:id="rId20"/>
    <hyperlink ref="F218" r:id="rId21"/>
    <hyperlink ref="F226" r:id="rId22"/>
    <hyperlink ref="F231" r:id="rId23"/>
    <hyperlink ref="F238" r:id="rId24"/>
    <hyperlink ref="F242" r:id="rId25"/>
    <hyperlink ref="F246" r:id="rId26"/>
    <hyperlink ref="F252" r:id="rId27"/>
    <hyperlink ref="F257" r:id="rId28"/>
    <hyperlink ref="F261" r:id="rId29"/>
    <hyperlink ref="F265" r:id="rId30"/>
    <hyperlink ref="F270" r:id="rId31"/>
    <hyperlink ref="F274" r:id="rId32"/>
    <hyperlink ref="F282" r:id="rId33"/>
    <hyperlink ref="F291" r:id="rId34"/>
    <hyperlink ref="F297" r:id="rId35"/>
    <hyperlink ref="F303" r:id="rId36"/>
    <hyperlink ref="F310" r:id="rId37"/>
    <hyperlink ref="F317" r:id="rId38"/>
    <hyperlink ref="F330" r:id="rId39"/>
    <hyperlink ref="F336" r:id="rId40"/>
    <hyperlink ref="F342" r:id="rId41"/>
    <hyperlink ref="F346" r:id="rId42"/>
    <hyperlink ref="F351" r:id="rId43"/>
    <hyperlink ref="F357" r:id="rId44"/>
    <hyperlink ref="F361" r:id="rId45"/>
    <hyperlink ref="F365" r:id="rId46"/>
    <hyperlink ref="F369" r:id="rId47"/>
    <hyperlink ref="F374" r:id="rId48"/>
    <hyperlink ref="F378" r:id="rId49"/>
    <hyperlink ref="F382" r:id="rId50"/>
    <hyperlink ref="F386" r:id="rId51"/>
    <hyperlink ref="F390" r:id="rId52"/>
    <hyperlink ref="F394" r:id="rId53"/>
    <hyperlink ref="F398" r:id="rId54"/>
    <hyperlink ref="F402" r:id="rId55"/>
    <hyperlink ref="F406" r:id="rId56"/>
    <hyperlink ref="F412" r:id="rId57"/>
    <hyperlink ref="F418" r:id="rId58"/>
    <hyperlink ref="F423" r:id="rId59"/>
    <hyperlink ref="F427" r:id="rId60"/>
    <hyperlink ref="F431" r:id="rId61"/>
    <hyperlink ref="F435" r:id="rId62"/>
    <hyperlink ref="F439" r:id="rId63"/>
    <hyperlink ref="F451" r:id="rId64"/>
    <hyperlink ref="F457" r:id="rId65"/>
    <hyperlink ref="F461" r:id="rId66"/>
    <hyperlink ref="F465" r:id="rId67"/>
    <hyperlink ref="F469" r:id="rId68"/>
    <hyperlink ref="F473" r:id="rId69"/>
    <hyperlink ref="F477" r:id="rId70"/>
    <hyperlink ref="F484" r:id="rId71"/>
    <hyperlink ref="F488" r:id="rId72"/>
    <hyperlink ref="F492" r:id="rId73"/>
    <hyperlink ref="F496" r:id="rId74"/>
    <hyperlink ref="F503" r:id="rId75"/>
    <hyperlink ref="F516" r:id="rId76"/>
    <hyperlink ref="F523" r:id="rId77"/>
    <hyperlink ref="F536" r:id="rId78"/>
    <hyperlink ref="F541" r:id="rId79"/>
    <hyperlink ref="F547" r:id="rId80"/>
    <hyperlink ref="F549" r:id="rId81"/>
    <hyperlink ref="F551" r:id="rId82"/>
    <hyperlink ref="F553" r:id="rId83"/>
    <hyperlink ref="F557" r:id="rId84"/>
    <hyperlink ref="F560" r:id="rId85"/>
    <hyperlink ref="F573" r:id="rId86"/>
    <hyperlink ref="F579" r:id="rId87"/>
    <hyperlink ref="F585" r:id="rId88"/>
    <hyperlink ref="F594" r:id="rId89"/>
    <hyperlink ref="F598" r:id="rId90"/>
    <hyperlink ref="F604" r:id="rId91"/>
    <hyperlink ref="F606" r:id="rId92"/>
    <hyperlink ref="F611" r:id="rId93"/>
    <hyperlink ref="F615" r:id="rId94"/>
    <hyperlink ref="F618" r:id="rId95"/>
    <hyperlink ref="F621" r:id="rId96"/>
    <hyperlink ref="F623" r:id="rId97"/>
    <hyperlink ref="F626" r:id="rId98"/>
    <hyperlink ref="F630" r:id="rId99"/>
    <hyperlink ref="F635" r:id="rId100"/>
    <hyperlink ref="F637" r:id="rId101"/>
    <hyperlink ref="F640" r:id="rId102"/>
    <hyperlink ref="F645" r:id="rId103"/>
    <hyperlink ref="F652" r:id="rId104"/>
    <hyperlink ref="F656" r:id="rId105"/>
    <hyperlink ref="F664" r:id="rId106"/>
    <hyperlink ref="F668" r:id="rId107"/>
    <hyperlink ref="F672" r:id="rId108"/>
    <hyperlink ref="F674" r:id="rId109"/>
    <hyperlink ref="F677" r:id="rId110"/>
    <hyperlink ref="F683" r:id="rId111"/>
    <hyperlink ref="F691" r:id="rId112"/>
    <hyperlink ref="F695" r:id="rId113"/>
    <hyperlink ref="F700" r:id="rId114"/>
    <hyperlink ref="F705" r:id="rId115"/>
    <hyperlink ref="F707" r:id="rId116"/>
    <hyperlink ref="F710" r:id="rId117"/>
    <hyperlink ref="F714" r:id="rId118"/>
    <hyperlink ref="F718" r:id="rId119"/>
    <hyperlink ref="F727" r:id="rId120"/>
    <hyperlink ref="F733" r:id="rId121"/>
    <hyperlink ref="F743" r:id="rId122"/>
    <hyperlink ref="F753" r:id="rId123"/>
    <hyperlink ref="F765" r:id="rId124"/>
    <hyperlink ref="F774" r:id="rId125"/>
    <hyperlink ref="F778" r:id="rId126"/>
    <hyperlink ref="F782" r:id="rId127"/>
    <hyperlink ref="F786" r:id="rId128"/>
    <hyperlink ref="F795" r:id="rId129"/>
    <hyperlink ref="F797" r:id="rId130"/>
    <hyperlink ref="F800" r:id="rId131"/>
    <hyperlink ref="F806" r:id="rId132"/>
    <hyperlink ref="F809" r:id="rId133"/>
    <hyperlink ref="F812" r:id="rId134"/>
    <hyperlink ref="F816" r:id="rId135"/>
    <hyperlink ref="F818" r:id="rId136"/>
    <hyperlink ref="F821" r:id="rId137"/>
    <hyperlink ref="F825" r:id="rId138"/>
    <hyperlink ref="F833" r:id="rId139"/>
    <hyperlink ref="F838" r:id="rId140"/>
    <hyperlink ref="F842" r:id="rId141"/>
    <hyperlink ref="F846" r:id="rId142"/>
    <hyperlink ref="F850" r:id="rId143"/>
    <hyperlink ref="F854" r:id="rId144"/>
    <hyperlink ref="F861" r:id="rId145"/>
    <hyperlink ref="F872" r:id="rId146"/>
    <hyperlink ref="F877" r:id="rId147"/>
    <hyperlink ref="F879" r:id="rId14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0" t="s">
        <v>89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81</v>
      </c>
    </row>
    <row r="4" spans="1:46" s="1" customFormat="1" ht="24.95" customHeight="1">
      <c r="B4" s="23"/>
      <c r="D4" s="114" t="s">
        <v>101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08" t="str">
        <f>'Rekapitulace stavby'!K6</f>
        <v>DĚTSKÝ DOMOV, NÁMĚŠŤ NAD OSLAVOU</v>
      </c>
      <c r="F7" s="409"/>
      <c r="G7" s="409"/>
      <c r="H7" s="409"/>
      <c r="L7" s="23"/>
    </row>
    <row r="8" spans="1:46" s="1" customFormat="1" ht="12" customHeight="1">
      <c r="B8" s="23"/>
      <c r="D8" s="116" t="s">
        <v>114</v>
      </c>
      <c r="L8" s="23"/>
    </row>
    <row r="9" spans="1:46" s="2" customFormat="1" ht="16.5" customHeight="1">
      <c r="A9" s="37"/>
      <c r="B9" s="42"/>
      <c r="C9" s="37"/>
      <c r="D9" s="37"/>
      <c r="E9" s="408" t="s">
        <v>1282</v>
      </c>
      <c r="F9" s="411"/>
      <c r="G9" s="411"/>
      <c r="H9" s="411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1283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10" t="s">
        <v>1284</v>
      </c>
      <c r="F11" s="411"/>
      <c r="G11" s="411"/>
      <c r="H11" s="411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6" t="s">
        <v>19</v>
      </c>
      <c r="G13" s="37"/>
      <c r="H13" s="37"/>
      <c r="I13" s="116" t="s">
        <v>20</v>
      </c>
      <c r="J13" s="106" t="s">
        <v>21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6" t="s">
        <v>23</v>
      </c>
      <c r="G14" s="37"/>
      <c r="H14" s="37"/>
      <c r="I14" s="116" t="s">
        <v>24</v>
      </c>
      <c r="J14" s="118" t="str">
        <f>'Rekapitulace stavby'!AN8</f>
        <v>24. 10. 2022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6" t="s">
        <v>21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6" t="s">
        <v>29</v>
      </c>
      <c r="J17" s="106" t="s">
        <v>21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30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12" t="str">
        <f>'Rekapitulace stavby'!E14</f>
        <v>Vyplň údaj</v>
      </c>
      <c r="F20" s="413"/>
      <c r="G20" s="413"/>
      <c r="H20" s="413"/>
      <c r="I20" s="116" t="s">
        <v>29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32</v>
      </c>
      <c r="E22" s="37"/>
      <c r="F22" s="37"/>
      <c r="G22" s="37"/>
      <c r="H22" s="37"/>
      <c r="I22" s="116" t="s">
        <v>27</v>
      </c>
      <c r="J22" s="106" t="s">
        <v>21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6" t="s">
        <v>29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35</v>
      </c>
      <c r="E25" s="37"/>
      <c r="F25" s="37"/>
      <c r="G25" s="37"/>
      <c r="H25" s="37"/>
      <c r="I25" s="116" t="s">
        <v>27</v>
      </c>
      <c r="J25" s="106" t="str">
        <f>IF('Rekapitulace stavby'!AN19="","",'Rekapitulace stavby'!AN19)</f>
        <v/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>Ing.A.Hejmalová</v>
      </c>
      <c r="F26" s="37"/>
      <c r="G26" s="37"/>
      <c r="H26" s="37"/>
      <c r="I26" s="116" t="s">
        <v>29</v>
      </c>
      <c r="J26" s="106" t="str">
        <f>IF('Rekapitulace stavby'!AN20="","",'Rekapitulace stavby'!AN20)</f>
        <v/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37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334.5" customHeight="1">
      <c r="A29" s="119"/>
      <c r="B29" s="120"/>
      <c r="C29" s="119"/>
      <c r="D29" s="119"/>
      <c r="E29" s="414" t="s">
        <v>1285</v>
      </c>
      <c r="F29" s="414"/>
      <c r="G29" s="414"/>
      <c r="H29" s="414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39</v>
      </c>
      <c r="E32" s="37"/>
      <c r="F32" s="37"/>
      <c r="G32" s="37"/>
      <c r="H32" s="37"/>
      <c r="I32" s="37"/>
      <c r="J32" s="124">
        <f>ROUND(J93,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41</v>
      </c>
      <c r="G34" s="37"/>
      <c r="H34" s="37"/>
      <c r="I34" s="125" t="s">
        <v>40</v>
      </c>
      <c r="J34" s="125" t="s">
        <v>42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6" t="s">
        <v>43</v>
      </c>
      <c r="E35" s="116" t="s">
        <v>44</v>
      </c>
      <c r="F35" s="127">
        <f>ROUND((SUM(BE93:BE202)),  2)</f>
        <v>0</v>
      </c>
      <c r="G35" s="37"/>
      <c r="H35" s="37"/>
      <c r="I35" s="128">
        <v>0.21</v>
      </c>
      <c r="J35" s="127">
        <f>ROUND(((SUM(BE93:BE202))*I35),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45</v>
      </c>
      <c r="F36" s="127">
        <f>ROUND((SUM(BF93:BF202)),  2)</f>
        <v>0</v>
      </c>
      <c r="G36" s="37"/>
      <c r="H36" s="37"/>
      <c r="I36" s="128">
        <v>0.12</v>
      </c>
      <c r="J36" s="127">
        <f>ROUND(((SUM(BF93:BF202))*I36),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46</v>
      </c>
      <c r="F37" s="127">
        <f>ROUND((SUM(BG93:BG202)),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6" t="s">
        <v>47</v>
      </c>
      <c r="F38" s="127">
        <f>ROUND((SUM(BH93:BH202)),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48</v>
      </c>
      <c r="F39" s="127">
        <f>ROUND((SUM(BI93:BI202)),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49</v>
      </c>
      <c r="E41" s="131"/>
      <c r="F41" s="131"/>
      <c r="G41" s="132" t="s">
        <v>50</v>
      </c>
      <c r="H41" s="133" t="s">
        <v>51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117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6" t="str">
        <f>E7</f>
        <v>DĚTSKÝ DOMOV, NÁMĚŠŤ NAD OSLAVOU</v>
      </c>
      <c r="F50" s="407"/>
      <c r="G50" s="407"/>
      <c r="H50" s="407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114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6" t="s">
        <v>1282</v>
      </c>
      <c r="F52" s="405"/>
      <c r="G52" s="405"/>
      <c r="H52" s="405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1283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94" t="str">
        <f>E11</f>
        <v>2022/IS/04 - D.1.4.1-Zařízení zdravotechnických instalací (kanalizace)</v>
      </c>
      <c r="F54" s="405"/>
      <c r="G54" s="405"/>
      <c r="H54" s="405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 xml:space="preserve"> </v>
      </c>
      <c r="G56" s="39"/>
      <c r="H56" s="39"/>
      <c r="I56" s="32" t="s">
        <v>24</v>
      </c>
      <c r="J56" s="62" t="str">
        <f>IF(J14="","",J14)</f>
        <v>24. 10. 2022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26</v>
      </c>
      <c r="D58" s="39"/>
      <c r="E58" s="39"/>
      <c r="F58" s="30" t="str">
        <f>E17</f>
        <v>Kraj Vysočina</v>
      </c>
      <c r="G58" s="39"/>
      <c r="H58" s="39"/>
      <c r="I58" s="32" t="s">
        <v>32</v>
      </c>
      <c r="J58" s="35" t="str">
        <f>E23</f>
        <v>IS ARCH s.r.o.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>Ing.A.Hejmalová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118</v>
      </c>
      <c r="D61" s="141"/>
      <c r="E61" s="141"/>
      <c r="F61" s="141"/>
      <c r="G61" s="141"/>
      <c r="H61" s="141"/>
      <c r="I61" s="141"/>
      <c r="J61" s="142" t="s">
        <v>119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71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120</v>
      </c>
    </row>
    <row r="64" spans="1:47" s="9" customFormat="1" ht="24.95" customHeight="1">
      <c r="B64" s="144"/>
      <c r="C64" s="145"/>
      <c r="D64" s="146" t="s">
        <v>121</v>
      </c>
      <c r="E64" s="147"/>
      <c r="F64" s="147"/>
      <c r="G64" s="147"/>
      <c r="H64" s="147"/>
      <c r="I64" s="147"/>
      <c r="J64" s="148">
        <f>J94</f>
        <v>0</v>
      </c>
      <c r="K64" s="145"/>
      <c r="L64" s="149"/>
    </row>
    <row r="65" spans="1:31" s="10" customFormat="1" ht="19.899999999999999" customHeight="1">
      <c r="B65" s="150"/>
      <c r="C65" s="100"/>
      <c r="D65" s="151" t="s">
        <v>122</v>
      </c>
      <c r="E65" s="152"/>
      <c r="F65" s="152"/>
      <c r="G65" s="152"/>
      <c r="H65" s="152"/>
      <c r="I65" s="152"/>
      <c r="J65" s="153">
        <f>J95</f>
        <v>0</v>
      </c>
      <c r="K65" s="100"/>
      <c r="L65" s="154"/>
    </row>
    <row r="66" spans="1:31" s="10" customFormat="1" ht="19.899999999999999" customHeight="1">
      <c r="B66" s="150"/>
      <c r="C66" s="100"/>
      <c r="D66" s="151" t="s">
        <v>1286</v>
      </c>
      <c r="E66" s="152"/>
      <c r="F66" s="152"/>
      <c r="G66" s="152"/>
      <c r="H66" s="152"/>
      <c r="I66" s="152"/>
      <c r="J66" s="153">
        <f>J176</f>
        <v>0</v>
      </c>
      <c r="K66" s="100"/>
      <c r="L66" s="154"/>
    </row>
    <row r="67" spans="1:31" s="10" customFormat="1" ht="19.899999999999999" customHeight="1">
      <c r="B67" s="150"/>
      <c r="C67" s="100"/>
      <c r="D67" s="151" t="s">
        <v>1287</v>
      </c>
      <c r="E67" s="152"/>
      <c r="F67" s="152"/>
      <c r="G67" s="152"/>
      <c r="H67" s="152"/>
      <c r="I67" s="152"/>
      <c r="J67" s="153">
        <f>J181</f>
        <v>0</v>
      </c>
      <c r="K67" s="100"/>
      <c r="L67" s="154"/>
    </row>
    <row r="68" spans="1:31" s="10" customFormat="1" ht="19.899999999999999" customHeight="1">
      <c r="B68" s="150"/>
      <c r="C68" s="100"/>
      <c r="D68" s="151" t="s">
        <v>129</v>
      </c>
      <c r="E68" s="152"/>
      <c r="F68" s="152"/>
      <c r="G68" s="152"/>
      <c r="H68" s="152"/>
      <c r="I68" s="152"/>
      <c r="J68" s="153">
        <f>J188</f>
        <v>0</v>
      </c>
      <c r="K68" s="100"/>
      <c r="L68" s="154"/>
    </row>
    <row r="69" spans="1:31" s="9" customFormat="1" ht="24.95" customHeight="1">
      <c r="B69" s="144"/>
      <c r="C69" s="145"/>
      <c r="D69" s="146" t="s">
        <v>1288</v>
      </c>
      <c r="E69" s="147"/>
      <c r="F69" s="147"/>
      <c r="G69" s="147"/>
      <c r="H69" s="147"/>
      <c r="I69" s="147"/>
      <c r="J69" s="148">
        <f>J191</f>
        <v>0</v>
      </c>
      <c r="K69" s="145"/>
      <c r="L69" s="149"/>
    </row>
    <row r="70" spans="1:31" s="10" customFormat="1" ht="19.899999999999999" customHeight="1">
      <c r="B70" s="150"/>
      <c r="C70" s="100"/>
      <c r="D70" s="151" t="s">
        <v>1289</v>
      </c>
      <c r="E70" s="152"/>
      <c r="F70" s="152"/>
      <c r="G70" s="152"/>
      <c r="H70" s="152"/>
      <c r="I70" s="152"/>
      <c r="J70" s="153">
        <f>J192</f>
        <v>0</v>
      </c>
      <c r="K70" s="100"/>
      <c r="L70" s="154"/>
    </row>
    <row r="71" spans="1:31" s="9" customFormat="1" ht="24.95" customHeight="1">
      <c r="B71" s="144"/>
      <c r="C71" s="145"/>
      <c r="D71" s="146" t="s">
        <v>1290</v>
      </c>
      <c r="E71" s="147"/>
      <c r="F71" s="147"/>
      <c r="G71" s="147"/>
      <c r="H71" s="147"/>
      <c r="I71" s="147"/>
      <c r="J71" s="148">
        <f>J199</f>
        <v>0</v>
      </c>
      <c r="K71" s="145"/>
      <c r="L71" s="149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144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06" t="str">
        <f>E7</f>
        <v>DĚTSKÝ DOMOV, NÁMĚŠŤ NAD OSLAVOU</v>
      </c>
      <c r="F81" s="407"/>
      <c r="G81" s="407"/>
      <c r="H81" s="407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114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06" t="s">
        <v>1282</v>
      </c>
      <c r="F83" s="405"/>
      <c r="G83" s="405"/>
      <c r="H83" s="405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1283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94" t="str">
        <f>E11</f>
        <v>2022/IS/04 - D.1.4.1-Zařízení zdravotechnických instalací (kanalizace)</v>
      </c>
      <c r="F85" s="405"/>
      <c r="G85" s="405"/>
      <c r="H85" s="405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22</v>
      </c>
      <c r="D87" s="39"/>
      <c r="E87" s="39"/>
      <c r="F87" s="30" t="str">
        <f>F14</f>
        <v xml:space="preserve"> </v>
      </c>
      <c r="G87" s="39"/>
      <c r="H87" s="39"/>
      <c r="I87" s="32" t="s">
        <v>24</v>
      </c>
      <c r="J87" s="62" t="str">
        <f>IF(J14="","",J14)</f>
        <v>24. 10. 2022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26</v>
      </c>
      <c r="D89" s="39"/>
      <c r="E89" s="39"/>
      <c r="F89" s="30" t="str">
        <f>E17</f>
        <v>Kraj Vysočina</v>
      </c>
      <c r="G89" s="39"/>
      <c r="H89" s="39"/>
      <c r="I89" s="32" t="s">
        <v>32</v>
      </c>
      <c r="J89" s="35" t="str">
        <f>E23</f>
        <v>IS ARCH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30</v>
      </c>
      <c r="D90" s="39"/>
      <c r="E90" s="39"/>
      <c r="F90" s="30" t="str">
        <f>IF(E20="","",E20)</f>
        <v>Vyplň údaj</v>
      </c>
      <c r="G90" s="39"/>
      <c r="H90" s="39"/>
      <c r="I90" s="32" t="s">
        <v>35</v>
      </c>
      <c r="J90" s="35" t="str">
        <f>E26</f>
        <v>Ing.A.Hejmalová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5"/>
      <c r="B92" s="156"/>
      <c r="C92" s="157" t="s">
        <v>145</v>
      </c>
      <c r="D92" s="158" t="s">
        <v>58</v>
      </c>
      <c r="E92" s="158" t="s">
        <v>54</v>
      </c>
      <c r="F92" s="158" t="s">
        <v>55</v>
      </c>
      <c r="G92" s="158" t="s">
        <v>146</v>
      </c>
      <c r="H92" s="158" t="s">
        <v>147</v>
      </c>
      <c r="I92" s="158" t="s">
        <v>148</v>
      </c>
      <c r="J92" s="158" t="s">
        <v>119</v>
      </c>
      <c r="K92" s="159" t="s">
        <v>149</v>
      </c>
      <c r="L92" s="160"/>
      <c r="M92" s="71" t="s">
        <v>21</v>
      </c>
      <c r="N92" s="72" t="s">
        <v>43</v>
      </c>
      <c r="O92" s="72" t="s">
        <v>150</v>
      </c>
      <c r="P92" s="72" t="s">
        <v>151</v>
      </c>
      <c r="Q92" s="72" t="s">
        <v>152</v>
      </c>
      <c r="R92" s="72" t="s">
        <v>153</v>
      </c>
      <c r="S92" s="72" t="s">
        <v>154</v>
      </c>
      <c r="T92" s="73" t="s">
        <v>155</v>
      </c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</row>
    <row r="93" spans="1:65" s="2" customFormat="1" ht="22.9" customHeight="1">
      <c r="A93" s="37"/>
      <c r="B93" s="38"/>
      <c r="C93" s="78" t="s">
        <v>156</v>
      </c>
      <c r="D93" s="39"/>
      <c r="E93" s="39"/>
      <c r="F93" s="39"/>
      <c r="G93" s="39"/>
      <c r="H93" s="39"/>
      <c r="I93" s="39"/>
      <c r="J93" s="161">
        <f>BK93</f>
        <v>0</v>
      </c>
      <c r="K93" s="39"/>
      <c r="L93" s="42"/>
      <c r="M93" s="74"/>
      <c r="N93" s="162"/>
      <c r="O93" s="75"/>
      <c r="P93" s="163">
        <f>P94+P191+P199</f>
        <v>0</v>
      </c>
      <c r="Q93" s="75"/>
      <c r="R93" s="163">
        <f>R94+R191+R199</f>
        <v>11.675659</v>
      </c>
      <c r="S93" s="75"/>
      <c r="T93" s="164">
        <f>T94+T191+T199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72</v>
      </c>
      <c r="AU93" s="20" t="s">
        <v>120</v>
      </c>
      <c r="BK93" s="165">
        <f>BK94+BK191+BK199</f>
        <v>0</v>
      </c>
    </row>
    <row r="94" spans="1:65" s="12" customFormat="1" ht="25.9" customHeight="1">
      <c r="B94" s="166"/>
      <c r="C94" s="167"/>
      <c r="D94" s="168" t="s">
        <v>72</v>
      </c>
      <c r="E94" s="169" t="s">
        <v>157</v>
      </c>
      <c r="F94" s="169" t="s">
        <v>158</v>
      </c>
      <c r="G94" s="167"/>
      <c r="H94" s="167"/>
      <c r="I94" s="170"/>
      <c r="J94" s="171">
        <f>BK94</f>
        <v>0</v>
      </c>
      <c r="K94" s="167"/>
      <c r="L94" s="172"/>
      <c r="M94" s="173"/>
      <c r="N94" s="174"/>
      <c r="O94" s="174"/>
      <c r="P94" s="175">
        <f>P95+P176+P181+P188</f>
        <v>0</v>
      </c>
      <c r="Q94" s="174"/>
      <c r="R94" s="175">
        <f>R95+R176+R181+R188</f>
        <v>11.675659</v>
      </c>
      <c r="S94" s="174"/>
      <c r="T94" s="176">
        <f>T95+T176+T181+T188</f>
        <v>0</v>
      </c>
      <c r="AR94" s="177" t="s">
        <v>81</v>
      </c>
      <c r="AT94" s="178" t="s">
        <v>72</v>
      </c>
      <c r="AU94" s="178" t="s">
        <v>73</v>
      </c>
      <c r="AY94" s="177" t="s">
        <v>159</v>
      </c>
      <c r="BK94" s="179">
        <f>BK95+BK176+BK181+BK188</f>
        <v>0</v>
      </c>
    </row>
    <row r="95" spans="1:65" s="12" customFormat="1" ht="22.9" customHeight="1">
      <c r="B95" s="166"/>
      <c r="C95" s="167"/>
      <c r="D95" s="168" t="s">
        <v>72</v>
      </c>
      <c r="E95" s="180" t="s">
        <v>81</v>
      </c>
      <c r="F95" s="180" t="s">
        <v>160</v>
      </c>
      <c r="G95" s="167"/>
      <c r="H95" s="167"/>
      <c r="I95" s="170"/>
      <c r="J95" s="181">
        <f>BK95</f>
        <v>0</v>
      </c>
      <c r="K95" s="167"/>
      <c r="L95" s="172"/>
      <c r="M95" s="173"/>
      <c r="N95" s="174"/>
      <c r="O95" s="174"/>
      <c r="P95" s="175">
        <f>SUM(P96:P175)</f>
        <v>0</v>
      </c>
      <c r="Q95" s="174"/>
      <c r="R95" s="175">
        <f>SUM(R96:R175)</f>
        <v>11.59402</v>
      </c>
      <c r="S95" s="174"/>
      <c r="T95" s="176">
        <f>SUM(T96:T175)</f>
        <v>0</v>
      </c>
      <c r="AR95" s="177" t="s">
        <v>81</v>
      </c>
      <c r="AT95" s="178" t="s">
        <v>72</v>
      </c>
      <c r="AU95" s="178" t="s">
        <v>81</v>
      </c>
      <c r="AY95" s="177" t="s">
        <v>159</v>
      </c>
      <c r="BK95" s="179">
        <f>SUM(BK96:BK175)</f>
        <v>0</v>
      </c>
    </row>
    <row r="96" spans="1:65" s="2" customFormat="1" ht="16.5" customHeight="1">
      <c r="A96" s="37"/>
      <c r="B96" s="38"/>
      <c r="C96" s="182" t="s">
        <v>81</v>
      </c>
      <c r="D96" s="182" t="s">
        <v>161</v>
      </c>
      <c r="E96" s="183" t="s">
        <v>1291</v>
      </c>
      <c r="F96" s="184" t="s">
        <v>1292</v>
      </c>
      <c r="G96" s="185" t="s">
        <v>110</v>
      </c>
      <c r="H96" s="186">
        <v>36</v>
      </c>
      <c r="I96" s="187"/>
      <c r="J96" s="188">
        <f>ROUND(I96*H96,2)</f>
        <v>0</v>
      </c>
      <c r="K96" s="184" t="s">
        <v>173</v>
      </c>
      <c r="L96" s="42"/>
      <c r="M96" s="189" t="s">
        <v>21</v>
      </c>
      <c r="N96" s="190" t="s">
        <v>45</v>
      </c>
      <c r="O96" s="67"/>
      <c r="P96" s="191">
        <f>O96*H96</f>
        <v>0</v>
      </c>
      <c r="Q96" s="191">
        <v>5.5999999999999995E-4</v>
      </c>
      <c r="R96" s="191">
        <f>Q96*H96</f>
        <v>2.0159999999999997E-2</v>
      </c>
      <c r="S96" s="191">
        <v>0</v>
      </c>
      <c r="T96" s="192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3" t="s">
        <v>165</v>
      </c>
      <c r="AT96" s="193" t="s">
        <v>161</v>
      </c>
      <c r="AU96" s="193" t="s">
        <v>88</v>
      </c>
      <c r="AY96" s="20" t="s">
        <v>159</v>
      </c>
      <c r="BE96" s="194">
        <f>IF(N96="základní",J96,0)</f>
        <v>0</v>
      </c>
      <c r="BF96" s="194">
        <f>IF(N96="snížená",J96,0)</f>
        <v>0</v>
      </c>
      <c r="BG96" s="194">
        <f>IF(N96="zákl. přenesená",J96,0)</f>
        <v>0</v>
      </c>
      <c r="BH96" s="194">
        <f>IF(N96="sníž. přenesená",J96,0)</f>
        <v>0</v>
      </c>
      <c r="BI96" s="194">
        <f>IF(N96="nulová",J96,0)</f>
        <v>0</v>
      </c>
      <c r="BJ96" s="20" t="s">
        <v>88</v>
      </c>
      <c r="BK96" s="194">
        <f>ROUND(I96*H96,2)</f>
        <v>0</v>
      </c>
      <c r="BL96" s="20" t="s">
        <v>165</v>
      </c>
      <c r="BM96" s="193" t="s">
        <v>1293</v>
      </c>
    </row>
    <row r="97" spans="1:65" s="2" customFormat="1">
      <c r="A97" s="37"/>
      <c r="B97" s="38"/>
      <c r="C97" s="39"/>
      <c r="D97" s="218" t="s">
        <v>175</v>
      </c>
      <c r="E97" s="39"/>
      <c r="F97" s="219" t="s">
        <v>1294</v>
      </c>
      <c r="G97" s="39"/>
      <c r="H97" s="39"/>
      <c r="I97" s="220"/>
      <c r="J97" s="39"/>
      <c r="K97" s="39"/>
      <c r="L97" s="42"/>
      <c r="M97" s="221"/>
      <c r="N97" s="222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175</v>
      </c>
      <c r="AU97" s="20" t="s">
        <v>88</v>
      </c>
    </row>
    <row r="98" spans="1:65" s="13" customFormat="1">
      <c r="B98" s="195"/>
      <c r="C98" s="196"/>
      <c r="D98" s="197" t="s">
        <v>167</v>
      </c>
      <c r="E98" s="198" t="s">
        <v>21</v>
      </c>
      <c r="F98" s="199" t="s">
        <v>1295</v>
      </c>
      <c r="G98" s="196"/>
      <c r="H98" s="200">
        <v>36</v>
      </c>
      <c r="I98" s="201"/>
      <c r="J98" s="196"/>
      <c r="K98" s="196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167</v>
      </c>
      <c r="AU98" s="206" t="s">
        <v>88</v>
      </c>
      <c r="AV98" s="13" t="s">
        <v>88</v>
      </c>
      <c r="AW98" s="13" t="s">
        <v>34</v>
      </c>
      <c r="AX98" s="13" t="s">
        <v>73</v>
      </c>
      <c r="AY98" s="206" t="s">
        <v>159</v>
      </c>
    </row>
    <row r="99" spans="1:65" s="14" customFormat="1">
      <c r="B99" s="207"/>
      <c r="C99" s="208"/>
      <c r="D99" s="197" t="s">
        <v>167</v>
      </c>
      <c r="E99" s="209" t="s">
        <v>21</v>
      </c>
      <c r="F99" s="210" t="s">
        <v>169</v>
      </c>
      <c r="G99" s="208"/>
      <c r="H99" s="211">
        <v>36</v>
      </c>
      <c r="I99" s="212"/>
      <c r="J99" s="208"/>
      <c r="K99" s="208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167</v>
      </c>
      <c r="AU99" s="217" t="s">
        <v>88</v>
      </c>
      <c r="AV99" s="14" t="s">
        <v>170</v>
      </c>
      <c r="AW99" s="14" t="s">
        <v>34</v>
      </c>
      <c r="AX99" s="14" t="s">
        <v>81</v>
      </c>
      <c r="AY99" s="217" t="s">
        <v>159</v>
      </c>
    </row>
    <row r="100" spans="1:65" s="2" customFormat="1" ht="16.5" customHeight="1">
      <c r="A100" s="37"/>
      <c r="B100" s="38"/>
      <c r="C100" s="182" t="s">
        <v>88</v>
      </c>
      <c r="D100" s="182" t="s">
        <v>161</v>
      </c>
      <c r="E100" s="183" t="s">
        <v>1296</v>
      </c>
      <c r="F100" s="184" t="s">
        <v>1297</v>
      </c>
      <c r="G100" s="185" t="s">
        <v>110</v>
      </c>
      <c r="H100" s="186">
        <v>36</v>
      </c>
      <c r="I100" s="187"/>
      <c r="J100" s="188">
        <f>ROUND(I100*H100,2)</f>
        <v>0</v>
      </c>
      <c r="K100" s="184" t="s">
        <v>173</v>
      </c>
      <c r="L100" s="42"/>
      <c r="M100" s="189" t="s">
        <v>21</v>
      </c>
      <c r="N100" s="190" t="s">
        <v>45</v>
      </c>
      <c r="O100" s="67"/>
      <c r="P100" s="191">
        <f>O100*H100</f>
        <v>0</v>
      </c>
      <c r="Q100" s="191">
        <v>0</v>
      </c>
      <c r="R100" s="191">
        <f>Q100*H100</f>
        <v>0</v>
      </c>
      <c r="S100" s="191">
        <v>0</v>
      </c>
      <c r="T100" s="192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3" t="s">
        <v>165</v>
      </c>
      <c r="AT100" s="193" t="s">
        <v>161</v>
      </c>
      <c r="AU100" s="193" t="s">
        <v>88</v>
      </c>
      <c r="AY100" s="20" t="s">
        <v>159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88</v>
      </c>
      <c r="BK100" s="194">
        <f>ROUND(I100*H100,2)</f>
        <v>0</v>
      </c>
      <c r="BL100" s="20" t="s">
        <v>165</v>
      </c>
      <c r="BM100" s="193" t="s">
        <v>1298</v>
      </c>
    </row>
    <row r="101" spans="1:65" s="2" customFormat="1">
      <c r="A101" s="37"/>
      <c r="B101" s="38"/>
      <c r="C101" s="39"/>
      <c r="D101" s="218" t="s">
        <v>175</v>
      </c>
      <c r="E101" s="39"/>
      <c r="F101" s="219" t="s">
        <v>1299</v>
      </c>
      <c r="G101" s="39"/>
      <c r="H101" s="39"/>
      <c r="I101" s="220"/>
      <c r="J101" s="39"/>
      <c r="K101" s="39"/>
      <c r="L101" s="42"/>
      <c r="M101" s="221"/>
      <c r="N101" s="222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175</v>
      </c>
      <c r="AU101" s="20" t="s">
        <v>88</v>
      </c>
    </row>
    <row r="102" spans="1:65" s="13" customFormat="1">
      <c r="B102" s="195"/>
      <c r="C102" s="196"/>
      <c r="D102" s="197" t="s">
        <v>167</v>
      </c>
      <c r="E102" s="198" t="s">
        <v>21</v>
      </c>
      <c r="F102" s="199" t="s">
        <v>1295</v>
      </c>
      <c r="G102" s="196"/>
      <c r="H102" s="200">
        <v>36</v>
      </c>
      <c r="I102" s="201"/>
      <c r="J102" s="196"/>
      <c r="K102" s="196"/>
      <c r="L102" s="202"/>
      <c r="M102" s="203"/>
      <c r="N102" s="204"/>
      <c r="O102" s="204"/>
      <c r="P102" s="204"/>
      <c r="Q102" s="204"/>
      <c r="R102" s="204"/>
      <c r="S102" s="204"/>
      <c r="T102" s="205"/>
      <c r="AT102" s="206" t="s">
        <v>167</v>
      </c>
      <c r="AU102" s="206" t="s">
        <v>88</v>
      </c>
      <c r="AV102" s="13" t="s">
        <v>88</v>
      </c>
      <c r="AW102" s="13" t="s">
        <v>34</v>
      </c>
      <c r="AX102" s="13" t="s">
        <v>73</v>
      </c>
      <c r="AY102" s="206" t="s">
        <v>159</v>
      </c>
    </row>
    <row r="103" spans="1:65" s="14" customFormat="1">
      <c r="B103" s="207"/>
      <c r="C103" s="208"/>
      <c r="D103" s="197" t="s">
        <v>167</v>
      </c>
      <c r="E103" s="209" t="s">
        <v>21</v>
      </c>
      <c r="F103" s="210" t="s">
        <v>169</v>
      </c>
      <c r="G103" s="208"/>
      <c r="H103" s="211">
        <v>36</v>
      </c>
      <c r="I103" s="212"/>
      <c r="J103" s="208"/>
      <c r="K103" s="208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167</v>
      </c>
      <c r="AU103" s="217" t="s">
        <v>88</v>
      </c>
      <c r="AV103" s="14" t="s">
        <v>170</v>
      </c>
      <c r="AW103" s="14" t="s">
        <v>34</v>
      </c>
      <c r="AX103" s="14" t="s">
        <v>81</v>
      </c>
      <c r="AY103" s="217" t="s">
        <v>159</v>
      </c>
    </row>
    <row r="104" spans="1:65" s="2" customFormat="1" ht="16.5" customHeight="1">
      <c r="A104" s="37"/>
      <c r="B104" s="38"/>
      <c r="C104" s="182" t="s">
        <v>170</v>
      </c>
      <c r="D104" s="182" t="s">
        <v>161</v>
      </c>
      <c r="E104" s="183" t="s">
        <v>1300</v>
      </c>
      <c r="F104" s="184" t="s">
        <v>1301</v>
      </c>
      <c r="G104" s="185" t="s">
        <v>110</v>
      </c>
      <c r="H104" s="186">
        <v>2</v>
      </c>
      <c r="I104" s="187"/>
      <c r="J104" s="188">
        <f>ROUND(I104*H104,2)</f>
        <v>0</v>
      </c>
      <c r="K104" s="184" t="s">
        <v>173</v>
      </c>
      <c r="L104" s="42"/>
      <c r="M104" s="189" t="s">
        <v>21</v>
      </c>
      <c r="N104" s="190" t="s">
        <v>45</v>
      </c>
      <c r="O104" s="67"/>
      <c r="P104" s="191">
        <f>O104*H104</f>
        <v>0</v>
      </c>
      <c r="Q104" s="191">
        <v>4.6999999999999999E-4</v>
      </c>
      <c r="R104" s="191">
        <f>Q104*H104</f>
        <v>9.3999999999999997E-4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165</v>
      </c>
      <c r="AT104" s="193" t="s">
        <v>161</v>
      </c>
      <c r="AU104" s="193" t="s">
        <v>88</v>
      </c>
      <c r="AY104" s="20" t="s">
        <v>159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88</v>
      </c>
      <c r="BK104" s="194">
        <f>ROUND(I104*H104,2)</f>
        <v>0</v>
      </c>
      <c r="BL104" s="20" t="s">
        <v>165</v>
      </c>
      <c r="BM104" s="193" t="s">
        <v>1302</v>
      </c>
    </row>
    <row r="105" spans="1:65" s="2" customFormat="1">
      <c r="A105" s="37"/>
      <c r="B105" s="38"/>
      <c r="C105" s="39"/>
      <c r="D105" s="218" t="s">
        <v>175</v>
      </c>
      <c r="E105" s="39"/>
      <c r="F105" s="219" t="s">
        <v>1303</v>
      </c>
      <c r="G105" s="39"/>
      <c r="H105" s="39"/>
      <c r="I105" s="220"/>
      <c r="J105" s="39"/>
      <c r="K105" s="39"/>
      <c r="L105" s="42"/>
      <c r="M105" s="221"/>
      <c r="N105" s="222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175</v>
      </c>
      <c r="AU105" s="20" t="s">
        <v>88</v>
      </c>
    </row>
    <row r="106" spans="1:65" s="13" customFormat="1">
      <c r="B106" s="195"/>
      <c r="C106" s="196"/>
      <c r="D106" s="197" t="s">
        <v>167</v>
      </c>
      <c r="E106" s="198" t="s">
        <v>21</v>
      </c>
      <c r="F106" s="199" t="s">
        <v>1304</v>
      </c>
      <c r="G106" s="196"/>
      <c r="H106" s="200">
        <v>2</v>
      </c>
      <c r="I106" s="201"/>
      <c r="J106" s="196"/>
      <c r="K106" s="196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167</v>
      </c>
      <c r="AU106" s="206" t="s">
        <v>88</v>
      </c>
      <c r="AV106" s="13" t="s">
        <v>88</v>
      </c>
      <c r="AW106" s="13" t="s">
        <v>34</v>
      </c>
      <c r="AX106" s="13" t="s">
        <v>73</v>
      </c>
      <c r="AY106" s="206" t="s">
        <v>159</v>
      </c>
    </row>
    <row r="107" spans="1:65" s="14" customFormat="1">
      <c r="B107" s="207"/>
      <c r="C107" s="208"/>
      <c r="D107" s="197" t="s">
        <v>167</v>
      </c>
      <c r="E107" s="209" t="s">
        <v>21</v>
      </c>
      <c r="F107" s="210" t="s">
        <v>169</v>
      </c>
      <c r="G107" s="208"/>
      <c r="H107" s="211">
        <v>2</v>
      </c>
      <c r="I107" s="212"/>
      <c r="J107" s="208"/>
      <c r="K107" s="208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167</v>
      </c>
      <c r="AU107" s="217" t="s">
        <v>88</v>
      </c>
      <c r="AV107" s="14" t="s">
        <v>170</v>
      </c>
      <c r="AW107" s="14" t="s">
        <v>34</v>
      </c>
      <c r="AX107" s="14" t="s">
        <v>81</v>
      </c>
      <c r="AY107" s="217" t="s">
        <v>159</v>
      </c>
    </row>
    <row r="108" spans="1:65" s="2" customFormat="1" ht="16.5" customHeight="1">
      <c r="A108" s="37"/>
      <c r="B108" s="38"/>
      <c r="C108" s="182" t="s">
        <v>165</v>
      </c>
      <c r="D108" s="182" t="s">
        <v>161</v>
      </c>
      <c r="E108" s="183" t="s">
        <v>1305</v>
      </c>
      <c r="F108" s="184" t="s">
        <v>1306</v>
      </c>
      <c r="G108" s="185" t="s">
        <v>110</v>
      </c>
      <c r="H108" s="186">
        <v>2</v>
      </c>
      <c r="I108" s="187"/>
      <c r="J108" s="188">
        <f>ROUND(I108*H108,2)</f>
        <v>0</v>
      </c>
      <c r="K108" s="184" t="s">
        <v>173</v>
      </c>
      <c r="L108" s="42"/>
      <c r="M108" s="189" t="s">
        <v>21</v>
      </c>
      <c r="N108" s="190" t="s">
        <v>45</v>
      </c>
      <c r="O108" s="67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3" t="s">
        <v>165</v>
      </c>
      <c r="AT108" s="193" t="s">
        <v>161</v>
      </c>
      <c r="AU108" s="193" t="s">
        <v>88</v>
      </c>
      <c r="AY108" s="20" t="s">
        <v>159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20" t="s">
        <v>88</v>
      </c>
      <c r="BK108" s="194">
        <f>ROUND(I108*H108,2)</f>
        <v>0</v>
      </c>
      <c r="BL108" s="20" t="s">
        <v>165</v>
      </c>
      <c r="BM108" s="193" t="s">
        <v>1307</v>
      </c>
    </row>
    <row r="109" spans="1:65" s="2" customFormat="1">
      <c r="A109" s="37"/>
      <c r="B109" s="38"/>
      <c r="C109" s="39"/>
      <c r="D109" s="218" t="s">
        <v>175</v>
      </c>
      <c r="E109" s="39"/>
      <c r="F109" s="219" t="s">
        <v>1308</v>
      </c>
      <c r="G109" s="39"/>
      <c r="H109" s="39"/>
      <c r="I109" s="220"/>
      <c r="J109" s="39"/>
      <c r="K109" s="39"/>
      <c r="L109" s="42"/>
      <c r="M109" s="221"/>
      <c r="N109" s="222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175</v>
      </c>
      <c r="AU109" s="20" t="s">
        <v>88</v>
      </c>
    </row>
    <row r="110" spans="1:65" s="13" customFormat="1">
      <c r="B110" s="195"/>
      <c r="C110" s="196"/>
      <c r="D110" s="197" t="s">
        <v>167</v>
      </c>
      <c r="E110" s="198" t="s">
        <v>21</v>
      </c>
      <c r="F110" s="199" t="s">
        <v>1304</v>
      </c>
      <c r="G110" s="196"/>
      <c r="H110" s="200">
        <v>2</v>
      </c>
      <c r="I110" s="201"/>
      <c r="J110" s="196"/>
      <c r="K110" s="196"/>
      <c r="L110" s="202"/>
      <c r="M110" s="203"/>
      <c r="N110" s="204"/>
      <c r="O110" s="204"/>
      <c r="P110" s="204"/>
      <c r="Q110" s="204"/>
      <c r="R110" s="204"/>
      <c r="S110" s="204"/>
      <c r="T110" s="205"/>
      <c r="AT110" s="206" t="s">
        <v>167</v>
      </c>
      <c r="AU110" s="206" t="s">
        <v>88</v>
      </c>
      <c r="AV110" s="13" t="s">
        <v>88</v>
      </c>
      <c r="AW110" s="13" t="s">
        <v>34</v>
      </c>
      <c r="AX110" s="13" t="s">
        <v>73</v>
      </c>
      <c r="AY110" s="206" t="s">
        <v>159</v>
      </c>
    </row>
    <row r="111" spans="1:65" s="14" customFormat="1">
      <c r="B111" s="207"/>
      <c r="C111" s="208"/>
      <c r="D111" s="197" t="s">
        <v>167</v>
      </c>
      <c r="E111" s="209" t="s">
        <v>21</v>
      </c>
      <c r="F111" s="210" t="s">
        <v>169</v>
      </c>
      <c r="G111" s="208"/>
      <c r="H111" s="211">
        <v>2</v>
      </c>
      <c r="I111" s="212"/>
      <c r="J111" s="208"/>
      <c r="K111" s="208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167</v>
      </c>
      <c r="AU111" s="217" t="s">
        <v>88</v>
      </c>
      <c r="AV111" s="14" t="s">
        <v>170</v>
      </c>
      <c r="AW111" s="14" t="s">
        <v>34</v>
      </c>
      <c r="AX111" s="14" t="s">
        <v>81</v>
      </c>
      <c r="AY111" s="217" t="s">
        <v>159</v>
      </c>
    </row>
    <row r="112" spans="1:65" s="2" customFormat="1" ht="24.2" customHeight="1">
      <c r="A112" s="37"/>
      <c r="B112" s="38"/>
      <c r="C112" s="182" t="s">
        <v>187</v>
      </c>
      <c r="D112" s="182" t="s">
        <v>161</v>
      </c>
      <c r="E112" s="183" t="s">
        <v>1309</v>
      </c>
      <c r="F112" s="184" t="s">
        <v>1310</v>
      </c>
      <c r="G112" s="185" t="s">
        <v>220</v>
      </c>
      <c r="H112" s="186">
        <v>25.2</v>
      </c>
      <c r="I112" s="187"/>
      <c r="J112" s="188">
        <f>ROUND(I112*H112,2)</f>
        <v>0</v>
      </c>
      <c r="K112" s="184" t="s">
        <v>173</v>
      </c>
      <c r="L112" s="42"/>
      <c r="M112" s="189" t="s">
        <v>21</v>
      </c>
      <c r="N112" s="190" t="s">
        <v>45</v>
      </c>
      <c r="O112" s="67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3" t="s">
        <v>165</v>
      </c>
      <c r="AT112" s="193" t="s">
        <v>161</v>
      </c>
      <c r="AU112" s="193" t="s">
        <v>88</v>
      </c>
      <c r="AY112" s="20" t="s">
        <v>159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88</v>
      </c>
      <c r="BK112" s="194">
        <f>ROUND(I112*H112,2)</f>
        <v>0</v>
      </c>
      <c r="BL112" s="20" t="s">
        <v>165</v>
      </c>
      <c r="BM112" s="193" t="s">
        <v>1311</v>
      </c>
    </row>
    <row r="113" spans="1:65" s="2" customFormat="1">
      <c r="A113" s="37"/>
      <c r="B113" s="38"/>
      <c r="C113" s="39"/>
      <c r="D113" s="218" t="s">
        <v>175</v>
      </c>
      <c r="E113" s="39"/>
      <c r="F113" s="219" t="s">
        <v>1312</v>
      </c>
      <c r="G113" s="39"/>
      <c r="H113" s="39"/>
      <c r="I113" s="220"/>
      <c r="J113" s="39"/>
      <c r="K113" s="39"/>
      <c r="L113" s="42"/>
      <c r="M113" s="221"/>
      <c r="N113" s="222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175</v>
      </c>
      <c r="AU113" s="20" t="s">
        <v>88</v>
      </c>
    </row>
    <row r="114" spans="1:65" s="13" customFormat="1">
      <c r="B114" s="195"/>
      <c r="C114" s="196"/>
      <c r="D114" s="197" t="s">
        <v>167</v>
      </c>
      <c r="E114" s="198" t="s">
        <v>21</v>
      </c>
      <c r="F114" s="199" t="s">
        <v>1313</v>
      </c>
      <c r="G114" s="196"/>
      <c r="H114" s="200">
        <v>25.2</v>
      </c>
      <c r="I114" s="201"/>
      <c r="J114" s="196"/>
      <c r="K114" s="196"/>
      <c r="L114" s="202"/>
      <c r="M114" s="203"/>
      <c r="N114" s="204"/>
      <c r="O114" s="204"/>
      <c r="P114" s="204"/>
      <c r="Q114" s="204"/>
      <c r="R114" s="204"/>
      <c r="S114" s="204"/>
      <c r="T114" s="205"/>
      <c r="AT114" s="206" t="s">
        <v>167</v>
      </c>
      <c r="AU114" s="206" t="s">
        <v>88</v>
      </c>
      <c r="AV114" s="13" t="s">
        <v>88</v>
      </c>
      <c r="AW114" s="13" t="s">
        <v>34</v>
      </c>
      <c r="AX114" s="13" t="s">
        <v>73</v>
      </c>
      <c r="AY114" s="206" t="s">
        <v>159</v>
      </c>
    </row>
    <row r="115" spans="1:65" s="14" customFormat="1">
      <c r="B115" s="207"/>
      <c r="C115" s="208"/>
      <c r="D115" s="197" t="s">
        <v>167</v>
      </c>
      <c r="E115" s="209" t="s">
        <v>21</v>
      </c>
      <c r="F115" s="210" t="s">
        <v>169</v>
      </c>
      <c r="G115" s="208"/>
      <c r="H115" s="211">
        <v>25.2</v>
      </c>
      <c r="I115" s="212"/>
      <c r="J115" s="208"/>
      <c r="K115" s="208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167</v>
      </c>
      <c r="AU115" s="217" t="s">
        <v>88</v>
      </c>
      <c r="AV115" s="14" t="s">
        <v>170</v>
      </c>
      <c r="AW115" s="14" t="s">
        <v>34</v>
      </c>
      <c r="AX115" s="14" t="s">
        <v>81</v>
      </c>
      <c r="AY115" s="217" t="s">
        <v>159</v>
      </c>
    </row>
    <row r="116" spans="1:65" s="2" customFormat="1" ht="24.2" customHeight="1">
      <c r="A116" s="37"/>
      <c r="B116" s="38"/>
      <c r="C116" s="182" t="s">
        <v>193</v>
      </c>
      <c r="D116" s="182" t="s">
        <v>161</v>
      </c>
      <c r="E116" s="183" t="s">
        <v>1314</v>
      </c>
      <c r="F116" s="184" t="s">
        <v>1315</v>
      </c>
      <c r="G116" s="185" t="s">
        <v>220</v>
      </c>
      <c r="H116" s="186">
        <v>5</v>
      </c>
      <c r="I116" s="187"/>
      <c r="J116" s="188">
        <f>ROUND(I116*H116,2)</f>
        <v>0</v>
      </c>
      <c r="K116" s="184" t="s">
        <v>173</v>
      </c>
      <c r="L116" s="42"/>
      <c r="M116" s="189" t="s">
        <v>21</v>
      </c>
      <c r="N116" s="190" t="s">
        <v>45</v>
      </c>
      <c r="O116" s="67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3" t="s">
        <v>165</v>
      </c>
      <c r="AT116" s="193" t="s">
        <v>161</v>
      </c>
      <c r="AU116" s="193" t="s">
        <v>88</v>
      </c>
      <c r="AY116" s="20" t="s">
        <v>159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20" t="s">
        <v>88</v>
      </c>
      <c r="BK116" s="194">
        <f>ROUND(I116*H116,2)</f>
        <v>0</v>
      </c>
      <c r="BL116" s="20" t="s">
        <v>165</v>
      </c>
      <c r="BM116" s="193" t="s">
        <v>1316</v>
      </c>
    </row>
    <row r="117" spans="1:65" s="2" customFormat="1">
      <c r="A117" s="37"/>
      <c r="B117" s="38"/>
      <c r="C117" s="39"/>
      <c r="D117" s="218" t="s">
        <v>175</v>
      </c>
      <c r="E117" s="39"/>
      <c r="F117" s="219" t="s">
        <v>1317</v>
      </c>
      <c r="G117" s="39"/>
      <c r="H117" s="39"/>
      <c r="I117" s="220"/>
      <c r="J117" s="39"/>
      <c r="K117" s="39"/>
      <c r="L117" s="42"/>
      <c r="M117" s="221"/>
      <c r="N117" s="222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175</v>
      </c>
      <c r="AU117" s="20" t="s">
        <v>88</v>
      </c>
    </row>
    <row r="118" spans="1:65" s="13" customFormat="1">
      <c r="B118" s="195"/>
      <c r="C118" s="196"/>
      <c r="D118" s="197" t="s">
        <v>167</v>
      </c>
      <c r="E118" s="198" t="s">
        <v>21</v>
      </c>
      <c r="F118" s="199" t="s">
        <v>1318</v>
      </c>
      <c r="G118" s="196"/>
      <c r="H118" s="200">
        <v>5</v>
      </c>
      <c r="I118" s="201"/>
      <c r="J118" s="196"/>
      <c r="K118" s="196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167</v>
      </c>
      <c r="AU118" s="206" t="s">
        <v>88</v>
      </c>
      <c r="AV118" s="13" t="s">
        <v>88</v>
      </c>
      <c r="AW118" s="13" t="s">
        <v>34</v>
      </c>
      <c r="AX118" s="13" t="s">
        <v>73</v>
      </c>
      <c r="AY118" s="206" t="s">
        <v>159</v>
      </c>
    </row>
    <row r="119" spans="1:65" s="14" customFormat="1">
      <c r="B119" s="207"/>
      <c r="C119" s="208"/>
      <c r="D119" s="197" t="s">
        <v>167</v>
      </c>
      <c r="E119" s="209" t="s">
        <v>21</v>
      </c>
      <c r="F119" s="210" t="s">
        <v>169</v>
      </c>
      <c r="G119" s="208"/>
      <c r="H119" s="211">
        <v>5</v>
      </c>
      <c r="I119" s="212"/>
      <c r="J119" s="208"/>
      <c r="K119" s="208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167</v>
      </c>
      <c r="AU119" s="217" t="s">
        <v>88</v>
      </c>
      <c r="AV119" s="14" t="s">
        <v>170</v>
      </c>
      <c r="AW119" s="14" t="s">
        <v>34</v>
      </c>
      <c r="AX119" s="14" t="s">
        <v>81</v>
      </c>
      <c r="AY119" s="217" t="s">
        <v>159</v>
      </c>
    </row>
    <row r="120" spans="1:65" s="2" customFormat="1" ht="21.75" customHeight="1">
      <c r="A120" s="37"/>
      <c r="B120" s="38"/>
      <c r="C120" s="182" t="s">
        <v>199</v>
      </c>
      <c r="D120" s="182" t="s">
        <v>161</v>
      </c>
      <c r="E120" s="183" t="s">
        <v>1319</v>
      </c>
      <c r="F120" s="184" t="s">
        <v>1320</v>
      </c>
      <c r="G120" s="185" t="s">
        <v>96</v>
      </c>
      <c r="H120" s="186">
        <v>63</v>
      </c>
      <c r="I120" s="187"/>
      <c r="J120" s="188">
        <f>ROUND(I120*H120,2)</f>
        <v>0</v>
      </c>
      <c r="K120" s="184" t="s">
        <v>173</v>
      </c>
      <c r="L120" s="42"/>
      <c r="M120" s="189" t="s">
        <v>21</v>
      </c>
      <c r="N120" s="190" t="s">
        <v>45</v>
      </c>
      <c r="O120" s="67"/>
      <c r="P120" s="191">
        <f>O120*H120</f>
        <v>0</v>
      </c>
      <c r="Q120" s="191">
        <v>8.4000000000000003E-4</v>
      </c>
      <c r="R120" s="191">
        <f>Q120*H120</f>
        <v>5.2920000000000002E-2</v>
      </c>
      <c r="S120" s="191">
        <v>0</v>
      </c>
      <c r="T120" s="192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3" t="s">
        <v>165</v>
      </c>
      <c r="AT120" s="193" t="s">
        <v>161</v>
      </c>
      <c r="AU120" s="193" t="s">
        <v>88</v>
      </c>
      <c r="AY120" s="20" t="s">
        <v>159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0" t="s">
        <v>88</v>
      </c>
      <c r="BK120" s="194">
        <f>ROUND(I120*H120,2)</f>
        <v>0</v>
      </c>
      <c r="BL120" s="20" t="s">
        <v>165</v>
      </c>
      <c r="BM120" s="193" t="s">
        <v>1321</v>
      </c>
    </row>
    <row r="121" spans="1:65" s="2" customFormat="1">
      <c r="A121" s="37"/>
      <c r="B121" s="38"/>
      <c r="C121" s="39"/>
      <c r="D121" s="218" t="s">
        <v>175</v>
      </c>
      <c r="E121" s="39"/>
      <c r="F121" s="219" t="s">
        <v>1322</v>
      </c>
      <c r="G121" s="39"/>
      <c r="H121" s="39"/>
      <c r="I121" s="220"/>
      <c r="J121" s="39"/>
      <c r="K121" s="39"/>
      <c r="L121" s="42"/>
      <c r="M121" s="221"/>
      <c r="N121" s="222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175</v>
      </c>
      <c r="AU121" s="20" t="s">
        <v>88</v>
      </c>
    </row>
    <row r="122" spans="1:65" s="13" customFormat="1">
      <c r="B122" s="195"/>
      <c r="C122" s="196"/>
      <c r="D122" s="197" t="s">
        <v>167</v>
      </c>
      <c r="E122" s="198" t="s">
        <v>21</v>
      </c>
      <c r="F122" s="199" t="s">
        <v>1323</v>
      </c>
      <c r="G122" s="196"/>
      <c r="H122" s="200">
        <v>63</v>
      </c>
      <c r="I122" s="201"/>
      <c r="J122" s="196"/>
      <c r="K122" s="196"/>
      <c r="L122" s="202"/>
      <c r="M122" s="203"/>
      <c r="N122" s="204"/>
      <c r="O122" s="204"/>
      <c r="P122" s="204"/>
      <c r="Q122" s="204"/>
      <c r="R122" s="204"/>
      <c r="S122" s="204"/>
      <c r="T122" s="205"/>
      <c r="AT122" s="206" t="s">
        <v>167</v>
      </c>
      <c r="AU122" s="206" t="s">
        <v>88</v>
      </c>
      <c r="AV122" s="13" t="s">
        <v>88</v>
      </c>
      <c r="AW122" s="13" t="s">
        <v>34</v>
      </c>
      <c r="AX122" s="13" t="s">
        <v>73</v>
      </c>
      <c r="AY122" s="206" t="s">
        <v>159</v>
      </c>
    </row>
    <row r="123" spans="1:65" s="14" customFormat="1">
      <c r="B123" s="207"/>
      <c r="C123" s="208"/>
      <c r="D123" s="197" t="s">
        <v>167</v>
      </c>
      <c r="E123" s="209" t="s">
        <v>21</v>
      </c>
      <c r="F123" s="210" t="s">
        <v>169</v>
      </c>
      <c r="G123" s="208"/>
      <c r="H123" s="211">
        <v>63</v>
      </c>
      <c r="I123" s="212"/>
      <c r="J123" s="208"/>
      <c r="K123" s="208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167</v>
      </c>
      <c r="AU123" s="217" t="s">
        <v>88</v>
      </c>
      <c r="AV123" s="14" t="s">
        <v>170</v>
      </c>
      <c r="AW123" s="14" t="s">
        <v>34</v>
      </c>
      <c r="AX123" s="14" t="s">
        <v>81</v>
      </c>
      <c r="AY123" s="217" t="s">
        <v>159</v>
      </c>
    </row>
    <row r="124" spans="1:65" s="2" customFormat="1" ht="24.2" customHeight="1">
      <c r="A124" s="37"/>
      <c r="B124" s="38"/>
      <c r="C124" s="182" t="s">
        <v>205</v>
      </c>
      <c r="D124" s="182" t="s">
        <v>161</v>
      </c>
      <c r="E124" s="183" t="s">
        <v>1324</v>
      </c>
      <c r="F124" s="184" t="s">
        <v>1325</v>
      </c>
      <c r="G124" s="185" t="s">
        <v>96</v>
      </c>
      <c r="H124" s="186">
        <v>63</v>
      </c>
      <c r="I124" s="187"/>
      <c r="J124" s="188">
        <f>ROUND(I124*H124,2)</f>
        <v>0</v>
      </c>
      <c r="K124" s="184" t="s">
        <v>173</v>
      </c>
      <c r="L124" s="42"/>
      <c r="M124" s="189" t="s">
        <v>21</v>
      </c>
      <c r="N124" s="190" t="s">
        <v>45</v>
      </c>
      <c r="O124" s="67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3" t="s">
        <v>165</v>
      </c>
      <c r="AT124" s="193" t="s">
        <v>161</v>
      </c>
      <c r="AU124" s="193" t="s">
        <v>88</v>
      </c>
      <c r="AY124" s="20" t="s">
        <v>159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88</v>
      </c>
      <c r="BK124" s="194">
        <f>ROUND(I124*H124,2)</f>
        <v>0</v>
      </c>
      <c r="BL124" s="20" t="s">
        <v>165</v>
      </c>
      <c r="BM124" s="193" t="s">
        <v>1326</v>
      </c>
    </row>
    <row r="125" spans="1:65" s="2" customFormat="1">
      <c r="A125" s="37"/>
      <c r="B125" s="38"/>
      <c r="C125" s="39"/>
      <c r="D125" s="218" t="s">
        <v>175</v>
      </c>
      <c r="E125" s="39"/>
      <c r="F125" s="219" t="s">
        <v>1327</v>
      </c>
      <c r="G125" s="39"/>
      <c r="H125" s="39"/>
      <c r="I125" s="220"/>
      <c r="J125" s="39"/>
      <c r="K125" s="39"/>
      <c r="L125" s="42"/>
      <c r="M125" s="221"/>
      <c r="N125" s="222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175</v>
      </c>
      <c r="AU125" s="20" t="s">
        <v>88</v>
      </c>
    </row>
    <row r="126" spans="1:65" s="13" customFormat="1">
      <c r="B126" s="195"/>
      <c r="C126" s="196"/>
      <c r="D126" s="197" t="s">
        <v>167</v>
      </c>
      <c r="E126" s="198" t="s">
        <v>21</v>
      </c>
      <c r="F126" s="199" t="s">
        <v>1328</v>
      </c>
      <c r="G126" s="196"/>
      <c r="H126" s="200">
        <v>63</v>
      </c>
      <c r="I126" s="201"/>
      <c r="J126" s="196"/>
      <c r="K126" s="196"/>
      <c r="L126" s="202"/>
      <c r="M126" s="203"/>
      <c r="N126" s="204"/>
      <c r="O126" s="204"/>
      <c r="P126" s="204"/>
      <c r="Q126" s="204"/>
      <c r="R126" s="204"/>
      <c r="S126" s="204"/>
      <c r="T126" s="205"/>
      <c r="AT126" s="206" t="s">
        <v>167</v>
      </c>
      <c r="AU126" s="206" t="s">
        <v>88</v>
      </c>
      <c r="AV126" s="13" t="s">
        <v>88</v>
      </c>
      <c r="AW126" s="13" t="s">
        <v>34</v>
      </c>
      <c r="AX126" s="13" t="s">
        <v>73</v>
      </c>
      <c r="AY126" s="206" t="s">
        <v>159</v>
      </c>
    </row>
    <row r="127" spans="1:65" s="14" customFormat="1">
      <c r="B127" s="207"/>
      <c r="C127" s="208"/>
      <c r="D127" s="197" t="s">
        <v>167</v>
      </c>
      <c r="E127" s="209" t="s">
        <v>21</v>
      </c>
      <c r="F127" s="210" t="s">
        <v>169</v>
      </c>
      <c r="G127" s="208"/>
      <c r="H127" s="211">
        <v>63</v>
      </c>
      <c r="I127" s="212"/>
      <c r="J127" s="208"/>
      <c r="K127" s="208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167</v>
      </c>
      <c r="AU127" s="217" t="s">
        <v>88</v>
      </c>
      <c r="AV127" s="14" t="s">
        <v>170</v>
      </c>
      <c r="AW127" s="14" t="s">
        <v>34</v>
      </c>
      <c r="AX127" s="14" t="s">
        <v>81</v>
      </c>
      <c r="AY127" s="217" t="s">
        <v>159</v>
      </c>
    </row>
    <row r="128" spans="1:65" s="2" customFormat="1" ht="37.9" customHeight="1">
      <c r="A128" s="37"/>
      <c r="B128" s="38"/>
      <c r="C128" s="182" t="s">
        <v>211</v>
      </c>
      <c r="D128" s="182" t="s">
        <v>161</v>
      </c>
      <c r="E128" s="183" t="s">
        <v>1329</v>
      </c>
      <c r="F128" s="184" t="s">
        <v>1330</v>
      </c>
      <c r="G128" s="185" t="s">
        <v>220</v>
      </c>
      <c r="H128" s="186">
        <v>25.2</v>
      </c>
      <c r="I128" s="187"/>
      <c r="J128" s="188">
        <f>ROUND(I128*H128,2)</f>
        <v>0</v>
      </c>
      <c r="K128" s="184" t="s">
        <v>173</v>
      </c>
      <c r="L128" s="42"/>
      <c r="M128" s="189" t="s">
        <v>21</v>
      </c>
      <c r="N128" s="190" t="s">
        <v>45</v>
      </c>
      <c r="O128" s="67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165</v>
      </c>
      <c r="AT128" s="193" t="s">
        <v>161</v>
      </c>
      <c r="AU128" s="193" t="s">
        <v>88</v>
      </c>
      <c r="AY128" s="20" t="s">
        <v>159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88</v>
      </c>
      <c r="BK128" s="194">
        <f>ROUND(I128*H128,2)</f>
        <v>0</v>
      </c>
      <c r="BL128" s="20" t="s">
        <v>165</v>
      </c>
      <c r="BM128" s="193" t="s">
        <v>1331</v>
      </c>
    </row>
    <row r="129" spans="1:65" s="2" customFormat="1">
      <c r="A129" s="37"/>
      <c r="B129" s="38"/>
      <c r="C129" s="39"/>
      <c r="D129" s="218" t="s">
        <v>175</v>
      </c>
      <c r="E129" s="39"/>
      <c r="F129" s="219" t="s">
        <v>1332</v>
      </c>
      <c r="G129" s="39"/>
      <c r="H129" s="39"/>
      <c r="I129" s="220"/>
      <c r="J129" s="39"/>
      <c r="K129" s="39"/>
      <c r="L129" s="42"/>
      <c r="M129" s="221"/>
      <c r="N129" s="222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175</v>
      </c>
      <c r="AU129" s="20" t="s">
        <v>88</v>
      </c>
    </row>
    <row r="130" spans="1:65" s="13" customFormat="1">
      <c r="B130" s="195"/>
      <c r="C130" s="196"/>
      <c r="D130" s="197" t="s">
        <v>167</v>
      </c>
      <c r="E130" s="198" t="s">
        <v>21</v>
      </c>
      <c r="F130" s="199" t="s">
        <v>1333</v>
      </c>
      <c r="G130" s="196"/>
      <c r="H130" s="200">
        <v>25.2</v>
      </c>
      <c r="I130" s="201"/>
      <c r="J130" s="196"/>
      <c r="K130" s="196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167</v>
      </c>
      <c r="AU130" s="206" t="s">
        <v>88</v>
      </c>
      <c r="AV130" s="13" t="s">
        <v>88</v>
      </c>
      <c r="AW130" s="13" t="s">
        <v>34</v>
      </c>
      <c r="AX130" s="13" t="s">
        <v>73</v>
      </c>
      <c r="AY130" s="206" t="s">
        <v>159</v>
      </c>
    </row>
    <row r="131" spans="1:65" s="14" customFormat="1">
      <c r="B131" s="207"/>
      <c r="C131" s="208"/>
      <c r="D131" s="197" t="s">
        <v>167</v>
      </c>
      <c r="E131" s="209" t="s">
        <v>21</v>
      </c>
      <c r="F131" s="210" t="s">
        <v>169</v>
      </c>
      <c r="G131" s="208"/>
      <c r="H131" s="211">
        <v>25.2</v>
      </c>
      <c r="I131" s="212"/>
      <c r="J131" s="208"/>
      <c r="K131" s="208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167</v>
      </c>
      <c r="AU131" s="217" t="s">
        <v>88</v>
      </c>
      <c r="AV131" s="14" t="s">
        <v>170</v>
      </c>
      <c r="AW131" s="14" t="s">
        <v>34</v>
      </c>
      <c r="AX131" s="14" t="s">
        <v>81</v>
      </c>
      <c r="AY131" s="217" t="s">
        <v>159</v>
      </c>
    </row>
    <row r="132" spans="1:65" s="2" customFormat="1" ht="37.9" customHeight="1">
      <c r="A132" s="37"/>
      <c r="B132" s="38"/>
      <c r="C132" s="182" t="s">
        <v>217</v>
      </c>
      <c r="D132" s="182" t="s">
        <v>161</v>
      </c>
      <c r="E132" s="183" t="s">
        <v>242</v>
      </c>
      <c r="F132" s="184" t="s">
        <v>243</v>
      </c>
      <c r="G132" s="185" t="s">
        <v>220</v>
      </c>
      <c r="H132" s="186">
        <v>36</v>
      </c>
      <c r="I132" s="187"/>
      <c r="J132" s="188">
        <f>ROUND(I132*H132,2)</f>
        <v>0</v>
      </c>
      <c r="K132" s="184" t="s">
        <v>173</v>
      </c>
      <c r="L132" s="42"/>
      <c r="M132" s="189" t="s">
        <v>21</v>
      </c>
      <c r="N132" s="190" t="s">
        <v>45</v>
      </c>
      <c r="O132" s="67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3" t="s">
        <v>165</v>
      </c>
      <c r="AT132" s="193" t="s">
        <v>161</v>
      </c>
      <c r="AU132" s="193" t="s">
        <v>88</v>
      </c>
      <c r="AY132" s="20" t="s">
        <v>159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0" t="s">
        <v>88</v>
      </c>
      <c r="BK132" s="194">
        <f>ROUND(I132*H132,2)</f>
        <v>0</v>
      </c>
      <c r="BL132" s="20" t="s">
        <v>165</v>
      </c>
      <c r="BM132" s="193" t="s">
        <v>1334</v>
      </c>
    </row>
    <row r="133" spans="1:65" s="2" customFormat="1">
      <c r="A133" s="37"/>
      <c r="B133" s="38"/>
      <c r="C133" s="39"/>
      <c r="D133" s="218" t="s">
        <v>175</v>
      </c>
      <c r="E133" s="39"/>
      <c r="F133" s="219" t="s">
        <v>245</v>
      </c>
      <c r="G133" s="39"/>
      <c r="H133" s="39"/>
      <c r="I133" s="220"/>
      <c r="J133" s="39"/>
      <c r="K133" s="39"/>
      <c r="L133" s="42"/>
      <c r="M133" s="221"/>
      <c r="N133" s="222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175</v>
      </c>
      <c r="AU133" s="20" t="s">
        <v>88</v>
      </c>
    </row>
    <row r="134" spans="1:65" s="13" customFormat="1">
      <c r="B134" s="195"/>
      <c r="C134" s="196"/>
      <c r="D134" s="197" t="s">
        <v>167</v>
      </c>
      <c r="E134" s="198" t="s">
        <v>21</v>
      </c>
      <c r="F134" s="199" t="s">
        <v>1335</v>
      </c>
      <c r="G134" s="196"/>
      <c r="H134" s="200">
        <v>18</v>
      </c>
      <c r="I134" s="201"/>
      <c r="J134" s="196"/>
      <c r="K134" s="196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167</v>
      </c>
      <c r="AU134" s="206" t="s">
        <v>88</v>
      </c>
      <c r="AV134" s="13" t="s">
        <v>88</v>
      </c>
      <c r="AW134" s="13" t="s">
        <v>34</v>
      </c>
      <c r="AX134" s="13" t="s">
        <v>73</v>
      </c>
      <c r="AY134" s="206" t="s">
        <v>159</v>
      </c>
    </row>
    <row r="135" spans="1:65" s="13" customFormat="1">
      <c r="B135" s="195"/>
      <c r="C135" s="196"/>
      <c r="D135" s="197" t="s">
        <v>167</v>
      </c>
      <c r="E135" s="198" t="s">
        <v>21</v>
      </c>
      <c r="F135" s="199" t="s">
        <v>1336</v>
      </c>
      <c r="G135" s="196"/>
      <c r="H135" s="200">
        <v>18</v>
      </c>
      <c r="I135" s="201"/>
      <c r="J135" s="196"/>
      <c r="K135" s="196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167</v>
      </c>
      <c r="AU135" s="206" t="s">
        <v>88</v>
      </c>
      <c r="AV135" s="13" t="s">
        <v>88</v>
      </c>
      <c r="AW135" s="13" t="s">
        <v>34</v>
      </c>
      <c r="AX135" s="13" t="s">
        <v>73</v>
      </c>
      <c r="AY135" s="206" t="s">
        <v>159</v>
      </c>
    </row>
    <row r="136" spans="1:65" s="14" customFormat="1">
      <c r="B136" s="207"/>
      <c r="C136" s="208"/>
      <c r="D136" s="197" t="s">
        <v>167</v>
      </c>
      <c r="E136" s="209" t="s">
        <v>21</v>
      </c>
      <c r="F136" s="210" t="s">
        <v>169</v>
      </c>
      <c r="G136" s="208"/>
      <c r="H136" s="211">
        <v>36</v>
      </c>
      <c r="I136" s="212"/>
      <c r="J136" s="208"/>
      <c r="K136" s="208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167</v>
      </c>
      <c r="AU136" s="217" t="s">
        <v>88</v>
      </c>
      <c r="AV136" s="14" t="s">
        <v>170</v>
      </c>
      <c r="AW136" s="14" t="s">
        <v>34</v>
      </c>
      <c r="AX136" s="14" t="s">
        <v>81</v>
      </c>
      <c r="AY136" s="217" t="s">
        <v>159</v>
      </c>
    </row>
    <row r="137" spans="1:65" s="2" customFormat="1" ht="37.9" customHeight="1">
      <c r="A137" s="37"/>
      <c r="B137" s="38"/>
      <c r="C137" s="182" t="s">
        <v>224</v>
      </c>
      <c r="D137" s="182" t="s">
        <v>161</v>
      </c>
      <c r="E137" s="183" t="s">
        <v>250</v>
      </c>
      <c r="F137" s="184" t="s">
        <v>251</v>
      </c>
      <c r="G137" s="185" t="s">
        <v>220</v>
      </c>
      <c r="H137" s="186">
        <v>7.2</v>
      </c>
      <c r="I137" s="187"/>
      <c r="J137" s="188">
        <f>ROUND(I137*H137,2)</f>
        <v>0</v>
      </c>
      <c r="K137" s="184" t="s">
        <v>173</v>
      </c>
      <c r="L137" s="42"/>
      <c r="M137" s="189" t="s">
        <v>21</v>
      </c>
      <c r="N137" s="190" t="s">
        <v>45</v>
      </c>
      <c r="O137" s="67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165</v>
      </c>
      <c r="AT137" s="193" t="s">
        <v>161</v>
      </c>
      <c r="AU137" s="193" t="s">
        <v>88</v>
      </c>
      <c r="AY137" s="20" t="s">
        <v>159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88</v>
      </c>
      <c r="BK137" s="194">
        <f>ROUND(I137*H137,2)</f>
        <v>0</v>
      </c>
      <c r="BL137" s="20" t="s">
        <v>165</v>
      </c>
      <c r="BM137" s="193" t="s">
        <v>1337</v>
      </c>
    </row>
    <row r="138" spans="1:65" s="2" customFormat="1">
      <c r="A138" s="37"/>
      <c r="B138" s="38"/>
      <c r="C138" s="39"/>
      <c r="D138" s="218" t="s">
        <v>175</v>
      </c>
      <c r="E138" s="39"/>
      <c r="F138" s="219" t="s">
        <v>253</v>
      </c>
      <c r="G138" s="39"/>
      <c r="H138" s="39"/>
      <c r="I138" s="220"/>
      <c r="J138" s="39"/>
      <c r="K138" s="39"/>
      <c r="L138" s="42"/>
      <c r="M138" s="221"/>
      <c r="N138" s="222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175</v>
      </c>
      <c r="AU138" s="20" t="s">
        <v>88</v>
      </c>
    </row>
    <row r="139" spans="1:65" s="15" customFormat="1">
      <c r="B139" s="223"/>
      <c r="C139" s="224"/>
      <c r="D139" s="197" t="s">
        <v>167</v>
      </c>
      <c r="E139" s="225" t="s">
        <v>21</v>
      </c>
      <c r="F139" s="226" t="s">
        <v>1338</v>
      </c>
      <c r="G139" s="224"/>
      <c r="H139" s="225" t="s">
        <v>21</v>
      </c>
      <c r="I139" s="227"/>
      <c r="J139" s="224"/>
      <c r="K139" s="224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167</v>
      </c>
      <c r="AU139" s="232" t="s">
        <v>88</v>
      </c>
      <c r="AV139" s="15" t="s">
        <v>81</v>
      </c>
      <c r="AW139" s="15" t="s">
        <v>34</v>
      </c>
      <c r="AX139" s="15" t="s">
        <v>73</v>
      </c>
      <c r="AY139" s="232" t="s">
        <v>159</v>
      </c>
    </row>
    <row r="140" spans="1:65" s="13" customFormat="1">
      <c r="B140" s="195"/>
      <c r="C140" s="196"/>
      <c r="D140" s="197" t="s">
        <v>167</v>
      </c>
      <c r="E140" s="198" t="s">
        <v>21</v>
      </c>
      <c r="F140" s="199" t="s">
        <v>1339</v>
      </c>
      <c r="G140" s="196"/>
      <c r="H140" s="200">
        <v>25.2</v>
      </c>
      <c r="I140" s="201"/>
      <c r="J140" s="196"/>
      <c r="K140" s="196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167</v>
      </c>
      <c r="AU140" s="206" t="s">
        <v>88</v>
      </c>
      <c r="AV140" s="13" t="s">
        <v>88</v>
      </c>
      <c r="AW140" s="13" t="s">
        <v>34</v>
      </c>
      <c r="AX140" s="13" t="s">
        <v>73</v>
      </c>
      <c r="AY140" s="206" t="s">
        <v>159</v>
      </c>
    </row>
    <row r="141" spans="1:65" s="13" customFormat="1">
      <c r="B141" s="195"/>
      <c r="C141" s="196"/>
      <c r="D141" s="197" t="s">
        <v>167</v>
      </c>
      <c r="E141" s="198" t="s">
        <v>21</v>
      </c>
      <c r="F141" s="199" t="s">
        <v>1340</v>
      </c>
      <c r="G141" s="196"/>
      <c r="H141" s="200">
        <v>-18</v>
      </c>
      <c r="I141" s="201"/>
      <c r="J141" s="196"/>
      <c r="K141" s="196"/>
      <c r="L141" s="202"/>
      <c r="M141" s="203"/>
      <c r="N141" s="204"/>
      <c r="O141" s="204"/>
      <c r="P141" s="204"/>
      <c r="Q141" s="204"/>
      <c r="R141" s="204"/>
      <c r="S141" s="204"/>
      <c r="T141" s="205"/>
      <c r="AT141" s="206" t="s">
        <v>167</v>
      </c>
      <c r="AU141" s="206" t="s">
        <v>88</v>
      </c>
      <c r="AV141" s="13" t="s">
        <v>88</v>
      </c>
      <c r="AW141" s="13" t="s">
        <v>34</v>
      </c>
      <c r="AX141" s="13" t="s">
        <v>73</v>
      </c>
      <c r="AY141" s="206" t="s">
        <v>159</v>
      </c>
    </row>
    <row r="142" spans="1:65" s="14" customFormat="1">
      <c r="B142" s="207"/>
      <c r="C142" s="208"/>
      <c r="D142" s="197" t="s">
        <v>167</v>
      </c>
      <c r="E142" s="209" t="s">
        <v>21</v>
      </c>
      <c r="F142" s="210" t="s">
        <v>169</v>
      </c>
      <c r="G142" s="208"/>
      <c r="H142" s="211">
        <v>7.2</v>
      </c>
      <c r="I142" s="212"/>
      <c r="J142" s="208"/>
      <c r="K142" s="208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167</v>
      </c>
      <c r="AU142" s="217" t="s">
        <v>88</v>
      </c>
      <c r="AV142" s="14" t="s">
        <v>170</v>
      </c>
      <c r="AW142" s="14" t="s">
        <v>34</v>
      </c>
      <c r="AX142" s="14" t="s">
        <v>81</v>
      </c>
      <c r="AY142" s="217" t="s">
        <v>159</v>
      </c>
    </row>
    <row r="143" spans="1:65" s="2" customFormat="1" ht="37.9" customHeight="1">
      <c r="A143" s="37"/>
      <c r="B143" s="38"/>
      <c r="C143" s="182" t="s">
        <v>8</v>
      </c>
      <c r="D143" s="182" t="s">
        <v>161</v>
      </c>
      <c r="E143" s="183" t="s">
        <v>258</v>
      </c>
      <c r="F143" s="184" t="s">
        <v>259</v>
      </c>
      <c r="G143" s="185" t="s">
        <v>220</v>
      </c>
      <c r="H143" s="186">
        <v>36</v>
      </c>
      <c r="I143" s="187"/>
      <c r="J143" s="188">
        <f>ROUND(I143*H143,2)</f>
        <v>0</v>
      </c>
      <c r="K143" s="184" t="s">
        <v>173</v>
      </c>
      <c r="L143" s="42"/>
      <c r="M143" s="189" t="s">
        <v>21</v>
      </c>
      <c r="N143" s="190" t="s">
        <v>45</v>
      </c>
      <c r="O143" s="67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165</v>
      </c>
      <c r="AT143" s="193" t="s">
        <v>161</v>
      </c>
      <c r="AU143" s="193" t="s">
        <v>88</v>
      </c>
      <c r="AY143" s="20" t="s">
        <v>159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88</v>
      </c>
      <c r="BK143" s="194">
        <f>ROUND(I143*H143,2)</f>
        <v>0</v>
      </c>
      <c r="BL143" s="20" t="s">
        <v>165</v>
      </c>
      <c r="BM143" s="193" t="s">
        <v>1341</v>
      </c>
    </row>
    <row r="144" spans="1:65" s="2" customFormat="1">
      <c r="A144" s="37"/>
      <c r="B144" s="38"/>
      <c r="C144" s="39"/>
      <c r="D144" s="218" t="s">
        <v>175</v>
      </c>
      <c r="E144" s="39"/>
      <c r="F144" s="219" t="s">
        <v>261</v>
      </c>
      <c r="G144" s="39"/>
      <c r="H144" s="39"/>
      <c r="I144" s="220"/>
      <c r="J144" s="39"/>
      <c r="K144" s="39"/>
      <c r="L144" s="42"/>
      <c r="M144" s="221"/>
      <c r="N144" s="222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175</v>
      </c>
      <c r="AU144" s="20" t="s">
        <v>88</v>
      </c>
    </row>
    <row r="145" spans="1:65" s="2" customFormat="1" ht="19.5">
      <c r="A145" s="37"/>
      <c r="B145" s="38"/>
      <c r="C145" s="39"/>
      <c r="D145" s="197" t="s">
        <v>262</v>
      </c>
      <c r="E145" s="39"/>
      <c r="F145" s="244" t="s">
        <v>263</v>
      </c>
      <c r="G145" s="39"/>
      <c r="H145" s="39"/>
      <c r="I145" s="220"/>
      <c r="J145" s="39"/>
      <c r="K145" s="39"/>
      <c r="L145" s="42"/>
      <c r="M145" s="221"/>
      <c r="N145" s="222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262</v>
      </c>
      <c r="AU145" s="20" t="s">
        <v>88</v>
      </c>
    </row>
    <row r="146" spans="1:65" s="15" customFormat="1">
      <c r="B146" s="223"/>
      <c r="C146" s="224"/>
      <c r="D146" s="197" t="s">
        <v>167</v>
      </c>
      <c r="E146" s="225" t="s">
        <v>21</v>
      </c>
      <c r="F146" s="226" t="s">
        <v>1338</v>
      </c>
      <c r="G146" s="224"/>
      <c r="H146" s="225" t="s">
        <v>21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167</v>
      </c>
      <c r="AU146" s="232" t="s">
        <v>88</v>
      </c>
      <c r="AV146" s="15" t="s">
        <v>81</v>
      </c>
      <c r="AW146" s="15" t="s">
        <v>34</v>
      </c>
      <c r="AX146" s="15" t="s">
        <v>73</v>
      </c>
      <c r="AY146" s="232" t="s">
        <v>159</v>
      </c>
    </row>
    <row r="147" spans="1:65" s="13" customFormat="1">
      <c r="B147" s="195"/>
      <c r="C147" s="196"/>
      <c r="D147" s="197" t="s">
        <v>167</v>
      </c>
      <c r="E147" s="198" t="s">
        <v>21</v>
      </c>
      <c r="F147" s="199" t="s">
        <v>1339</v>
      </c>
      <c r="G147" s="196"/>
      <c r="H147" s="200">
        <v>25.2</v>
      </c>
      <c r="I147" s="201"/>
      <c r="J147" s="196"/>
      <c r="K147" s="196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167</v>
      </c>
      <c r="AU147" s="206" t="s">
        <v>88</v>
      </c>
      <c r="AV147" s="13" t="s">
        <v>88</v>
      </c>
      <c r="AW147" s="13" t="s">
        <v>34</v>
      </c>
      <c r="AX147" s="13" t="s">
        <v>73</v>
      </c>
      <c r="AY147" s="206" t="s">
        <v>159</v>
      </c>
    </row>
    <row r="148" spans="1:65" s="13" customFormat="1">
      <c r="B148" s="195"/>
      <c r="C148" s="196"/>
      <c r="D148" s="197" t="s">
        <v>167</v>
      </c>
      <c r="E148" s="198" t="s">
        <v>21</v>
      </c>
      <c r="F148" s="199" t="s">
        <v>1340</v>
      </c>
      <c r="G148" s="196"/>
      <c r="H148" s="200">
        <v>-18</v>
      </c>
      <c r="I148" s="201"/>
      <c r="J148" s="196"/>
      <c r="K148" s="196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167</v>
      </c>
      <c r="AU148" s="206" t="s">
        <v>88</v>
      </c>
      <c r="AV148" s="13" t="s">
        <v>88</v>
      </c>
      <c r="AW148" s="13" t="s">
        <v>34</v>
      </c>
      <c r="AX148" s="13" t="s">
        <v>73</v>
      </c>
      <c r="AY148" s="206" t="s">
        <v>159</v>
      </c>
    </row>
    <row r="149" spans="1:65" s="14" customFormat="1">
      <c r="B149" s="207"/>
      <c r="C149" s="208"/>
      <c r="D149" s="197" t="s">
        <v>167</v>
      </c>
      <c r="E149" s="209" t="s">
        <v>21</v>
      </c>
      <c r="F149" s="210" t="s">
        <v>169</v>
      </c>
      <c r="G149" s="208"/>
      <c r="H149" s="211">
        <v>7.2</v>
      </c>
      <c r="I149" s="212"/>
      <c r="J149" s="208"/>
      <c r="K149" s="208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167</v>
      </c>
      <c r="AU149" s="217" t="s">
        <v>88</v>
      </c>
      <c r="AV149" s="14" t="s">
        <v>170</v>
      </c>
      <c r="AW149" s="14" t="s">
        <v>34</v>
      </c>
      <c r="AX149" s="14" t="s">
        <v>81</v>
      </c>
      <c r="AY149" s="217" t="s">
        <v>159</v>
      </c>
    </row>
    <row r="150" spans="1:65" s="13" customFormat="1">
      <c r="B150" s="195"/>
      <c r="C150" s="196"/>
      <c r="D150" s="197" t="s">
        <v>167</v>
      </c>
      <c r="E150" s="196"/>
      <c r="F150" s="199" t="s">
        <v>1342</v>
      </c>
      <c r="G150" s="196"/>
      <c r="H150" s="200">
        <v>36</v>
      </c>
      <c r="I150" s="201"/>
      <c r="J150" s="196"/>
      <c r="K150" s="196"/>
      <c r="L150" s="202"/>
      <c r="M150" s="203"/>
      <c r="N150" s="204"/>
      <c r="O150" s="204"/>
      <c r="P150" s="204"/>
      <c r="Q150" s="204"/>
      <c r="R150" s="204"/>
      <c r="S150" s="204"/>
      <c r="T150" s="205"/>
      <c r="AT150" s="206" t="s">
        <v>167</v>
      </c>
      <c r="AU150" s="206" t="s">
        <v>88</v>
      </c>
      <c r="AV150" s="13" t="s">
        <v>88</v>
      </c>
      <c r="AW150" s="13" t="s">
        <v>4</v>
      </c>
      <c r="AX150" s="13" t="s">
        <v>81</v>
      </c>
      <c r="AY150" s="206" t="s">
        <v>159</v>
      </c>
    </row>
    <row r="151" spans="1:65" s="2" customFormat="1" ht="24.2" customHeight="1">
      <c r="A151" s="37"/>
      <c r="B151" s="38"/>
      <c r="C151" s="182" t="s">
        <v>241</v>
      </c>
      <c r="D151" s="182" t="s">
        <v>161</v>
      </c>
      <c r="E151" s="183" t="s">
        <v>266</v>
      </c>
      <c r="F151" s="184" t="s">
        <v>267</v>
      </c>
      <c r="G151" s="185" t="s">
        <v>220</v>
      </c>
      <c r="H151" s="186">
        <v>18</v>
      </c>
      <c r="I151" s="187"/>
      <c r="J151" s="188">
        <f>ROUND(I151*H151,2)</f>
        <v>0</v>
      </c>
      <c r="K151" s="184" t="s">
        <v>173</v>
      </c>
      <c r="L151" s="42"/>
      <c r="M151" s="189" t="s">
        <v>21</v>
      </c>
      <c r="N151" s="190" t="s">
        <v>45</v>
      </c>
      <c r="O151" s="67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165</v>
      </c>
      <c r="AT151" s="193" t="s">
        <v>161</v>
      </c>
      <c r="AU151" s="193" t="s">
        <v>88</v>
      </c>
      <c r="AY151" s="20" t="s">
        <v>159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88</v>
      </c>
      <c r="BK151" s="194">
        <f>ROUND(I151*H151,2)</f>
        <v>0</v>
      </c>
      <c r="BL151" s="20" t="s">
        <v>165</v>
      </c>
      <c r="BM151" s="193" t="s">
        <v>1343</v>
      </c>
    </row>
    <row r="152" spans="1:65" s="2" customFormat="1">
      <c r="A152" s="37"/>
      <c r="B152" s="38"/>
      <c r="C152" s="39"/>
      <c r="D152" s="218" t="s">
        <v>175</v>
      </c>
      <c r="E152" s="39"/>
      <c r="F152" s="219" t="s">
        <v>269</v>
      </c>
      <c r="G152" s="39"/>
      <c r="H152" s="39"/>
      <c r="I152" s="220"/>
      <c r="J152" s="39"/>
      <c r="K152" s="39"/>
      <c r="L152" s="42"/>
      <c r="M152" s="221"/>
      <c r="N152" s="222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175</v>
      </c>
      <c r="AU152" s="20" t="s">
        <v>88</v>
      </c>
    </row>
    <row r="153" spans="1:65" s="13" customFormat="1">
      <c r="B153" s="195"/>
      <c r="C153" s="196"/>
      <c r="D153" s="197" t="s">
        <v>167</v>
      </c>
      <c r="E153" s="198" t="s">
        <v>21</v>
      </c>
      <c r="F153" s="199" t="s">
        <v>1344</v>
      </c>
      <c r="G153" s="196"/>
      <c r="H153" s="200">
        <v>18</v>
      </c>
      <c r="I153" s="201"/>
      <c r="J153" s="196"/>
      <c r="K153" s="196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167</v>
      </c>
      <c r="AU153" s="206" t="s">
        <v>88</v>
      </c>
      <c r="AV153" s="13" t="s">
        <v>88</v>
      </c>
      <c r="AW153" s="13" t="s">
        <v>34</v>
      </c>
      <c r="AX153" s="13" t="s">
        <v>73</v>
      </c>
      <c r="AY153" s="206" t="s">
        <v>159</v>
      </c>
    </row>
    <row r="154" spans="1:65" s="14" customFormat="1">
      <c r="B154" s="207"/>
      <c r="C154" s="208"/>
      <c r="D154" s="197" t="s">
        <v>167</v>
      </c>
      <c r="E154" s="209" t="s">
        <v>21</v>
      </c>
      <c r="F154" s="210" t="s">
        <v>169</v>
      </c>
      <c r="G154" s="208"/>
      <c r="H154" s="211">
        <v>18</v>
      </c>
      <c r="I154" s="212"/>
      <c r="J154" s="208"/>
      <c r="K154" s="208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167</v>
      </c>
      <c r="AU154" s="217" t="s">
        <v>88</v>
      </c>
      <c r="AV154" s="14" t="s">
        <v>170</v>
      </c>
      <c r="AW154" s="14" t="s">
        <v>34</v>
      </c>
      <c r="AX154" s="14" t="s">
        <v>81</v>
      </c>
      <c r="AY154" s="217" t="s">
        <v>159</v>
      </c>
    </row>
    <row r="155" spans="1:65" s="2" customFormat="1" ht="24.2" customHeight="1">
      <c r="A155" s="37"/>
      <c r="B155" s="38"/>
      <c r="C155" s="182" t="s">
        <v>249</v>
      </c>
      <c r="D155" s="182" t="s">
        <v>161</v>
      </c>
      <c r="E155" s="183" t="s">
        <v>281</v>
      </c>
      <c r="F155" s="184" t="s">
        <v>282</v>
      </c>
      <c r="G155" s="185" t="s">
        <v>283</v>
      </c>
      <c r="H155" s="186">
        <v>12.96</v>
      </c>
      <c r="I155" s="187"/>
      <c r="J155" s="188">
        <f>ROUND(I155*H155,2)</f>
        <v>0</v>
      </c>
      <c r="K155" s="184" t="s">
        <v>173</v>
      </c>
      <c r="L155" s="42"/>
      <c r="M155" s="189" t="s">
        <v>21</v>
      </c>
      <c r="N155" s="190" t="s">
        <v>45</v>
      </c>
      <c r="O155" s="67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165</v>
      </c>
      <c r="AT155" s="193" t="s">
        <v>161</v>
      </c>
      <c r="AU155" s="193" t="s">
        <v>88</v>
      </c>
      <c r="AY155" s="20" t="s">
        <v>159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88</v>
      </c>
      <c r="BK155" s="194">
        <f>ROUND(I155*H155,2)</f>
        <v>0</v>
      </c>
      <c r="BL155" s="20" t="s">
        <v>165</v>
      </c>
      <c r="BM155" s="193" t="s">
        <v>1345</v>
      </c>
    </row>
    <row r="156" spans="1:65" s="2" customFormat="1">
      <c r="A156" s="37"/>
      <c r="B156" s="38"/>
      <c r="C156" s="39"/>
      <c r="D156" s="218" t="s">
        <v>175</v>
      </c>
      <c r="E156" s="39"/>
      <c r="F156" s="219" t="s">
        <v>285</v>
      </c>
      <c r="G156" s="39"/>
      <c r="H156" s="39"/>
      <c r="I156" s="220"/>
      <c r="J156" s="39"/>
      <c r="K156" s="39"/>
      <c r="L156" s="42"/>
      <c r="M156" s="221"/>
      <c r="N156" s="222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175</v>
      </c>
      <c r="AU156" s="20" t="s">
        <v>88</v>
      </c>
    </row>
    <row r="157" spans="1:65" s="13" customFormat="1">
      <c r="B157" s="195"/>
      <c r="C157" s="196"/>
      <c r="D157" s="197" t="s">
        <v>167</v>
      </c>
      <c r="E157" s="198" t="s">
        <v>21</v>
      </c>
      <c r="F157" s="199" t="s">
        <v>1346</v>
      </c>
      <c r="G157" s="196"/>
      <c r="H157" s="200">
        <v>12.96</v>
      </c>
      <c r="I157" s="201"/>
      <c r="J157" s="196"/>
      <c r="K157" s="196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167</v>
      </c>
      <c r="AU157" s="206" t="s">
        <v>88</v>
      </c>
      <c r="AV157" s="13" t="s">
        <v>88</v>
      </c>
      <c r="AW157" s="13" t="s">
        <v>34</v>
      </c>
      <c r="AX157" s="13" t="s">
        <v>73</v>
      </c>
      <c r="AY157" s="206" t="s">
        <v>159</v>
      </c>
    </row>
    <row r="158" spans="1:65" s="14" customFormat="1">
      <c r="B158" s="207"/>
      <c r="C158" s="208"/>
      <c r="D158" s="197" t="s">
        <v>167</v>
      </c>
      <c r="E158" s="209" t="s">
        <v>21</v>
      </c>
      <c r="F158" s="210" t="s">
        <v>169</v>
      </c>
      <c r="G158" s="208"/>
      <c r="H158" s="211">
        <v>12.96</v>
      </c>
      <c r="I158" s="212"/>
      <c r="J158" s="208"/>
      <c r="K158" s="208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167</v>
      </c>
      <c r="AU158" s="217" t="s">
        <v>88</v>
      </c>
      <c r="AV158" s="14" t="s">
        <v>170</v>
      </c>
      <c r="AW158" s="14" t="s">
        <v>34</v>
      </c>
      <c r="AX158" s="14" t="s">
        <v>81</v>
      </c>
      <c r="AY158" s="217" t="s">
        <v>159</v>
      </c>
    </row>
    <row r="159" spans="1:65" s="2" customFormat="1" ht="24.2" customHeight="1">
      <c r="A159" s="37"/>
      <c r="B159" s="38"/>
      <c r="C159" s="182" t="s">
        <v>257</v>
      </c>
      <c r="D159" s="182" t="s">
        <v>161</v>
      </c>
      <c r="E159" s="183" t="s">
        <v>288</v>
      </c>
      <c r="F159" s="184" t="s">
        <v>289</v>
      </c>
      <c r="G159" s="185" t="s">
        <v>220</v>
      </c>
      <c r="H159" s="186">
        <v>18</v>
      </c>
      <c r="I159" s="187"/>
      <c r="J159" s="188">
        <f>ROUND(I159*H159,2)</f>
        <v>0</v>
      </c>
      <c r="K159" s="184" t="s">
        <v>173</v>
      </c>
      <c r="L159" s="42"/>
      <c r="M159" s="189" t="s">
        <v>21</v>
      </c>
      <c r="N159" s="190" t="s">
        <v>45</v>
      </c>
      <c r="O159" s="67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3" t="s">
        <v>165</v>
      </c>
      <c r="AT159" s="193" t="s">
        <v>161</v>
      </c>
      <c r="AU159" s="193" t="s">
        <v>88</v>
      </c>
      <c r="AY159" s="20" t="s">
        <v>159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0" t="s">
        <v>88</v>
      </c>
      <c r="BK159" s="194">
        <f>ROUND(I159*H159,2)</f>
        <v>0</v>
      </c>
      <c r="BL159" s="20" t="s">
        <v>165</v>
      </c>
      <c r="BM159" s="193" t="s">
        <v>1347</v>
      </c>
    </row>
    <row r="160" spans="1:65" s="2" customFormat="1">
      <c r="A160" s="37"/>
      <c r="B160" s="38"/>
      <c r="C160" s="39"/>
      <c r="D160" s="218" t="s">
        <v>175</v>
      </c>
      <c r="E160" s="39"/>
      <c r="F160" s="219" t="s">
        <v>291</v>
      </c>
      <c r="G160" s="39"/>
      <c r="H160" s="39"/>
      <c r="I160" s="220"/>
      <c r="J160" s="39"/>
      <c r="K160" s="39"/>
      <c r="L160" s="42"/>
      <c r="M160" s="221"/>
      <c r="N160" s="222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175</v>
      </c>
      <c r="AU160" s="20" t="s">
        <v>88</v>
      </c>
    </row>
    <row r="161" spans="1:65" s="13" customFormat="1">
      <c r="B161" s="195"/>
      <c r="C161" s="196"/>
      <c r="D161" s="197" t="s">
        <v>167</v>
      </c>
      <c r="E161" s="198" t="s">
        <v>21</v>
      </c>
      <c r="F161" s="199" t="s">
        <v>1348</v>
      </c>
      <c r="G161" s="196"/>
      <c r="H161" s="200">
        <v>18</v>
      </c>
      <c r="I161" s="201"/>
      <c r="J161" s="196"/>
      <c r="K161" s="196"/>
      <c r="L161" s="202"/>
      <c r="M161" s="203"/>
      <c r="N161" s="204"/>
      <c r="O161" s="204"/>
      <c r="P161" s="204"/>
      <c r="Q161" s="204"/>
      <c r="R161" s="204"/>
      <c r="S161" s="204"/>
      <c r="T161" s="205"/>
      <c r="AT161" s="206" t="s">
        <v>167</v>
      </c>
      <c r="AU161" s="206" t="s">
        <v>88</v>
      </c>
      <c r="AV161" s="13" t="s">
        <v>88</v>
      </c>
      <c r="AW161" s="13" t="s">
        <v>34</v>
      </c>
      <c r="AX161" s="13" t="s">
        <v>73</v>
      </c>
      <c r="AY161" s="206" t="s">
        <v>159</v>
      </c>
    </row>
    <row r="162" spans="1:65" s="14" customFormat="1">
      <c r="B162" s="207"/>
      <c r="C162" s="208"/>
      <c r="D162" s="197" t="s">
        <v>167</v>
      </c>
      <c r="E162" s="209" t="s">
        <v>21</v>
      </c>
      <c r="F162" s="210" t="s">
        <v>169</v>
      </c>
      <c r="G162" s="208"/>
      <c r="H162" s="211">
        <v>18</v>
      </c>
      <c r="I162" s="212"/>
      <c r="J162" s="208"/>
      <c r="K162" s="208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167</v>
      </c>
      <c r="AU162" s="217" t="s">
        <v>88</v>
      </c>
      <c r="AV162" s="14" t="s">
        <v>170</v>
      </c>
      <c r="AW162" s="14" t="s">
        <v>34</v>
      </c>
      <c r="AX162" s="14" t="s">
        <v>81</v>
      </c>
      <c r="AY162" s="217" t="s">
        <v>159</v>
      </c>
    </row>
    <row r="163" spans="1:65" s="2" customFormat="1" ht="24.2" customHeight="1">
      <c r="A163" s="37"/>
      <c r="B163" s="38"/>
      <c r="C163" s="182" t="s">
        <v>265</v>
      </c>
      <c r="D163" s="182" t="s">
        <v>161</v>
      </c>
      <c r="E163" s="183" t="s">
        <v>294</v>
      </c>
      <c r="F163" s="184" t="s">
        <v>295</v>
      </c>
      <c r="G163" s="185" t="s">
        <v>220</v>
      </c>
      <c r="H163" s="186">
        <v>18</v>
      </c>
      <c r="I163" s="187"/>
      <c r="J163" s="188">
        <f>ROUND(I163*H163,2)</f>
        <v>0</v>
      </c>
      <c r="K163" s="184" t="s">
        <v>173</v>
      </c>
      <c r="L163" s="42"/>
      <c r="M163" s="189" t="s">
        <v>21</v>
      </c>
      <c r="N163" s="190" t="s">
        <v>45</v>
      </c>
      <c r="O163" s="67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3" t="s">
        <v>165</v>
      </c>
      <c r="AT163" s="193" t="s">
        <v>161</v>
      </c>
      <c r="AU163" s="193" t="s">
        <v>88</v>
      </c>
      <c r="AY163" s="20" t="s">
        <v>159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0" t="s">
        <v>88</v>
      </c>
      <c r="BK163" s="194">
        <f>ROUND(I163*H163,2)</f>
        <v>0</v>
      </c>
      <c r="BL163" s="20" t="s">
        <v>165</v>
      </c>
      <c r="BM163" s="193" t="s">
        <v>1349</v>
      </c>
    </row>
    <row r="164" spans="1:65" s="2" customFormat="1">
      <c r="A164" s="37"/>
      <c r="B164" s="38"/>
      <c r="C164" s="39"/>
      <c r="D164" s="218" t="s">
        <v>175</v>
      </c>
      <c r="E164" s="39"/>
      <c r="F164" s="219" t="s">
        <v>297</v>
      </c>
      <c r="G164" s="39"/>
      <c r="H164" s="39"/>
      <c r="I164" s="220"/>
      <c r="J164" s="39"/>
      <c r="K164" s="39"/>
      <c r="L164" s="42"/>
      <c r="M164" s="221"/>
      <c r="N164" s="222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175</v>
      </c>
      <c r="AU164" s="20" t="s">
        <v>88</v>
      </c>
    </row>
    <row r="165" spans="1:65" s="13" customFormat="1">
      <c r="B165" s="195"/>
      <c r="C165" s="196"/>
      <c r="D165" s="197" t="s">
        <v>167</v>
      </c>
      <c r="E165" s="198" t="s">
        <v>21</v>
      </c>
      <c r="F165" s="199" t="s">
        <v>1339</v>
      </c>
      <c r="G165" s="196"/>
      <c r="H165" s="200">
        <v>25.2</v>
      </c>
      <c r="I165" s="201"/>
      <c r="J165" s="196"/>
      <c r="K165" s="196"/>
      <c r="L165" s="202"/>
      <c r="M165" s="203"/>
      <c r="N165" s="204"/>
      <c r="O165" s="204"/>
      <c r="P165" s="204"/>
      <c r="Q165" s="204"/>
      <c r="R165" s="204"/>
      <c r="S165" s="204"/>
      <c r="T165" s="205"/>
      <c r="AT165" s="206" t="s">
        <v>167</v>
      </c>
      <c r="AU165" s="206" t="s">
        <v>88</v>
      </c>
      <c r="AV165" s="13" t="s">
        <v>88</v>
      </c>
      <c r="AW165" s="13" t="s">
        <v>34</v>
      </c>
      <c r="AX165" s="13" t="s">
        <v>73</v>
      </c>
      <c r="AY165" s="206" t="s">
        <v>159</v>
      </c>
    </row>
    <row r="166" spans="1:65" s="15" customFormat="1">
      <c r="B166" s="223"/>
      <c r="C166" s="224"/>
      <c r="D166" s="197" t="s">
        <v>167</v>
      </c>
      <c r="E166" s="225" t="s">
        <v>21</v>
      </c>
      <c r="F166" s="226" t="s">
        <v>1350</v>
      </c>
      <c r="G166" s="224"/>
      <c r="H166" s="225" t="s">
        <v>21</v>
      </c>
      <c r="I166" s="227"/>
      <c r="J166" s="224"/>
      <c r="K166" s="224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167</v>
      </c>
      <c r="AU166" s="232" t="s">
        <v>88</v>
      </c>
      <c r="AV166" s="15" t="s">
        <v>81</v>
      </c>
      <c r="AW166" s="15" t="s">
        <v>34</v>
      </c>
      <c r="AX166" s="15" t="s">
        <v>73</v>
      </c>
      <c r="AY166" s="232" t="s">
        <v>159</v>
      </c>
    </row>
    <row r="167" spans="1:65" s="13" customFormat="1">
      <c r="B167" s="195"/>
      <c r="C167" s="196"/>
      <c r="D167" s="197" t="s">
        <v>167</v>
      </c>
      <c r="E167" s="198" t="s">
        <v>21</v>
      </c>
      <c r="F167" s="199" t="s">
        <v>1351</v>
      </c>
      <c r="G167" s="196"/>
      <c r="H167" s="200">
        <v>-1.44</v>
      </c>
      <c r="I167" s="201"/>
      <c r="J167" s="196"/>
      <c r="K167" s="196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167</v>
      </c>
      <c r="AU167" s="206" t="s">
        <v>88</v>
      </c>
      <c r="AV167" s="13" t="s">
        <v>88</v>
      </c>
      <c r="AW167" s="13" t="s">
        <v>34</v>
      </c>
      <c r="AX167" s="13" t="s">
        <v>73</v>
      </c>
      <c r="AY167" s="206" t="s">
        <v>159</v>
      </c>
    </row>
    <row r="168" spans="1:65" s="13" customFormat="1">
      <c r="B168" s="195"/>
      <c r="C168" s="196"/>
      <c r="D168" s="197" t="s">
        <v>167</v>
      </c>
      <c r="E168" s="198" t="s">
        <v>21</v>
      </c>
      <c r="F168" s="199" t="s">
        <v>1352</v>
      </c>
      <c r="G168" s="196"/>
      <c r="H168" s="200">
        <v>-5.76</v>
      </c>
      <c r="I168" s="201"/>
      <c r="J168" s="196"/>
      <c r="K168" s="196"/>
      <c r="L168" s="202"/>
      <c r="M168" s="203"/>
      <c r="N168" s="204"/>
      <c r="O168" s="204"/>
      <c r="P168" s="204"/>
      <c r="Q168" s="204"/>
      <c r="R168" s="204"/>
      <c r="S168" s="204"/>
      <c r="T168" s="205"/>
      <c r="AT168" s="206" t="s">
        <v>167</v>
      </c>
      <c r="AU168" s="206" t="s">
        <v>88</v>
      </c>
      <c r="AV168" s="13" t="s">
        <v>88</v>
      </c>
      <c r="AW168" s="13" t="s">
        <v>34</v>
      </c>
      <c r="AX168" s="13" t="s">
        <v>73</v>
      </c>
      <c r="AY168" s="206" t="s">
        <v>159</v>
      </c>
    </row>
    <row r="169" spans="1:65" s="14" customFormat="1">
      <c r="B169" s="207"/>
      <c r="C169" s="208"/>
      <c r="D169" s="197" t="s">
        <v>167</v>
      </c>
      <c r="E169" s="209" t="s">
        <v>21</v>
      </c>
      <c r="F169" s="210" t="s">
        <v>169</v>
      </c>
      <c r="G169" s="208"/>
      <c r="H169" s="211">
        <v>18</v>
      </c>
      <c r="I169" s="212"/>
      <c r="J169" s="208"/>
      <c r="K169" s="208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167</v>
      </c>
      <c r="AU169" s="217" t="s">
        <v>88</v>
      </c>
      <c r="AV169" s="14" t="s">
        <v>170</v>
      </c>
      <c r="AW169" s="14" t="s">
        <v>34</v>
      </c>
      <c r="AX169" s="14" t="s">
        <v>81</v>
      </c>
      <c r="AY169" s="217" t="s">
        <v>159</v>
      </c>
    </row>
    <row r="170" spans="1:65" s="2" customFormat="1" ht="37.9" customHeight="1">
      <c r="A170" s="37"/>
      <c r="B170" s="38"/>
      <c r="C170" s="182" t="s">
        <v>271</v>
      </c>
      <c r="D170" s="182" t="s">
        <v>161</v>
      </c>
      <c r="E170" s="183" t="s">
        <v>1353</v>
      </c>
      <c r="F170" s="184" t="s">
        <v>1354</v>
      </c>
      <c r="G170" s="185" t="s">
        <v>220</v>
      </c>
      <c r="H170" s="186">
        <v>5.76</v>
      </c>
      <c r="I170" s="187"/>
      <c r="J170" s="188">
        <f>ROUND(I170*H170,2)</f>
        <v>0</v>
      </c>
      <c r="K170" s="184" t="s">
        <v>173</v>
      </c>
      <c r="L170" s="42"/>
      <c r="M170" s="189" t="s">
        <v>21</v>
      </c>
      <c r="N170" s="190" t="s">
        <v>45</v>
      </c>
      <c r="O170" s="67"/>
      <c r="P170" s="191">
        <f>O170*H170</f>
        <v>0</v>
      </c>
      <c r="Q170" s="191">
        <v>0</v>
      </c>
      <c r="R170" s="191">
        <f>Q170*H170</f>
        <v>0</v>
      </c>
      <c r="S170" s="191">
        <v>0</v>
      </c>
      <c r="T170" s="192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3" t="s">
        <v>165</v>
      </c>
      <c r="AT170" s="193" t="s">
        <v>161</v>
      </c>
      <c r="AU170" s="193" t="s">
        <v>88</v>
      </c>
      <c r="AY170" s="20" t="s">
        <v>159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0" t="s">
        <v>88</v>
      </c>
      <c r="BK170" s="194">
        <f>ROUND(I170*H170,2)</f>
        <v>0</v>
      </c>
      <c r="BL170" s="20" t="s">
        <v>165</v>
      </c>
      <c r="BM170" s="193" t="s">
        <v>1355</v>
      </c>
    </row>
    <row r="171" spans="1:65" s="2" customFormat="1">
      <c r="A171" s="37"/>
      <c r="B171" s="38"/>
      <c r="C171" s="39"/>
      <c r="D171" s="218" t="s">
        <v>175</v>
      </c>
      <c r="E171" s="39"/>
      <c r="F171" s="219" t="s">
        <v>1356</v>
      </c>
      <c r="G171" s="39"/>
      <c r="H171" s="39"/>
      <c r="I171" s="220"/>
      <c r="J171" s="39"/>
      <c r="K171" s="39"/>
      <c r="L171" s="42"/>
      <c r="M171" s="221"/>
      <c r="N171" s="222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175</v>
      </c>
      <c r="AU171" s="20" t="s">
        <v>88</v>
      </c>
    </row>
    <row r="172" spans="1:65" s="13" customFormat="1">
      <c r="B172" s="195"/>
      <c r="C172" s="196"/>
      <c r="D172" s="197" t="s">
        <v>167</v>
      </c>
      <c r="E172" s="198" t="s">
        <v>21</v>
      </c>
      <c r="F172" s="199" t="s">
        <v>1357</v>
      </c>
      <c r="G172" s="196"/>
      <c r="H172" s="200">
        <v>5.76</v>
      </c>
      <c r="I172" s="201"/>
      <c r="J172" s="196"/>
      <c r="K172" s="196"/>
      <c r="L172" s="202"/>
      <c r="M172" s="203"/>
      <c r="N172" s="204"/>
      <c r="O172" s="204"/>
      <c r="P172" s="204"/>
      <c r="Q172" s="204"/>
      <c r="R172" s="204"/>
      <c r="S172" s="204"/>
      <c r="T172" s="205"/>
      <c r="AT172" s="206" t="s">
        <v>167</v>
      </c>
      <c r="AU172" s="206" t="s">
        <v>88</v>
      </c>
      <c r="AV172" s="13" t="s">
        <v>88</v>
      </c>
      <c r="AW172" s="13" t="s">
        <v>34</v>
      </c>
      <c r="AX172" s="13" t="s">
        <v>73</v>
      </c>
      <c r="AY172" s="206" t="s">
        <v>159</v>
      </c>
    </row>
    <row r="173" spans="1:65" s="14" customFormat="1">
      <c r="B173" s="207"/>
      <c r="C173" s="208"/>
      <c r="D173" s="197" t="s">
        <v>167</v>
      </c>
      <c r="E173" s="209" t="s">
        <v>21</v>
      </c>
      <c r="F173" s="210" t="s">
        <v>169</v>
      </c>
      <c r="G173" s="208"/>
      <c r="H173" s="211">
        <v>5.76</v>
      </c>
      <c r="I173" s="212"/>
      <c r="J173" s="208"/>
      <c r="K173" s="208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167</v>
      </c>
      <c r="AU173" s="217" t="s">
        <v>88</v>
      </c>
      <c r="AV173" s="14" t="s">
        <v>170</v>
      </c>
      <c r="AW173" s="14" t="s">
        <v>34</v>
      </c>
      <c r="AX173" s="14" t="s">
        <v>81</v>
      </c>
      <c r="AY173" s="217" t="s">
        <v>159</v>
      </c>
    </row>
    <row r="174" spans="1:65" s="2" customFormat="1" ht="16.5" customHeight="1">
      <c r="A174" s="37"/>
      <c r="B174" s="38"/>
      <c r="C174" s="245" t="s">
        <v>280</v>
      </c>
      <c r="D174" s="245" t="s">
        <v>311</v>
      </c>
      <c r="E174" s="246" t="s">
        <v>1358</v>
      </c>
      <c r="F174" s="247" t="s">
        <v>1359</v>
      </c>
      <c r="G174" s="248" t="s">
        <v>283</v>
      </c>
      <c r="H174" s="249">
        <v>11.52</v>
      </c>
      <c r="I174" s="250"/>
      <c r="J174" s="251">
        <f>ROUND(I174*H174,2)</f>
        <v>0</v>
      </c>
      <c r="K174" s="247" t="s">
        <v>173</v>
      </c>
      <c r="L174" s="252"/>
      <c r="M174" s="253" t="s">
        <v>21</v>
      </c>
      <c r="N174" s="254" t="s">
        <v>45</v>
      </c>
      <c r="O174" s="67"/>
      <c r="P174" s="191">
        <f>O174*H174</f>
        <v>0</v>
      </c>
      <c r="Q174" s="191">
        <v>1</v>
      </c>
      <c r="R174" s="191">
        <f>Q174*H174</f>
        <v>11.52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205</v>
      </c>
      <c r="AT174" s="193" t="s">
        <v>311</v>
      </c>
      <c r="AU174" s="193" t="s">
        <v>88</v>
      </c>
      <c r="AY174" s="20" t="s">
        <v>159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0" t="s">
        <v>88</v>
      </c>
      <c r="BK174" s="194">
        <f>ROUND(I174*H174,2)</f>
        <v>0</v>
      </c>
      <c r="BL174" s="20" t="s">
        <v>165</v>
      </c>
      <c r="BM174" s="193" t="s">
        <v>1360</v>
      </c>
    </row>
    <row r="175" spans="1:65" s="13" customFormat="1">
      <c r="B175" s="195"/>
      <c r="C175" s="196"/>
      <c r="D175" s="197" t="s">
        <v>167</v>
      </c>
      <c r="E175" s="196"/>
      <c r="F175" s="199" t="s">
        <v>1361</v>
      </c>
      <c r="G175" s="196"/>
      <c r="H175" s="200">
        <v>11.52</v>
      </c>
      <c r="I175" s="201"/>
      <c r="J175" s="196"/>
      <c r="K175" s="196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167</v>
      </c>
      <c r="AU175" s="206" t="s">
        <v>88</v>
      </c>
      <c r="AV175" s="13" t="s">
        <v>88</v>
      </c>
      <c r="AW175" s="13" t="s">
        <v>4</v>
      </c>
      <c r="AX175" s="13" t="s">
        <v>81</v>
      </c>
      <c r="AY175" s="206" t="s">
        <v>159</v>
      </c>
    </row>
    <row r="176" spans="1:65" s="12" customFormat="1" ht="22.9" customHeight="1">
      <c r="B176" s="166"/>
      <c r="C176" s="167"/>
      <c r="D176" s="168" t="s">
        <v>72</v>
      </c>
      <c r="E176" s="180" t="s">
        <v>165</v>
      </c>
      <c r="F176" s="180" t="s">
        <v>1362</v>
      </c>
      <c r="G176" s="167"/>
      <c r="H176" s="167"/>
      <c r="I176" s="170"/>
      <c r="J176" s="181">
        <f>BK176</f>
        <v>0</v>
      </c>
      <c r="K176" s="167"/>
      <c r="L176" s="172"/>
      <c r="M176" s="173"/>
      <c r="N176" s="174"/>
      <c r="O176" s="174"/>
      <c r="P176" s="175">
        <f>SUM(P177:P180)</f>
        <v>0</v>
      </c>
      <c r="Q176" s="174"/>
      <c r="R176" s="175">
        <f>SUM(R177:R180)</f>
        <v>0</v>
      </c>
      <c r="S176" s="174"/>
      <c r="T176" s="176">
        <f>SUM(T177:T180)</f>
        <v>0</v>
      </c>
      <c r="AR176" s="177" t="s">
        <v>81</v>
      </c>
      <c r="AT176" s="178" t="s">
        <v>72</v>
      </c>
      <c r="AU176" s="178" t="s">
        <v>81</v>
      </c>
      <c r="AY176" s="177" t="s">
        <v>159</v>
      </c>
      <c r="BK176" s="179">
        <f>SUM(BK177:BK180)</f>
        <v>0</v>
      </c>
    </row>
    <row r="177" spans="1:65" s="2" customFormat="1" ht="16.5" customHeight="1">
      <c r="A177" s="37"/>
      <c r="B177" s="38"/>
      <c r="C177" s="182" t="s">
        <v>287</v>
      </c>
      <c r="D177" s="182" t="s">
        <v>161</v>
      </c>
      <c r="E177" s="183" t="s">
        <v>1363</v>
      </c>
      <c r="F177" s="184" t="s">
        <v>1364</v>
      </c>
      <c r="G177" s="185" t="s">
        <v>220</v>
      </c>
      <c r="H177" s="186">
        <v>1.44</v>
      </c>
      <c r="I177" s="187"/>
      <c r="J177" s="188">
        <f>ROUND(I177*H177,2)</f>
        <v>0</v>
      </c>
      <c r="K177" s="184" t="s">
        <v>173</v>
      </c>
      <c r="L177" s="42"/>
      <c r="M177" s="189" t="s">
        <v>21</v>
      </c>
      <c r="N177" s="190" t="s">
        <v>45</v>
      </c>
      <c r="O177" s="67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165</v>
      </c>
      <c r="AT177" s="193" t="s">
        <v>161</v>
      </c>
      <c r="AU177" s="193" t="s">
        <v>88</v>
      </c>
      <c r="AY177" s="20" t="s">
        <v>159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88</v>
      </c>
      <c r="BK177" s="194">
        <f>ROUND(I177*H177,2)</f>
        <v>0</v>
      </c>
      <c r="BL177" s="20" t="s">
        <v>165</v>
      </c>
      <c r="BM177" s="193" t="s">
        <v>1365</v>
      </c>
    </row>
    <row r="178" spans="1:65" s="2" customFormat="1">
      <c r="A178" s="37"/>
      <c r="B178" s="38"/>
      <c r="C178" s="39"/>
      <c r="D178" s="218" t="s">
        <v>175</v>
      </c>
      <c r="E178" s="39"/>
      <c r="F178" s="219" t="s">
        <v>1366</v>
      </c>
      <c r="G178" s="39"/>
      <c r="H178" s="39"/>
      <c r="I178" s="220"/>
      <c r="J178" s="39"/>
      <c r="K178" s="39"/>
      <c r="L178" s="42"/>
      <c r="M178" s="221"/>
      <c r="N178" s="222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175</v>
      </c>
      <c r="AU178" s="20" t="s">
        <v>88</v>
      </c>
    </row>
    <row r="179" spans="1:65" s="13" customFormat="1">
      <c r="B179" s="195"/>
      <c r="C179" s="196"/>
      <c r="D179" s="197" t="s">
        <v>167</v>
      </c>
      <c r="E179" s="198" t="s">
        <v>21</v>
      </c>
      <c r="F179" s="199" t="s">
        <v>1367</v>
      </c>
      <c r="G179" s="196"/>
      <c r="H179" s="200">
        <v>1.44</v>
      </c>
      <c r="I179" s="201"/>
      <c r="J179" s="196"/>
      <c r="K179" s="196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167</v>
      </c>
      <c r="AU179" s="206" t="s">
        <v>88</v>
      </c>
      <c r="AV179" s="13" t="s">
        <v>88</v>
      </c>
      <c r="AW179" s="13" t="s">
        <v>34</v>
      </c>
      <c r="AX179" s="13" t="s">
        <v>73</v>
      </c>
      <c r="AY179" s="206" t="s">
        <v>159</v>
      </c>
    </row>
    <row r="180" spans="1:65" s="14" customFormat="1">
      <c r="B180" s="207"/>
      <c r="C180" s="208"/>
      <c r="D180" s="197" t="s">
        <v>167</v>
      </c>
      <c r="E180" s="209" t="s">
        <v>21</v>
      </c>
      <c r="F180" s="210" t="s">
        <v>169</v>
      </c>
      <c r="G180" s="208"/>
      <c r="H180" s="211">
        <v>1.44</v>
      </c>
      <c r="I180" s="212"/>
      <c r="J180" s="208"/>
      <c r="K180" s="208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167</v>
      </c>
      <c r="AU180" s="217" t="s">
        <v>88</v>
      </c>
      <c r="AV180" s="14" t="s">
        <v>170</v>
      </c>
      <c r="AW180" s="14" t="s">
        <v>34</v>
      </c>
      <c r="AX180" s="14" t="s">
        <v>81</v>
      </c>
      <c r="AY180" s="217" t="s">
        <v>159</v>
      </c>
    </row>
    <row r="181" spans="1:65" s="12" customFormat="1" ht="22.9" customHeight="1">
      <c r="B181" s="166"/>
      <c r="C181" s="167"/>
      <c r="D181" s="168" t="s">
        <v>72</v>
      </c>
      <c r="E181" s="180" t="s">
        <v>205</v>
      </c>
      <c r="F181" s="180" t="s">
        <v>1368</v>
      </c>
      <c r="G181" s="167"/>
      <c r="H181" s="167"/>
      <c r="I181" s="170"/>
      <c r="J181" s="181">
        <f>BK181</f>
        <v>0</v>
      </c>
      <c r="K181" s="167"/>
      <c r="L181" s="172"/>
      <c r="M181" s="173"/>
      <c r="N181" s="174"/>
      <c r="O181" s="174"/>
      <c r="P181" s="175">
        <f>SUM(P182:P187)</f>
        <v>0</v>
      </c>
      <c r="Q181" s="174"/>
      <c r="R181" s="175">
        <f>SUM(R182:R187)</f>
        <v>8.1638999999999989E-2</v>
      </c>
      <c r="S181" s="174"/>
      <c r="T181" s="176">
        <f>SUM(T182:T187)</f>
        <v>0</v>
      </c>
      <c r="AR181" s="177" t="s">
        <v>81</v>
      </c>
      <c r="AT181" s="178" t="s">
        <v>72</v>
      </c>
      <c r="AU181" s="178" t="s">
        <v>81</v>
      </c>
      <c r="AY181" s="177" t="s">
        <v>159</v>
      </c>
      <c r="BK181" s="179">
        <f>SUM(BK182:BK187)</f>
        <v>0</v>
      </c>
    </row>
    <row r="182" spans="1:65" s="2" customFormat="1" ht="24.2" customHeight="1">
      <c r="A182" s="37"/>
      <c r="B182" s="38"/>
      <c r="C182" s="182" t="s">
        <v>293</v>
      </c>
      <c r="D182" s="182" t="s">
        <v>161</v>
      </c>
      <c r="E182" s="183" t="s">
        <v>1369</v>
      </c>
      <c r="F182" s="184" t="s">
        <v>1370</v>
      </c>
      <c r="G182" s="185" t="s">
        <v>110</v>
      </c>
      <c r="H182" s="186">
        <v>18</v>
      </c>
      <c r="I182" s="187"/>
      <c r="J182" s="188">
        <f>ROUND(I182*H182,2)</f>
        <v>0</v>
      </c>
      <c r="K182" s="184" t="s">
        <v>173</v>
      </c>
      <c r="L182" s="42"/>
      <c r="M182" s="189" t="s">
        <v>21</v>
      </c>
      <c r="N182" s="190" t="s">
        <v>45</v>
      </c>
      <c r="O182" s="67"/>
      <c r="P182" s="191">
        <f>O182*H182</f>
        <v>0</v>
      </c>
      <c r="Q182" s="191">
        <v>1.0000000000000001E-5</v>
      </c>
      <c r="R182" s="191">
        <f>Q182*H182</f>
        <v>1.8000000000000001E-4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165</v>
      </c>
      <c r="AT182" s="193" t="s">
        <v>161</v>
      </c>
      <c r="AU182" s="193" t="s">
        <v>88</v>
      </c>
      <c r="AY182" s="20" t="s">
        <v>159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0" t="s">
        <v>88</v>
      </c>
      <c r="BK182" s="194">
        <f>ROUND(I182*H182,2)</f>
        <v>0</v>
      </c>
      <c r="BL182" s="20" t="s">
        <v>165</v>
      </c>
      <c r="BM182" s="193" t="s">
        <v>1371</v>
      </c>
    </row>
    <row r="183" spans="1:65" s="2" customFormat="1">
      <c r="A183" s="37"/>
      <c r="B183" s="38"/>
      <c r="C183" s="39"/>
      <c r="D183" s="218" t="s">
        <v>175</v>
      </c>
      <c r="E183" s="39"/>
      <c r="F183" s="219" t="s">
        <v>1372</v>
      </c>
      <c r="G183" s="39"/>
      <c r="H183" s="39"/>
      <c r="I183" s="220"/>
      <c r="J183" s="39"/>
      <c r="K183" s="39"/>
      <c r="L183" s="42"/>
      <c r="M183" s="221"/>
      <c r="N183" s="222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175</v>
      </c>
      <c r="AU183" s="20" t="s">
        <v>88</v>
      </c>
    </row>
    <row r="184" spans="1:65" s="13" customFormat="1">
      <c r="B184" s="195"/>
      <c r="C184" s="196"/>
      <c r="D184" s="197" t="s">
        <v>167</v>
      </c>
      <c r="E184" s="198" t="s">
        <v>21</v>
      </c>
      <c r="F184" s="199" t="s">
        <v>1373</v>
      </c>
      <c r="G184" s="196"/>
      <c r="H184" s="200">
        <v>18</v>
      </c>
      <c r="I184" s="201"/>
      <c r="J184" s="196"/>
      <c r="K184" s="196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167</v>
      </c>
      <c r="AU184" s="206" t="s">
        <v>88</v>
      </c>
      <c r="AV184" s="13" t="s">
        <v>88</v>
      </c>
      <c r="AW184" s="13" t="s">
        <v>34</v>
      </c>
      <c r="AX184" s="13" t="s">
        <v>73</v>
      </c>
      <c r="AY184" s="206" t="s">
        <v>159</v>
      </c>
    </row>
    <row r="185" spans="1:65" s="14" customFormat="1">
      <c r="B185" s="207"/>
      <c r="C185" s="208"/>
      <c r="D185" s="197" t="s">
        <v>167</v>
      </c>
      <c r="E185" s="209" t="s">
        <v>21</v>
      </c>
      <c r="F185" s="210" t="s">
        <v>169</v>
      </c>
      <c r="G185" s="208"/>
      <c r="H185" s="211">
        <v>18</v>
      </c>
      <c r="I185" s="212"/>
      <c r="J185" s="208"/>
      <c r="K185" s="208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167</v>
      </c>
      <c r="AU185" s="217" t="s">
        <v>88</v>
      </c>
      <c r="AV185" s="14" t="s">
        <v>170</v>
      </c>
      <c r="AW185" s="14" t="s">
        <v>34</v>
      </c>
      <c r="AX185" s="14" t="s">
        <v>81</v>
      </c>
      <c r="AY185" s="217" t="s">
        <v>159</v>
      </c>
    </row>
    <row r="186" spans="1:65" s="2" customFormat="1" ht="16.5" customHeight="1">
      <c r="A186" s="37"/>
      <c r="B186" s="38"/>
      <c r="C186" s="245" t="s">
        <v>7</v>
      </c>
      <c r="D186" s="245" t="s">
        <v>311</v>
      </c>
      <c r="E186" s="246" t="s">
        <v>1374</v>
      </c>
      <c r="F186" s="247" t="s">
        <v>1375</v>
      </c>
      <c r="G186" s="248" t="s">
        <v>110</v>
      </c>
      <c r="H186" s="249">
        <v>18.899999999999999</v>
      </c>
      <c r="I186" s="250"/>
      <c r="J186" s="251">
        <f>ROUND(I186*H186,2)</f>
        <v>0</v>
      </c>
      <c r="K186" s="247" t="s">
        <v>173</v>
      </c>
      <c r="L186" s="252"/>
      <c r="M186" s="253" t="s">
        <v>21</v>
      </c>
      <c r="N186" s="254" t="s">
        <v>45</v>
      </c>
      <c r="O186" s="67"/>
      <c r="P186" s="191">
        <f>O186*H186</f>
        <v>0</v>
      </c>
      <c r="Q186" s="191">
        <v>4.3099999999999996E-3</v>
      </c>
      <c r="R186" s="191">
        <f>Q186*H186</f>
        <v>8.145899999999999E-2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205</v>
      </c>
      <c r="AT186" s="193" t="s">
        <v>311</v>
      </c>
      <c r="AU186" s="193" t="s">
        <v>88</v>
      </c>
      <c r="AY186" s="20" t="s">
        <v>159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0" t="s">
        <v>88</v>
      </c>
      <c r="BK186" s="194">
        <f>ROUND(I186*H186,2)</f>
        <v>0</v>
      </c>
      <c r="BL186" s="20" t="s">
        <v>165</v>
      </c>
      <c r="BM186" s="193" t="s">
        <v>1376</v>
      </c>
    </row>
    <row r="187" spans="1:65" s="13" customFormat="1">
      <c r="B187" s="195"/>
      <c r="C187" s="196"/>
      <c r="D187" s="197" t="s">
        <v>167</v>
      </c>
      <c r="E187" s="196"/>
      <c r="F187" s="199" t="s">
        <v>1377</v>
      </c>
      <c r="G187" s="196"/>
      <c r="H187" s="200">
        <v>18.899999999999999</v>
      </c>
      <c r="I187" s="201"/>
      <c r="J187" s="196"/>
      <c r="K187" s="196"/>
      <c r="L187" s="202"/>
      <c r="M187" s="203"/>
      <c r="N187" s="204"/>
      <c r="O187" s="204"/>
      <c r="P187" s="204"/>
      <c r="Q187" s="204"/>
      <c r="R187" s="204"/>
      <c r="S187" s="204"/>
      <c r="T187" s="205"/>
      <c r="AT187" s="206" t="s">
        <v>167</v>
      </c>
      <c r="AU187" s="206" t="s">
        <v>88</v>
      </c>
      <c r="AV187" s="13" t="s">
        <v>88</v>
      </c>
      <c r="AW187" s="13" t="s">
        <v>4</v>
      </c>
      <c r="AX187" s="13" t="s">
        <v>81</v>
      </c>
      <c r="AY187" s="206" t="s">
        <v>159</v>
      </c>
    </row>
    <row r="188" spans="1:65" s="12" customFormat="1" ht="22.9" customHeight="1">
      <c r="B188" s="166"/>
      <c r="C188" s="167"/>
      <c r="D188" s="168" t="s">
        <v>72</v>
      </c>
      <c r="E188" s="180" t="s">
        <v>793</v>
      </c>
      <c r="F188" s="180" t="s">
        <v>794</v>
      </c>
      <c r="G188" s="167"/>
      <c r="H188" s="167"/>
      <c r="I188" s="170"/>
      <c r="J188" s="181">
        <f>BK188</f>
        <v>0</v>
      </c>
      <c r="K188" s="167"/>
      <c r="L188" s="172"/>
      <c r="M188" s="173"/>
      <c r="N188" s="174"/>
      <c r="O188" s="174"/>
      <c r="P188" s="175">
        <f>SUM(P189:P190)</f>
        <v>0</v>
      </c>
      <c r="Q188" s="174"/>
      <c r="R188" s="175">
        <f>SUM(R189:R190)</f>
        <v>0</v>
      </c>
      <c r="S188" s="174"/>
      <c r="T188" s="176">
        <f>SUM(T189:T190)</f>
        <v>0</v>
      </c>
      <c r="AR188" s="177" t="s">
        <v>81</v>
      </c>
      <c r="AT188" s="178" t="s">
        <v>72</v>
      </c>
      <c r="AU188" s="178" t="s">
        <v>81</v>
      </c>
      <c r="AY188" s="177" t="s">
        <v>159</v>
      </c>
      <c r="BK188" s="179">
        <f>SUM(BK189:BK190)</f>
        <v>0</v>
      </c>
    </row>
    <row r="189" spans="1:65" s="2" customFormat="1" ht="24.2" customHeight="1">
      <c r="A189" s="37"/>
      <c r="B189" s="38"/>
      <c r="C189" s="182" t="s">
        <v>305</v>
      </c>
      <c r="D189" s="182" t="s">
        <v>161</v>
      </c>
      <c r="E189" s="183" t="s">
        <v>1378</v>
      </c>
      <c r="F189" s="184" t="s">
        <v>1379</v>
      </c>
      <c r="G189" s="185" t="s">
        <v>283</v>
      </c>
      <c r="H189" s="186">
        <v>11.676</v>
      </c>
      <c r="I189" s="187"/>
      <c r="J189" s="188">
        <f>ROUND(I189*H189,2)</f>
        <v>0</v>
      </c>
      <c r="K189" s="184" t="s">
        <v>173</v>
      </c>
      <c r="L189" s="42"/>
      <c r="M189" s="189" t="s">
        <v>21</v>
      </c>
      <c r="N189" s="190" t="s">
        <v>45</v>
      </c>
      <c r="O189" s="67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3" t="s">
        <v>165</v>
      </c>
      <c r="AT189" s="193" t="s">
        <v>161</v>
      </c>
      <c r="AU189" s="193" t="s">
        <v>88</v>
      </c>
      <c r="AY189" s="20" t="s">
        <v>159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0" t="s">
        <v>88</v>
      </c>
      <c r="BK189" s="194">
        <f>ROUND(I189*H189,2)</f>
        <v>0</v>
      </c>
      <c r="BL189" s="20" t="s">
        <v>165</v>
      </c>
      <c r="BM189" s="193" t="s">
        <v>1380</v>
      </c>
    </row>
    <row r="190" spans="1:65" s="2" customFormat="1">
      <c r="A190" s="37"/>
      <c r="B190" s="38"/>
      <c r="C190" s="39"/>
      <c r="D190" s="218" t="s">
        <v>175</v>
      </c>
      <c r="E190" s="39"/>
      <c r="F190" s="219" t="s">
        <v>1381</v>
      </c>
      <c r="G190" s="39"/>
      <c r="H190" s="39"/>
      <c r="I190" s="220"/>
      <c r="J190" s="39"/>
      <c r="K190" s="39"/>
      <c r="L190" s="42"/>
      <c r="M190" s="221"/>
      <c r="N190" s="222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175</v>
      </c>
      <c r="AU190" s="20" t="s">
        <v>88</v>
      </c>
    </row>
    <row r="191" spans="1:65" s="12" customFormat="1" ht="25.9" customHeight="1">
      <c r="B191" s="166"/>
      <c r="C191" s="167"/>
      <c r="D191" s="168" t="s">
        <v>72</v>
      </c>
      <c r="E191" s="169" t="s">
        <v>311</v>
      </c>
      <c r="F191" s="169" t="s">
        <v>1382</v>
      </c>
      <c r="G191" s="167"/>
      <c r="H191" s="167"/>
      <c r="I191" s="170"/>
      <c r="J191" s="171">
        <f>BK191</f>
        <v>0</v>
      </c>
      <c r="K191" s="167"/>
      <c r="L191" s="172"/>
      <c r="M191" s="173"/>
      <c r="N191" s="174"/>
      <c r="O191" s="174"/>
      <c r="P191" s="175">
        <f>P192</f>
        <v>0</v>
      </c>
      <c r="Q191" s="174"/>
      <c r="R191" s="175">
        <f>R192</f>
        <v>0</v>
      </c>
      <c r="S191" s="174"/>
      <c r="T191" s="176">
        <f>T192</f>
        <v>0</v>
      </c>
      <c r="AR191" s="177" t="s">
        <v>170</v>
      </c>
      <c r="AT191" s="178" t="s">
        <v>72</v>
      </c>
      <c r="AU191" s="178" t="s">
        <v>73</v>
      </c>
      <c r="AY191" s="177" t="s">
        <v>159</v>
      </c>
      <c r="BK191" s="179">
        <f>BK192</f>
        <v>0</v>
      </c>
    </row>
    <row r="192" spans="1:65" s="12" customFormat="1" ht="22.9" customHeight="1">
      <c r="B192" s="166"/>
      <c r="C192" s="167"/>
      <c r="D192" s="168" t="s">
        <v>72</v>
      </c>
      <c r="E192" s="180" t="s">
        <v>1383</v>
      </c>
      <c r="F192" s="180" t="s">
        <v>1384</v>
      </c>
      <c r="G192" s="167"/>
      <c r="H192" s="167"/>
      <c r="I192" s="170"/>
      <c r="J192" s="181">
        <f>BK192</f>
        <v>0</v>
      </c>
      <c r="K192" s="167"/>
      <c r="L192" s="172"/>
      <c r="M192" s="173"/>
      <c r="N192" s="174"/>
      <c r="O192" s="174"/>
      <c r="P192" s="175">
        <f>SUM(P193:P198)</f>
        <v>0</v>
      </c>
      <c r="Q192" s="174"/>
      <c r="R192" s="175">
        <f>SUM(R193:R198)</f>
        <v>0</v>
      </c>
      <c r="S192" s="174"/>
      <c r="T192" s="176">
        <f>SUM(T193:T198)</f>
        <v>0</v>
      </c>
      <c r="AR192" s="177" t="s">
        <v>170</v>
      </c>
      <c r="AT192" s="178" t="s">
        <v>72</v>
      </c>
      <c r="AU192" s="178" t="s">
        <v>81</v>
      </c>
      <c r="AY192" s="177" t="s">
        <v>159</v>
      </c>
      <c r="BK192" s="179">
        <f>SUM(BK193:BK198)</f>
        <v>0</v>
      </c>
    </row>
    <row r="193" spans="1:65" s="2" customFormat="1" ht="16.5" customHeight="1">
      <c r="A193" s="37"/>
      <c r="B193" s="38"/>
      <c r="C193" s="182" t="s">
        <v>310</v>
      </c>
      <c r="D193" s="182" t="s">
        <v>161</v>
      </c>
      <c r="E193" s="183" t="s">
        <v>1385</v>
      </c>
      <c r="F193" s="184" t="s">
        <v>1386</v>
      </c>
      <c r="G193" s="185" t="s">
        <v>983</v>
      </c>
      <c r="H193" s="186">
        <v>1</v>
      </c>
      <c r="I193" s="187"/>
      <c r="J193" s="188">
        <f>ROUND(I193*H193,2)</f>
        <v>0</v>
      </c>
      <c r="K193" s="184" t="s">
        <v>173</v>
      </c>
      <c r="L193" s="42"/>
      <c r="M193" s="189" t="s">
        <v>21</v>
      </c>
      <c r="N193" s="190" t="s">
        <v>45</v>
      </c>
      <c r="O193" s="67"/>
      <c r="P193" s="191">
        <f>O193*H193</f>
        <v>0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3" t="s">
        <v>567</v>
      </c>
      <c r="AT193" s="193" t="s">
        <v>161</v>
      </c>
      <c r="AU193" s="193" t="s">
        <v>88</v>
      </c>
      <c r="AY193" s="20" t="s">
        <v>159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20" t="s">
        <v>88</v>
      </c>
      <c r="BK193" s="194">
        <f>ROUND(I193*H193,2)</f>
        <v>0</v>
      </c>
      <c r="BL193" s="20" t="s">
        <v>567</v>
      </c>
      <c r="BM193" s="193" t="s">
        <v>1387</v>
      </c>
    </row>
    <row r="194" spans="1:65" s="2" customFormat="1">
      <c r="A194" s="37"/>
      <c r="B194" s="38"/>
      <c r="C194" s="39"/>
      <c r="D194" s="218" t="s">
        <v>175</v>
      </c>
      <c r="E194" s="39"/>
      <c r="F194" s="219" t="s">
        <v>1388</v>
      </c>
      <c r="G194" s="39"/>
      <c r="H194" s="39"/>
      <c r="I194" s="220"/>
      <c r="J194" s="39"/>
      <c r="K194" s="39"/>
      <c r="L194" s="42"/>
      <c r="M194" s="221"/>
      <c r="N194" s="222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175</v>
      </c>
      <c r="AU194" s="20" t="s">
        <v>88</v>
      </c>
    </row>
    <row r="195" spans="1:65" s="2" customFormat="1" ht="16.5" customHeight="1">
      <c r="A195" s="37"/>
      <c r="B195" s="38"/>
      <c r="C195" s="182" t="s">
        <v>317</v>
      </c>
      <c r="D195" s="182" t="s">
        <v>161</v>
      </c>
      <c r="E195" s="183" t="s">
        <v>1389</v>
      </c>
      <c r="F195" s="184" t="s">
        <v>1390</v>
      </c>
      <c r="G195" s="185" t="s">
        <v>110</v>
      </c>
      <c r="H195" s="186">
        <v>18</v>
      </c>
      <c r="I195" s="187"/>
      <c r="J195" s="188">
        <f>ROUND(I195*H195,2)</f>
        <v>0</v>
      </c>
      <c r="K195" s="184" t="s">
        <v>173</v>
      </c>
      <c r="L195" s="42"/>
      <c r="M195" s="189" t="s">
        <v>21</v>
      </c>
      <c r="N195" s="190" t="s">
        <v>45</v>
      </c>
      <c r="O195" s="67"/>
      <c r="P195" s="191">
        <f>O195*H195</f>
        <v>0</v>
      </c>
      <c r="Q195" s="191">
        <v>0</v>
      </c>
      <c r="R195" s="191">
        <f>Q195*H195</f>
        <v>0</v>
      </c>
      <c r="S195" s="191">
        <v>0</v>
      </c>
      <c r="T195" s="192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3" t="s">
        <v>567</v>
      </c>
      <c r="AT195" s="193" t="s">
        <v>161</v>
      </c>
      <c r="AU195" s="193" t="s">
        <v>88</v>
      </c>
      <c r="AY195" s="20" t="s">
        <v>159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0" t="s">
        <v>88</v>
      </c>
      <c r="BK195" s="194">
        <f>ROUND(I195*H195,2)</f>
        <v>0</v>
      </c>
      <c r="BL195" s="20" t="s">
        <v>567</v>
      </c>
      <c r="BM195" s="193" t="s">
        <v>1391</v>
      </c>
    </row>
    <row r="196" spans="1:65" s="2" customFormat="1">
      <c r="A196" s="37"/>
      <c r="B196" s="38"/>
      <c r="C196" s="39"/>
      <c r="D196" s="218" t="s">
        <v>175</v>
      </c>
      <c r="E196" s="39"/>
      <c r="F196" s="219" t="s">
        <v>1392</v>
      </c>
      <c r="G196" s="39"/>
      <c r="H196" s="39"/>
      <c r="I196" s="220"/>
      <c r="J196" s="39"/>
      <c r="K196" s="39"/>
      <c r="L196" s="42"/>
      <c r="M196" s="221"/>
      <c r="N196" s="222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175</v>
      </c>
      <c r="AU196" s="20" t="s">
        <v>88</v>
      </c>
    </row>
    <row r="197" spans="1:65" s="13" customFormat="1">
      <c r="B197" s="195"/>
      <c r="C197" s="196"/>
      <c r="D197" s="197" t="s">
        <v>167</v>
      </c>
      <c r="E197" s="198" t="s">
        <v>21</v>
      </c>
      <c r="F197" s="199" t="s">
        <v>1393</v>
      </c>
      <c r="G197" s="196"/>
      <c r="H197" s="200">
        <v>18</v>
      </c>
      <c r="I197" s="201"/>
      <c r="J197" s="196"/>
      <c r="K197" s="196"/>
      <c r="L197" s="202"/>
      <c r="M197" s="203"/>
      <c r="N197" s="204"/>
      <c r="O197" s="204"/>
      <c r="P197" s="204"/>
      <c r="Q197" s="204"/>
      <c r="R197" s="204"/>
      <c r="S197" s="204"/>
      <c r="T197" s="205"/>
      <c r="AT197" s="206" t="s">
        <v>167</v>
      </c>
      <c r="AU197" s="206" t="s">
        <v>88</v>
      </c>
      <c r="AV197" s="13" t="s">
        <v>88</v>
      </c>
      <c r="AW197" s="13" t="s">
        <v>34</v>
      </c>
      <c r="AX197" s="13" t="s">
        <v>73</v>
      </c>
      <c r="AY197" s="206" t="s">
        <v>159</v>
      </c>
    </row>
    <row r="198" spans="1:65" s="14" customFormat="1">
      <c r="B198" s="207"/>
      <c r="C198" s="208"/>
      <c r="D198" s="197" t="s">
        <v>167</v>
      </c>
      <c r="E198" s="209" t="s">
        <v>21</v>
      </c>
      <c r="F198" s="210" t="s">
        <v>169</v>
      </c>
      <c r="G198" s="208"/>
      <c r="H198" s="211">
        <v>18</v>
      </c>
      <c r="I198" s="212"/>
      <c r="J198" s="208"/>
      <c r="K198" s="208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167</v>
      </c>
      <c r="AU198" s="217" t="s">
        <v>88</v>
      </c>
      <c r="AV198" s="14" t="s">
        <v>170</v>
      </c>
      <c r="AW198" s="14" t="s">
        <v>34</v>
      </c>
      <c r="AX198" s="14" t="s">
        <v>81</v>
      </c>
      <c r="AY198" s="217" t="s">
        <v>159</v>
      </c>
    </row>
    <row r="199" spans="1:65" s="12" customFormat="1" ht="25.9" customHeight="1">
      <c r="B199" s="166"/>
      <c r="C199" s="167"/>
      <c r="D199" s="168" t="s">
        <v>72</v>
      </c>
      <c r="E199" s="169" t="s">
        <v>1394</v>
      </c>
      <c r="F199" s="169" t="s">
        <v>1395</v>
      </c>
      <c r="G199" s="167"/>
      <c r="H199" s="167"/>
      <c r="I199" s="170"/>
      <c r="J199" s="171">
        <f>BK199</f>
        <v>0</v>
      </c>
      <c r="K199" s="167"/>
      <c r="L199" s="172"/>
      <c r="M199" s="173"/>
      <c r="N199" s="174"/>
      <c r="O199" s="174"/>
      <c r="P199" s="175">
        <f>SUM(P200:P202)</f>
        <v>0</v>
      </c>
      <c r="Q199" s="174"/>
      <c r="R199" s="175">
        <f>SUM(R200:R202)</f>
        <v>0</v>
      </c>
      <c r="S199" s="174"/>
      <c r="T199" s="176">
        <f>SUM(T200:T202)</f>
        <v>0</v>
      </c>
      <c r="AR199" s="177" t="s">
        <v>165</v>
      </c>
      <c r="AT199" s="178" t="s">
        <v>72</v>
      </c>
      <c r="AU199" s="178" t="s">
        <v>73</v>
      </c>
      <c r="AY199" s="177" t="s">
        <v>159</v>
      </c>
      <c r="BK199" s="179">
        <f>SUM(BK200:BK202)</f>
        <v>0</v>
      </c>
    </row>
    <row r="200" spans="1:65" s="2" customFormat="1" ht="16.5" customHeight="1">
      <c r="A200" s="37"/>
      <c r="B200" s="38"/>
      <c r="C200" s="182" t="s">
        <v>323</v>
      </c>
      <c r="D200" s="182" t="s">
        <v>161</v>
      </c>
      <c r="E200" s="183" t="s">
        <v>1396</v>
      </c>
      <c r="F200" s="184" t="s">
        <v>1397</v>
      </c>
      <c r="G200" s="185" t="s">
        <v>619</v>
      </c>
      <c r="H200" s="186">
        <v>15</v>
      </c>
      <c r="I200" s="187"/>
      <c r="J200" s="188">
        <f>ROUND(I200*H200,2)</f>
        <v>0</v>
      </c>
      <c r="K200" s="184" t="s">
        <v>173</v>
      </c>
      <c r="L200" s="42"/>
      <c r="M200" s="189" t="s">
        <v>21</v>
      </c>
      <c r="N200" s="190" t="s">
        <v>45</v>
      </c>
      <c r="O200" s="67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1398</v>
      </c>
      <c r="AT200" s="193" t="s">
        <v>161</v>
      </c>
      <c r="AU200" s="193" t="s">
        <v>81</v>
      </c>
      <c r="AY200" s="20" t="s">
        <v>159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88</v>
      </c>
      <c r="BK200" s="194">
        <f>ROUND(I200*H200,2)</f>
        <v>0</v>
      </c>
      <c r="BL200" s="20" t="s">
        <v>1398</v>
      </c>
      <c r="BM200" s="193" t="s">
        <v>1399</v>
      </c>
    </row>
    <row r="201" spans="1:65" s="2" customFormat="1">
      <c r="A201" s="37"/>
      <c r="B201" s="38"/>
      <c r="C201" s="39"/>
      <c r="D201" s="218" t="s">
        <v>175</v>
      </c>
      <c r="E201" s="39"/>
      <c r="F201" s="219" t="s">
        <v>1400</v>
      </c>
      <c r="G201" s="39"/>
      <c r="H201" s="39"/>
      <c r="I201" s="220"/>
      <c r="J201" s="39"/>
      <c r="K201" s="39"/>
      <c r="L201" s="42"/>
      <c r="M201" s="221"/>
      <c r="N201" s="222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175</v>
      </c>
      <c r="AU201" s="20" t="s">
        <v>81</v>
      </c>
    </row>
    <row r="202" spans="1:65" s="2" customFormat="1" ht="19.5">
      <c r="A202" s="37"/>
      <c r="B202" s="38"/>
      <c r="C202" s="39"/>
      <c r="D202" s="197" t="s">
        <v>262</v>
      </c>
      <c r="E202" s="39"/>
      <c r="F202" s="244" t="s">
        <v>1401</v>
      </c>
      <c r="G202" s="39"/>
      <c r="H202" s="39"/>
      <c r="I202" s="220"/>
      <c r="J202" s="39"/>
      <c r="K202" s="39"/>
      <c r="L202" s="42"/>
      <c r="M202" s="256"/>
      <c r="N202" s="257"/>
      <c r="O202" s="258"/>
      <c r="P202" s="258"/>
      <c r="Q202" s="258"/>
      <c r="R202" s="258"/>
      <c r="S202" s="258"/>
      <c r="T202" s="259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262</v>
      </c>
      <c r="AU202" s="20" t="s">
        <v>81</v>
      </c>
    </row>
    <row r="203" spans="1:65" s="2" customFormat="1" ht="6.95" customHeight="1">
      <c r="A203" s="37"/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42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algorithmName="SHA-512" hashValue="nqF4EETeJeOjrhb2asIRUh7MI9dMS6LWW36thDNaFaOKms/J7ATp/wpdjxD5MNdMzC1oTu0/jcNBcegsB8s3nw==" saltValue="IhcvjAbhwanIneLXk1Om0008saPoCeUss8KeZ8WG2G5nOz/h7YJaGq/gflL8bB4rLwjmrRxzmeWEBJ6+/XsvLQ==" spinCount="100000" sheet="1" objects="1" scenarios="1" formatColumns="0" formatRows="0" autoFilter="0"/>
  <autoFilter ref="C92:K202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/>
    <hyperlink ref="F101" r:id="rId2"/>
    <hyperlink ref="F105" r:id="rId3"/>
    <hyperlink ref="F109" r:id="rId4"/>
    <hyperlink ref="F113" r:id="rId5"/>
    <hyperlink ref="F117" r:id="rId6"/>
    <hyperlink ref="F121" r:id="rId7"/>
    <hyperlink ref="F125" r:id="rId8"/>
    <hyperlink ref="F129" r:id="rId9"/>
    <hyperlink ref="F133" r:id="rId10"/>
    <hyperlink ref="F138" r:id="rId11"/>
    <hyperlink ref="F144" r:id="rId12"/>
    <hyperlink ref="F152" r:id="rId13"/>
    <hyperlink ref="F156" r:id="rId14"/>
    <hyperlink ref="F160" r:id="rId15"/>
    <hyperlink ref="F164" r:id="rId16"/>
    <hyperlink ref="F171" r:id="rId17"/>
    <hyperlink ref="F178" r:id="rId18"/>
    <hyperlink ref="F183" r:id="rId19"/>
    <hyperlink ref="F190" r:id="rId20"/>
    <hyperlink ref="F194" r:id="rId21"/>
    <hyperlink ref="F196" r:id="rId22"/>
    <hyperlink ref="F201" r:id="rId2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7"/>
  <sheetViews>
    <sheetView showGridLines="0" topLeftCell="A107" workbookViewId="0">
      <selection activeCell="F116" sqref="F11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20" t="s">
        <v>93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81</v>
      </c>
    </row>
    <row r="4" spans="1:46" s="1" customFormat="1" ht="24.95" customHeight="1">
      <c r="B4" s="23"/>
      <c r="D4" s="114" t="s">
        <v>101</v>
      </c>
      <c r="L4" s="23"/>
      <c r="M4" s="115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408" t="str">
        <f>'Rekapitulace stavby'!K6</f>
        <v>DĚTSKÝ DOMOV, NÁMĚŠŤ NAD OSLAVOU</v>
      </c>
      <c r="F7" s="409"/>
      <c r="G7" s="409"/>
      <c r="H7" s="409"/>
      <c r="L7" s="23"/>
    </row>
    <row r="8" spans="1:46" s="2" customFormat="1" ht="12" customHeight="1">
      <c r="A8" s="37"/>
      <c r="B8" s="42"/>
      <c r="C8" s="37"/>
      <c r="D8" s="116" t="s">
        <v>114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10" t="s">
        <v>1402</v>
      </c>
      <c r="F9" s="411"/>
      <c r="G9" s="411"/>
      <c r="H9" s="411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6" t="s">
        <v>19</v>
      </c>
      <c r="G11" s="37"/>
      <c r="H11" s="37"/>
      <c r="I11" s="116" t="s">
        <v>20</v>
      </c>
      <c r="J11" s="106" t="s">
        <v>21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22</v>
      </c>
      <c r="E12" s="37"/>
      <c r="F12" s="106" t="s">
        <v>23</v>
      </c>
      <c r="G12" s="37"/>
      <c r="H12" s="37"/>
      <c r="I12" s="116" t="s">
        <v>24</v>
      </c>
      <c r="J12" s="118" t="str">
        <f>'Rekapitulace stavby'!AN8</f>
        <v>24. 10. 2022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26</v>
      </c>
      <c r="E14" s="37"/>
      <c r="F14" s="37"/>
      <c r="G14" s="37"/>
      <c r="H14" s="37"/>
      <c r="I14" s="116" t="s">
        <v>27</v>
      </c>
      <c r="J14" s="106" t="s">
        <v>21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6" t="s">
        <v>29</v>
      </c>
      <c r="J15" s="106" t="s">
        <v>21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30</v>
      </c>
      <c r="E17" s="37"/>
      <c r="F17" s="37"/>
      <c r="G17" s="37"/>
      <c r="H17" s="37"/>
      <c r="I17" s="116" t="s">
        <v>27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12" t="str">
        <f>'Rekapitulace stavby'!E14</f>
        <v>Vyplň údaj</v>
      </c>
      <c r="F18" s="413"/>
      <c r="G18" s="413"/>
      <c r="H18" s="413"/>
      <c r="I18" s="116" t="s">
        <v>29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32</v>
      </c>
      <c r="E20" s="37"/>
      <c r="F20" s="37"/>
      <c r="G20" s="37"/>
      <c r="H20" s="37"/>
      <c r="I20" s="116" t="s">
        <v>27</v>
      </c>
      <c r="J20" s="106" t="s">
        <v>21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33</v>
      </c>
      <c r="F21" s="37"/>
      <c r="G21" s="37"/>
      <c r="H21" s="37"/>
      <c r="I21" s="116" t="s">
        <v>29</v>
      </c>
      <c r="J21" s="106" t="s">
        <v>21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35</v>
      </c>
      <c r="E23" s="37"/>
      <c r="F23" s="37"/>
      <c r="G23" s="37"/>
      <c r="H23" s="37"/>
      <c r="I23" s="116" t="s">
        <v>27</v>
      </c>
      <c r="J23" s="106" t="s">
        <v>21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36</v>
      </c>
      <c r="F24" s="37"/>
      <c r="G24" s="37"/>
      <c r="H24" s="37"/>
      <c r="I24" s="116" t="s">
        <v>29</v>
      </c>
      <c r="J24" s="106" t="s">
        <v>21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37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202.5" customHeight="1">
      <c r="A27" s="119"/>
      <c r="B27" s="120"/>
      <c r="C27" s="119"/>
      <c r="D27" s="119"/>
      <c r="E27" s="414" t="s">
        <v>116</v>
      </c>
      <c r="F27" s="414"/>
      <c r="G27" s="414"/>
      <c r="H27" s="414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39</v>
      </c>
      <c r="E30" s="37"/>
      <c r="F30" s="37"/>
      <c r="G30" s="37"/>
      <c r="H30" s="37"/>
      <c r="I30" s="37"/>
      <c r="J30" s="124">
        <f>ROUND(J85,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41</v>
      </c>
      <c r="G32" s="37"/>
      <c r="H32" s="37"/>
      <c r="I32" s="125" t="s">
        <v>40</v>
      </c>
      <c r="J32" s="125" t="s">
        <v>42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6" t="s">
        <v>43</v>
      </c>
      <c r="E33" s="116" t="s">
        <v>44</v>
      </c>
      <c r="F33" s="127">
        <f>ROUND((SUM(BE85:BE116)),  2)</f>
        <v>0</v>
      </c>
      <c r="G33" s="37"/>
      <c r="H33" s="37"/>
      <c r="I33" s="128">
        <v>0.21</v>
      </c>
      <c r="J33" s="127">
        <f>ROUND(((SUM(BE85:BE116))*I33),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6" t="s">
        <v>45</v>
      </c>
      <c r="F34" s="127">
        <f>ROUND((SUM(BF85:BF116)),  2)</f>
        <v>0</v>
      </c>
      <c r="G34" s="37"/>
      <c r="H34" s="37"/>
      <c r="I34" s="128">
        <v>0.12</v>
      </c>
      <c r="J34" s="127">
        <f>ROUND(((SUM(BF85:BF116))*I34),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6" t="s">
        <v>46</v>
      </c>
      <c r="F35" s="127">
        <f>ROUND((SUM(BG85:BG116)),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47</v>
      </c>
      <c r="F36" s="127">
        <f>ROUND((SUM(BH85:BH116)),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48</v>
      </c>
      <c r="F37" s="127">
        <f>ROUND((SUM(BI85:BI116)),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49</v>
      </c>
      <c r="E39" s="131"/>
      <c r="F39" s="131"/>
      <c r="G39" s="132" t="s">
        <v>50</v>
      </c>
      <c r="H39" s="133" t="s">
        <v>51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117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6" t="str">
        <f>E7</f>
        <v>DĚTSKÝ DOMOV, NÁMĚŠŤ NAD OSLAVOU</v>
      </c>
      <c r="F48" s="407"/>
      <c r="G48" s="407"/>
      <c r="H48" s="407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114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4" t="str">
        <f>E9</f>
        <v>2022/IS/04-VON - Vedlejší a ostatní náklady</v>
      </c>
      <c r="F50" s="405"/>
      <c r="G50" s="405"/>
      <c r="H50" s="40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 xml:space="preserve"> </v>
      </c>
      <c r="G52" s="39"/>
      <c r="H52" s="39"/>
      <c r="I52" s="32" t="s">
        <v>24</v>
      </c>
      <c r="J52" s="62" t="str">
        <f>IF(J12="","",J12)</f>
        <v>24. 10. 2022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26</v>
      </c>
      <c r="D54" s="39"/>
      <c r="E54" s="39"/>
      <c r="F54" s="30" t="str">
        <f>E15</f>
        <v>Kraj Vysočina</v>
      </c>
      <c r="G54" s="39"/>
      <c r="H54" s="39"/>
      <c r="I54" s="32" t="s">
        <v>32</v>
      </c>
      <c r="J54" s="35" t="str">
        <f>E21</f>
        <v>IS ARCH s.r.o.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35</v>
      </c>
      <c r="J55" s="35" t="str">
        <f>E24</f>
        <v>Ing.A.Hejmalová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118</v>
      </c>
      <c r="D57" s="141"/>
      <c r="E57" s="141"/>
      <c r="F57" s="141"/>
      <c r="G57" s="141"/>
      <c r="H57" s="141"/>
      <c r="I57" s="141"/>
      <c r="J57" s="142" t="s">
        <v>119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71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120</v>
      </c>
    </row>
    <row r="60" spans="1:47" s="9" customFormat="1" ht="24.95" customHeight="1">
      <c r="B60" s="144"/>
      <c r="C60" s="145"/>
      <c r="D60" s="146" t="s">
        <v>1403</v>
      </c>
      <c r="E60" s="147"/>
      <c r="F60" s="147"/>
      <c r="G60" s="147"/>
      <c r="H60" s="147"/>
      <c r="I60" s="147"/>
      <c r="J60" s="148">
        <f>J86</f>
        <v>0</v>
      </c>
      <c r="K60" s="145"/>
      <c r="L60" s="149"/>
    </row>
    <row r="61" spans="1:47" s="10" customFormat="1" ht="19.899999999999999" customHeight="1">
      <c r="B61" s="150"/>
      <c r="C61" s="100"/>
      <c r="D61" s="151" t="s">
        <v>1404</v>
      </c>
      <c r="E61" s="152"/>
      <c r="F61" s="152"/>
      <c r="G61" s="152"/>
      <c r="H61" s="152"/>
      <c r="I61" s="152"/>
      <c r="J61" s="153">
        <f>J87</f>
        <v>0</v>
      </c>
      <c r="K61" s="100"/>
      <c r="L61" s="154"/>
    </row>
    <row r="62" spans="1:47" s="10" customFormat="1" ht="19.899999999999999" customHeight="1">
      <c r="B62" s="150"/>
      <c r="C62" s="100"/>
      <c r="D62" s="151" t="s">
        <v>1405</v>
      </c>
      <c r="E62" s="152"/>
      <c r="F62" s="152"/>
      <c r="G62" s="152"/>
      <c r="H62" s="152"/>
      <c r="I62" s="152"/>
      <c r="J62" s="153">
        <f>J98</f>
        <v>0</v>
      </c>
      <c r="K62" s="100"/>
      <c r="L62" s="154"/>
    </row>
    <row r="63" spans="1:47" s="10" customFormat="1" ht="19.899999999999999" customHeight="1">
      <c r="B63" s="150"/>
      <c r="C63" s="100"/>
      <c r="D63" s="151" t="s">
        <v>1406</v>
      </c>
      <c r="E63" s="152"/>
      <c r="F63" s="152"/>
      <c r="G63" s="152"/>
      <c r="H63" s="152"/>
      <c r="I63" s="152"/>
      <c r="J63" s="153">
        <f>J102</f>
        <v>0</v>
      </c>
      <c r="K63" s="100"/>
      <c r="L63" s="154"/>
    </row>
    <row r="64" spans="1:47" s="10" customFormat="1" ht="19.899999999999999" customHeight="1">
      <c r="B64" s="150"/>
      <c r="C64" s="100"/>
      <c r="D64" s="151" t="s">
        <v>1407</v>
      </c>
      <c r="E64" s="152"/>
      <c r="F64" s="152"/>
      <c r="G64" s="152"/>
      <c r="H64" s="152"/>
      <c r="I64" s="152"/>
      <c r="J64" s="153">
        <f>J110</f>
        <v>0</v>
      </c>
      <c r="K64" s="100"/>
      <c r="L64" s="154"/>
    </row>
    <row r="65" spans="1:31" s="10" customFormat="1" ht="19.899999999999999" customHeight="1">
      <c r="B65" s="150"/>
      <c r="C65" s="100"/>
      <c r="D65" s="151" t="s">
        <v>1408</v>
      </c>
      <c r="E65" s="152"/>
      <c r="F65" s="152"/>
      <c r="G65" s="152"/>
      <c r="H65" s="152"/>
      <c r="I65" s="152"/>
      <c r="J65" s="153">
        <f>J114</f>
        <v>0</v>
      </c>
      <c r="K65" s="100"/>
      <c r="L65" s="154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144</v>
      </c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06" t="str">
        <f>E7</f>
        <v>DĚTSKÝ DOMOV, NÁMĚŠŤ NAD OSLAVOU</v>
      </c>
      <c r="F75" s="407"/>
      <c r="G75" s="407"/>
      <c r="H75" s="407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114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94" t="str">
        <f>E9</f>
        <v>2022/IS/04-VON - Vedlejší a ostatní náklady</v>
      </c>
      <c r="F77" s="405"/>
      <c r="G77" s="405"/>
      <c r="H77" s="405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22</v>
      </c>
      <c r="D79" s="39"/>
      <c r="E79" s="39"/>
      <c r="F79" s="30" t="str">
        <f>F12</f>
        <v xml:space="preserve"> </v>
      </c>
      <c r="G79" s="39"/>
      <c r="H79" s="39"/>
      <c r="I79" s="32" t="s">
        <v>24</v>
      </c>
      <c r="J79" s="62" t="str">
        <f>IF(J12="","",J12)</f>
        <v>24. 10. 2022</v>
      </c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26</v>
      </c>
      <c r="D81" s="39"/>
      <c r="E81" s="39"/>
      <c r="F81" s="30" t="str">
        <f>E15</f>
        <v>Kraj Vysočina</v>
      </c>
      <c r="G81" s="39"/>
      <c r="H81" s="39"/>
      <c r="I81" s="32" t="s">
        <v>32</v>
      </c>
      <c r="J81" s="35" t="str">
        <f>E21</f>
        <v>IS ARCH s.r.o.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2" t="s">
        <v>30</v>
      </c>
      <c r="D82" s="39"/>
      <c r="E82" s="39"/>
      <c r="F82" s="30" t="str">
        <f>IF(E18="","",E18)</f>
        <v>Vyplň údaj</v>
      </c>
      <c r="G82" s="39"/>
      <c r="H82" s="39"/>
      <c r="I82" s="32" t="s">
        <v>35</v>
      </c>
      <c r="J82" s="35" t="str">
        <f>E24</f>
        <v>Ing.A.Hejmalová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55"/>
      <c r="B84" s="156"/>
      <c r="C84" s="157" t="s">
        <v>145</v>
      </c>
      <c r="D84" s="158" t="s">
        <v>58</v>
      </c>
      <c r="E84" s="158" t="s">
        <v>54</v>
      </c>
      <c r="F84" s="158" t="s">
        <v>55</v>
      </c>
      <c r="G84" s="158" t="s">
        <v>146</v>
      </c>
      <c r="H84" s="158" t="s">
        <v>147</v>
      </c>
      <c r="I84" s="158" t="s">
        <v>148</v>
      </c>
      <c r="J84" s="158" t="s">
        <v>119</v>
      </c>
      <c r="K84" s="159" t="s">
        <v>149</v>
      </c>
      <c r="L84" s="160"/>
      <c r="M84" s="71" t="s">
        <v>21</v>
      </c>
      <c r="N84" s="72" t="s">
        <v>43</v>
      </c>
      <c r="O84" s="72" t="s">
        <v>150</v>
      </c>
      <c r="P84" s="72" t="s">
        <v>151</v>
      </c>
      <c r="Q84" s="72" t="s">
        <v>152</v>
      </c>
      <c r="R84" s="72" t="s">
        <v>153</v>
      </c>
      <c r="S84" s="72" t="s">
        <v>154</v>
      </c>
      <c r="T84" s="73" t="s">
        <v>155</v>
      </c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</row>
    <row r="85" spans="1:65" s="2" customFormat="1" ht="22.9" customHeight="1">
      <c r="A85" s="37"/>
      <c r="B85" s="38"/>
      <c r="C85" s="78" t="s">
        <v>156</v>
      </c>
      <c r="D85" s="39"/>
      <c r="E85" s="39"/>
      <c r="F85" s="39"/>
      <c r="G85" s="39"/>
      <c r="H85" s="39"/>
      <c r="I85" s="39"/>
      <c r="J85" s="161">
        <f>BK85</f>
        <v>0</v>
      </c>
      <c r="K85" s="39"/>
      <c r="L85" s="42"/>
      <c r="M85" s="74"/>
      <c r="N85" s="162"/>
      <c r="O85" s="75"/>
      <c r="P85" s="163">
        <f>P86</f>
        <v>0</v>
      </c>
      <c r="Q85" s="75"/>
      <c r="R85" s="163">
        <f>R86</f>
        <v>0</v>
      </c>
      <c r="S85" s="75"/>
      <c r="T85" s="164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20" t="s">
        <v>72</v>
      </c>
      <c r="AU85" s="20" t="s">
        <v>120</v>
      </c>
      <c r="BK85" s="165">
        <f>BK86</f>
        <v>0</v>
      </c>
    </row>
    <row r="86" spans="1:65" s="12" customFormat="1" ht="25.9" customHeight="1">
      <c r="B86" s="166"/>
      <c r="C86" s="167"/>
      <c r="D86" s="168" t="s">
        <v>72</v>
      </c>
      <c r="E86" s="169" t="s">
        <v>1409</v>
      </c>
      <c r="F86" s="169" t="s">
        <v>1410</v>
      </c>
      <c r="G86" s="167"/>
      <c r="H86" s="167"/>
      <c r="I86" s="170"/>
      <c r="J86" s="171">
        <f>BK86</f>
        <v>0</v>
      </c>
      <c r="K86" s="167"/>
      <c r="L86" s="172"/>
      <c r="M86" s="173"/>
      <c r="N86" s="174"/>
      <c r="O86" s="174"/>
      <c r="P86" s="175">
        <f>P87+P98+P102+P110+P114</f>
        <v>0</v>
      </c>
      <c r="Q86" s="174"/>
      <c r="R86" s="175">
        <f>R87+R98+R102+R110+R114</f>
        <v>0</v>
      </c>
      <c r="S86" s="174"/>
      <c r="T86" s="176">
        <f>T87+T98+T102+T110+T114</f>
        <v>0</v>
      </c>
      <c r="AR86" s="177" t="s">
        <v>187</v>
      </c>
      <c r="AT86" s="178" t="s">
        <v>72</v>
      </c>
      <c r="AU86" s="178" t="s">
        <v>73</v>
      </c>
      <c r="AY86" s="177" t="s">
        <v>159</v>
      </c>
      <c r="BK86" s="179">
        <f>BK87+BK98+BK102+BK110+BK114</f>
        <v>0</v>
      </c>
    </row>
    <row r="87" spans="1:65" s="12" customFormat="1" ht="22.9" customHeight="1">
      <c r="B87" s="166"/>
      <c r="C87" s="167"/>
      <c r="D87" s="168" t="s">
        <v>72</v>
      </c>
      <c r="E87" s="180" t="s">
        <v>1411</v>
      </c>
      <c r="F87" s="180" t="s">
        <v>1412</v>
      </c>
      <c r="G87" s="167"/>
      <c r="H87" s="167"/>
      <c r="I87" s="170"/>
      <c r="J87" s="181">
        <f>BK87</f>
        <v>0</v>
      </c>
      <c r="K87" s="167"/>
      <c r="L87" s="172"/>
      <c r="M87" s="173"/>
      <c r="N87" s="174"/>
      <c r="O87" s="174"/>
      <c r="P87" s="175">
        <f>SUM(P88:P97)</f>
        <v>0</v>
      </c>
      <c r="Q87" s="174"/>
      <c r="R87" s="175">
        <f>SUM(R88:R97)</f>
        <v>0</v>
      </c>
      <c r="S87" s="174"/>
      <c r="T87" s="176">
        <f>SUM(T88:T97)</f>
        <v>0</v>
      </c>
      <c r="AR87" s="177" t="s">
        <v>187</v>
      </c>
      <c r="AT87" s="178" t="s">
        <v>72</v>
      </c>
      <c r="AU87" s="178" t="s">
        <v>81</v>
      </c>
      <c r="AY87" s="177" t="s">
        <v>159</v>
      </c>
      <c r="BK87" s="179">
        <f>SUM(BK88:BK97)</f>
        <v>0</v>
      </c>
    </row>
    <row r="88" spans="1:65" s="2" customFormat="1" ht="16.5" customHeight="1">
      <c r="A88" s="37"/>
      <c r="B88" s="38"/>
      <c r="C88" s="182" t="s">
        <v>81</v>
      </c>
      <c r="D88" s="182" t="s">
        <v>161</v>
      </c>
      <c r="E88" s="183" t="s">
        <v>1413</v>
      </c>
      <c r="F88" s="184" t="s">
        <v>1414</v>
      </c>
      <c r="G88" s="185" t="s">
        <v>633</v>
      </c>
      <c r="H88" s="186">
        <v>1</v>
      </c>
      <c r="I88" s="187"/>
      <c r="J88" s="188">
        <f>ROUND(I88*H88,2)</f>
        <v>0</v>
      </c>
      <c r="K88" s="184" t="s">
        <v>173</v>
      </c>
      <c r="L88" s="42"/>
      <c r="M88" s="189" t="s">
        <v>21</v>
      </c>
      <c r="N88" s="190" t="s">
        <v>45</v>
      </c>
      <c r="O88" s="67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3" t="s">
        <v>1415</v>
      </c>
      <c r="AT88" s="193" t="s">
        <v>161</v>
      </c>
      <c r="AU88" s="193" t="s">
        <v>88</v>
      </c>
      <c r="AY88" s="20" t="s">
        <v>159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88</v>
      </c>
      <c r="BK88" s="194">
        <f>ROUND(I88*H88,2)</f>
        <v>0</v>
      </c>
      <c r="BL88" s="20" t="s">
        <v>1415</v>
      </c>
      <c r="BM88" s="193" t="s">
        <v>1416</v>
      </c>
    </row>
    <row r="89" spans="1:65" s="2" customFormat="1">
      <c r="A89" s="37"/>
      <c r="B89" s="38"/>
      <c r="C89" s="39"/>
      <c r="D89" s="218" t="s">
        <v>175</v>
      </c>
      <c r="E89" s="39"/>
      <c r="F89" s="219" t="s">
        <v>1417</v>
      </c>
      <c r="G89" s="39"/>
      <c r="H89" s="39"/>
      <c r="I89" s="220"/>
      <c r="J89" s="39"/>
      <c r="K89" s="39"/>
      <c r="L89" s="42"/>
      <c r="M89" s="221"/>
      <c r="N89" s="222"/>
      <c r="O89" s="67"/>
      <c r="P89" s="67"/>
      <c r="Q89" s="67"/>
      <c r="R89" s="67"/>
      <c r="S89" s="67"/>
      <c r="T89" s="68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175</v>
      </c>
      <c r="AU89" s="20" t="s">
        <v>88</v>
      </c>
    </row>
    <row r="90" spans="1:65" s="2" customFormat="1" ht="16.5" customHeight="1">
      <c r="A90" s="37"/>
      <c r="B90" s="38"/>
      <c r="C90" s="182" t="s">
        <v>88</v>
      </c>
      <c r="D90" s="182" t="s">
        <v>161</v>
      </c>
      <c r="E90" s="183" t="s">
        <v>1418</v>
      </c>
      <c r="F90" s="184" t="s">
        <v>1419</v>
      </c>
      <c r="G90" s="185" t="s">
        <v>633</v>
      </c>
      <c r="H90" s="186">
        <v>1</v>
      </c>
      <c r="I90" s="187"/>
      <c r="J90" s="188">
        <f>ROUND(I90*H90,2)</f>
        <v>0</v>
      </c>
      <c r="K90" s="184" t="s">
        <v>173</v>
      </c>
      <c r="L90" s="42"/>
      <c r="M90" s="189" t="s">
        <v>21</v>
      </c>
      <c r="N90" s="190" t="s">
        <v>45</v>
      </c>
      <c r="O90" s="67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3" t="s">
        <v>1415</v>
      </c>
      <c r="AT90" s="193" t="s">
        <v>161</v>
      </c>
      <c r="AU90" s="193" t="s">
        <v>88</v>
      </c>
      <c r="AY90" s="20" t="s">
        <v>159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20" t="s">
        <v>88</v>
      </c>
      <c r="BK90" s="194">
        <f>ROUND(I90*H90,2)</f>
        <v>0</v>
      </c>
      <c r="BL90" s="20" t="s">
        <v>1415</v>
      </c>
      <c r="BM90" s="193" t="s">
        <v>1420</v>
      </c>
    </row>
    <row r="91" spans="1:65" s="2" customFormat="1">
      <c r="A91" s="37"/>
      <c r="B91" s="38"/>
      <c r="C91" s="39"/>
      <c r="D91" s="218" t="s">
        <v>175</v>
      </c>
      <c r="E91" s="39"/>
      <c r="F91" s="219" t="s">
        <v>1421</v>
      </c>
      <c r="G91" s="39"/>
      <c r="H91" s="39"/>
      <c r="I91" s="220"/>
      <c r="J91" s="39"/>
      <c r="K91" s="39"/>
      <c r="L91" s="42"/>
      <c r="M91" s="221"/>
      <c r="N91" s="222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175</v>
      </c>
      <c r="AU91" s="20" t="s">
        <v>88</v>
      </c>
    </row>
    <row r="92" spans="1:65" s="2" customFormat="1" ht="29.25">
      <c r="A92" s="37"/>
      <c r="B92" s="38"/>
      <c r="C92" s="39"/>
      <c r="D92" s="197" t="s">
        <v>262</v>
      </c>
      <c r="E92" s="39"/>
      <c r="F92" s="244" t="s">
        <v>1422</v>
      </c>
      <c r="G92" s="39"/>
      <c r="H92" s="39"/>
      <c r="I92" s="220"/>
      <c r="J92" s="39"/>
      <c r="K92" s="39"/>
      <c r="L92" s="42"/>
      <c r="M92" s="221"/>
      <c r="N92" s="222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262</v>
      </c>
      <c r="AU92" s="20" t="s">
        <v>88</v>
      </c>
    </row>
    <row r="93" spans="1:65" s="2" customFormat="1" ht="16.5" customHeight="1">
      <c r="A93" s="37"/>
      <c r="B93" s="38"/>
      <c r="C93" s="182" t="s">
        <v>170</v>
      </c>
      <c r="D93" s="182" t="s">
        <v>161</v>
      </c>
      <c r="E93" s="183" t="s">
        <v>1423</v>
      </c>
      <c r="F93" s="184" t="s">
        <v>1424</v>
      </c>
      <c r="G93" s="185" t="s">
        <v>633</v>
      </c>
      <c r="H93" s="186">
        <v>1</v>
      </c>
      <c r="I93" s="187"/>
      <c r="J93" s="188">
        <f>ROUND(I93*H93,2)</f>
        <v>0</v>
      </c>
      <c r="K93" s="184" t="s">
        <v>164</v>
      </c>
      <c r="L93" s="42"/>
      <c r="M93" s="189" t="s">
        <v>21</v>
      </c>
      <c r="N93" s="190" t="s">
        <v>45</v>
      </c>
      <c r="O93" s="67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3" t="s">
        <v>1415</v>
      </c>
      <c r="AT93" s="193" t="s">
        <v>161</v>
      </c>
      <c r="AU93" s="193" t="s">
        <v>88</v>
      </c>
      <c r="AY93" s="20" t="s">
        <v>159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0" t="s">
        <v>88</v>
      </c>
      <c r="BK93" s="194">
        <f>ROUND(I93*H93,2)</f>
        <v>0</v>
      </c>
      <c r="BL93" s="20" t="s">
        <v>1415</v>
      </c>
      <c r="BM93" s="193" t="s">
        <v>1425</v>
      </c>
    </row>
    <row r="94" spans="1:65" s="2" customFormat="1" ht="39" customHeight="1">
      <c r="A94" s="37"/>
      <c r="B94" s="38"/>
      <c r="C94" s="39"/>
      <c r="D94" s="197" t="s">
        <v>262</v>
      </c>
      <c r="E94" s="39"/>
      <c r="F94" s="244" t="s">
        <v>1426</v>
      </c>
      <c r="G94" s="39"/>
      <c r="H94" s="39"/>
      <c r="I94" s="220"/>
      <c r="J94" s="39"/>
      <c r="K94" s="39"/>
      <c r="L94" s="42"/>
      <c r="M94" s="221"/>
      <c r="N94" s="222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262</v>
      </c>
      <c r="AU94" s="20" t="s">
        <v>88</v>
      </c>
    </row>
    <row r="95" spans="1:65" s="2" customFormat="1" ht="16.5" customHeight="1">
      <c r="A95" s="37"/>
      <c r="B95" s="38"/>
      <c r="C95" s="182" t="s">
        <v>165</v>
      </c>
      <c r="D95" s="182" t="s">
        <v>161</v>
      </c>
      <c r="E95" s="183" t="s">
        <v>1427</v>
      </c>
      <c r="F95" s="184" t="s">
        <v>1428</v>
      </c>
      <c r="G95" s="185" t="s">
        <v>633</v>
      </c>
      <c r="H95" s="186">
        <v>1</v>
      </c>
      <c r="I95" s="187"/>
      <c r="J95" s="188">
        <f>ROUND(I95*H95,2)</f>
        <v>0</v>
      </c>
      <c r="K95" s="184" t="s">
        <v>173</v>
      </c>
      <c r="L95" s="42"/>
      <c r="M95" s="189" t="s">
        <v>21</v>
      </c>
      <c r="N95" s="190" t="s">
        <v>45</v>
      </c>
      <c r="O95" s="67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1415</v>
      </c>
      <c r="AT95" s="193" t="s">
        <v>161</v>
      </c>
      <c r="AU95" s="193" t="s">
        <v>88</v>
      </c>
      <c r="AY95" s="20" t="s">
        <v>159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88</v>
      </c>
      <c r="BK95" s="194">
        <f>ROUND(I95*H95,2)</f>
        <v>0</v>
      </c>
      <c r="BL95" s="20" t="s">
        <v>1415</v>
      </c>
      <c r="BM95" s="193" t="s">
        <v>1429</v>
      </c>
    </row>
    <row r="96" spans="1:65" s="2" customFormat="1">
      <c r="A96" s="37"/>
      <c r="B96" s="38"/>
      <c r="C96" s="39"/>
      <c r="D96" s="218" t="s">
        <v>175</v>
      </c>
      <c r="E96" s="39"/>
      <c r="F96" s="219" t="s">
        <v>1430</v>
      </c>
      <c r="G96" s="39"/>
      <c r="H96" s="39"/>
      <c r="I96" s="220"/>
      <c r="J96" s="39"/>
      <c r="K96" s="39"/>
      <c r="L96" s="42"/>
      <c r="M96" s="221"/>
      <c r="N96" s="222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175</v>
      </c>
      <c r="AU96" s="20" t="s">
        <v>88</v>
      </c>
    </row>
    <row r="97" spans="1:65" s="2" customFormat="1" ht="171.75" customHeight="1">
      <c r="A97" s="37"/>
      <c r="B97" s="38"/>
      <c r="C97" s="39"/>
      <c r="D97" s="197" t="s">
        <v>262</v>
      </c>
      <c r="E97" s="39"/>
      <c r="F97" s="244" t="s">
        <v>1431</v>
      </c>
      <c r="G97" s="39"/>
      <c r="H97" s="39"/>
      <c r="I97" s="220"/>
      <c r="J97" s="39"/>
      <c r="K97" s="39"/>
      <c r="L97" s="42"/>
      <c r="M97" s="221"/>
      <c r="N97" s="222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262</v>
      </c>
      <c r="AU97" s="20" t="s">
        <v>88</v>
      </c>
    </row>
    <row r="98" spans="1:65" s="12" customFormat="1" ht="22.9" customHeight="1">
      <c r="B98" s="166"/>
      <c r="C98" s="167"/>
      <c r="D98" s="168" t="s">
        <v>72</v>
      </c>
      <c r="E98" s="180" t="s">
        <v>1432</v>
      </c>
      <c r="F98" s="180" t="s">
        <v>1433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SUM(P99:P101)</f>
        <v>0</v>
      </c>
      <c r="Q98" s="174"/>
      <c r="R98" s="175">
        <f>SUM(R99:R101)</f>
        <v>0</v>
      </c>
      <c r="S98" s="174"/>
      <c r="T98" s="176">
        <f>SUM(T99:T101)</f>
        <v>0</v>
      </c>
      <c r="AR98" s="177" t="s">
        <v>187</v>
      </c>
      <c r="AT98" s="178" t="s">
        <v>72</v>
      </c>
      <c r="AU98" s="178" t="s">
        <v>81</v>
      </c>
      <c r="AY98" s="177" t="s">
        <v>159</v>
      </c>
      <c r="BK98" s="179">
        <f>SUM(BK99:BK101)</f>
        <v>0</v>
      </c>
    </row>
    <row r="99" spans="1:65" s="2" customFormat="1" ht="16.5" customHeight="1">
      <c r="A99" s="37"/>
      <c r="B99" s="38"/>
      <c r="C99" s="182" t="s">
        <v>187</v>
      </c>
      <c r="D99" s="182" t="s">
        <v>161</v>
      </c>
      <c r="E99" s="183" t="s">
        <v>1434</v>
      </c>
      <c r="F99" s="184" t="s">
        <v>1433</v>
      </c>
      <c r="G99" s="185" t="s">
        <v>633</v>
      </c>
      <c r="H99" s="186">
        <v>1</v>
      </c>
      <c r="I99" s="187"/>
      <c r="J99" s="188">
        <f>ROUND(I99*H99,2)</f>
        <v>0</v>
      </c>
      <c r="K99" s="184" t="s">
        <v>173</v>
      </c>
      <c r="L99" s="42"/>
      <c r="M99" s="189" t="s">
        <v>21</v>
      </c>
      <c r="N99" s="190" t="s">
        <v>45</v>
      </c>
      <c r="O99" s="67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3" t="s">
        <v>1415</v>
      </c>
      <c r="AT99" s="193" t="s">
        <v>161</v>
      </c>
      <c r="AU99" s="193" t="s">
        <v>88</v>
      </c>
      <c r="AY99" s="20" t="s">
        <v>159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0" t="s">
        <v>88</v>
      </c>
      <c r="BK99" s="194">
        <f>ROUND(I99*H99,2)</f>
        <v>0</v>
      </c>
      <c r="BL99" s="20" t="s">
        <v>1415</v>
      </c>
      <c r="BM99" s="193" t="s">
        <v>1435</v>
      </c>
    </row>
    <row r="100" spans="1:65" s="2" customFormat="1">
      <c r="A100" s="37"/>
      <c r="B100" s="38"/>
      <c r="C100" s="39"/>
      <c r="D100" s="218" t="s">
        <v>175</v>
      </c>
      <c r="E100" s="39"/>
      <c r="F100" s="219" t="s">
        <v>1436</v>
      </c>
      <c r="G100" s="39"/>
      <c r="H100" s="39"/>
      <c r="I100" s="220"/>
      <c r="J100" s="39"/>
      <c r="K100" s="39"/>
      <c r="L100" s="42"/>
      <c r="M100" s="221"/>
      <c r="N100" s="222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175</v>
      </c>
      <c r="AU100" s="20" t="s">
        <v>88</v>
      </c>
    </row>
    <row r="101" spans="1:65" s="2" customFormat="1" ht="374.25" customHeight="1">
      <c r="A101" s="37"/>
      <c r="B101" s="38"/>
      <c r="C101" s="39"/>
      <c r="D101" s="197" t="s">
        <v>262</v>
      </c>
      <c r="E101" s="39"/>
      <c r="F101" s="244" t="s">
        <v>1437</v>
      </c>
      <c r="G101" s="39"/>
      <c r="H101" s="39"/>
      <c r="I101" s="220"/>
      <c r="J101" s="39"/>
      <c r="K101" s="39"/>
      <c r="L101" s="42"/>
      <c r="M101" s="221"/>
      <c r="N101" s="222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262</v>
      </c>
      <c r="AU101" s="20" t="s">
        <v>88</v>
      </c>
    </row>
    <row r="102" spans="1:65" s="12" customFormat="1" ht="22.9" customHeight="1">
      <c r="B102" s="166"/>
      <c r="C102" s="167"/>
      <c r="D102" s="168" t="s">
        <v>72</v>
      </c>
      <c r="E102" s="180" t="s">
        <v>1438</v>
      </c>
      <c r="F102" s="180" t="s">
        <v>1439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SUM(P103:P109)</f>
        <v>0</v>
      </c>
      <c r="Q102" s="174"/>
      <c r="R102" s="175">
        <f>SUM(R103:R109)</f>
        <v>0</v>
      </c>
      <c r="S102" s="174"/>
      <c r="T102" s="176">
        <f>SUM(T103:T109)</f>
        <v>0</v>
      </c>
      <c r="AR102" s="177" t="s">
        <v>187</v>
      </c>
      <c r="AT102" s="178" t="s">
        <v>72</v>
      </c>
      <c r="AU102" s="178" t="s">
        <v>81</v>
      </c>
      <c r="AY102" s="177" t="s">
        <v>159</v>
      </c>
      <c r="BK102" s="179">
        <f>SUM(BK103:BK109)</f>
        <v>0</v>
      </c>
    </row>
    <row r="103" spans="1:65" s="2" customFormat="1" ht="16.5" customHeight="1">
      <c r="A103" s="37"/>
      <c r="B103" s="38"/>
      <c r="C103" s="182" t="s">
        <v>193</v>
      </c>
      <c r="D103" s="182" t="s">
        <v>161</v>
      </c>
      <c r="E103" s="183" t="s">
        <v>1440</v>
      </c>
      <c r="F103" s="184" t="s">
        <v>1441</v>
      </c>
      <c r="G103" s="185" t="s">
        <v>633</v>
      </c>
      <c r="H103" s="186">
        <v>1</v>
      </c>
      <c r="I103" s="187"/>
      <c r="J103" s="188">
        <f>ROUND(I103*H103,2)</f>
        <v>0</v>
      </c>
      <c r="K103" s="184" t="s">
        <v>164</v>
      </c>
      <c r="L103" s="42"/>
      <c r="M103" s="189" t="s">
        <v>21</v>
      </c>
      <c r="N103" s="190" t="s">
        <v>45</v>
      </c>
      <c r="O103" s="67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3" t="s">
        <v>1415</v>
      </c>
      <c r="AT103" s="193" t="s">
        <v>161</v>
      </c>
      <c r="AU103" s="193" t="s">
        <v>88</v>
      </c>
      <c r="AY103" s="20" t="s">
        <v>159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88</v>
      </c>
      <c r="BK103" s="194">
        <f>ROUND(I103*H103,2)</f>
        <v>0</v>
      </c>
      <c r="BL103" s="20" t="s">
        <v>1415</v>
      </c>
      <c r="BM103" s="193" t="s">
        <v>1442</v>
      </c>
    </row>
    <row r="104" spans="1:65" s="2" customFormat="1" ht="199.5" customHeight="1">
      <c r="A104" s="37"/>
      <c r="B104" s="38"/>
      <c r="C104" s="39"/>
      <c r="D104" s="197" t="s">
        <v>262</v>
      </c>
      <c r="E104" s="39"/>
      <c r="F104" s="244" t="s">
        <v>1443</v>
      </c>
      <c r="G104" s="39"/>
      <c r="H104" s="39"/>
      <c r="I104" s="220"/>
      <c r="J104" s="39"/>
      <c r="K104" s="39"/>
      <c r="L104" s="42"/>
      <c r="M104" s="221"/>
      <c r="N104" s="222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262</v>
      </c>
      <c r="AU104" s="20" t="s">
        <v>88</v>
      </c>
    </row>
    <row r="105" spans="1:65" s="2" customFormat="1" ht="16.5" customHeight="1">
      <c r="A105" s="37"/>
      <c r="B105" s="38"/>
      <c r="C105" s="182" t="s">
        <v>199</v>
      </c>
      <c r="D105" s="182" t="s">
        <v>161</v>
      </c>
      <c r="E105" s="183" t="s">
        <v>1444</v>
      </c>
      <c r="F105" s="184" t="s">
        <v>1445</v>
      </c>
      <c r="G105" s="185" t="s">
        <v>633</v>
      </c>
      <c r="H105" s="186">
        <v>1</v>
      </c>
      <c r="I105" s="187"/>
      <c r="J105" s="188">
        <f>ROUND(I105*H105,2)</f>
        <v>0</v>
      </c>
      <c r="K105" s="184" t="s">
        <v>173</v>
      </c>
      <c r="L105" s="42"/>
      <c r="M105" s="189" t="s">
        <v>21</v>
      </c>
      <c r="N105" s="190" t="s">
        <v>45</v>
      </c>
      <c r="O105" s="67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3" t="s">
        <v>1415</v>
      </c>
      <c r="AT105" s="193" t="s">
        <v>161</v>
      </c>
      <c r="AU105" s="193" t="s">
        <v>88</v>
      </c>
      <c r="AY105" s="20" t="s">
        <v>159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0" t="s">
        <v>88</v>
      </c>
      <c r="BK105" s="194">
        <f>ROUND(I105*H105,2)</f>
        <v>0</v>
      </c>
      <c r="BL105" s="20" t="s">
        <v>1415</v>
      </c>
      <c r="BM105" s="193" t="s">
        <v>1446</v>
      </c>
    </row>
    <row r="106" spans="1:65" s="2" customFormat="1">
      <c r="A106" s="37"/>
      <c r="B106" s="38"/>
      <c r="C106" s="39"/>
      <c r="D106" s="218" t="s">
        <v>175</v>
      </c>
      <c r="E106" s="39"/>
      <c r="F106" s="219" t="s">
        <v>1447</v>
      </c>
      <c r="G106" s="39"/>
      <c r="H106" s="39"/>
      <c r="I106" s="220"/>
      <c r="J106" s="39"/>
      <c r="K106" s="39"/>
      <c r="L106" s="42"/>
      <c r="M106" s="221"/>
      <c r="N106" s="222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175</v>
      </c>
      <c r="AU106" s="20" t="s">
        <v>88</v>
      </c>
    </row>
    <row r="107" spans="1:65" s="2" customFormat="1" ht="16.5" customHeight="1">
      <c r="A107" s="37"/>
      <c r="B107" s="38"/>
      <c r="C107" s="182" t="s">
        <v>205</v>
      </c>
      <c r="D107" s="182" t="s">
        <v>161</v>
      </c>
      <c r="E107" s="183" t="s">
        <v>1448</v>
      </c>
      <c r="F107" s="184" t="s">
        <v>1449</v>
      </c>
      <c r="G107" s="185" t="s">
        <v>633</v>
      </c>
      <c r="H107" s="186">
        <v>1</v>
      </c>
      <c r="I107" s="187"/>
      <c r="J107" s="188">
        <f>ROUND(I107*H107,2)</f>
        <v>0</v>
      </c>
      <c r="K107" s="184" t="s">
        <v>173</v>
      </c>
      <c r="L107" s="42"/>
      <c r="M107" s="189" t="s">
        <v>21</v>
      </c>
      <c r="N107" s="190" t="s">
        <v>45</v>
      </c>
      <c r="O107" s="67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1415</v>
      </c>
      <c r="AT107" s="193" t="s">
        <v>161</v>
      </c>
      <c r="AU107" s="193" t="s">
        <v>88</v>
      </c>
      <c r="AY107" s="20" t="s">
        <v>159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88</v>
      </c>
      <c r="BK107" s="194">
        <f>ROUND(I107*H107,2)</f>
        <v>0</v>
      </c>
      <c r="BL107" s="20" t="s">
        <v>1415</v>
      </c>
      <c r="BM107" s="193" t="s">
        <v>1450</v>
      </c>
    </row>
    <row r="108" spans="1:65" s="2" customFormat="1">
      <c r="A108" s="37"/>
      <c r="B108" s="38"/>
      <c r="C108" s="39"/>
      <c r="D108" s="218" t="s">
        <v>175</v>
      </c>
      <c r="E108" s="39"/>
      <c r="F108" s="219" t="s">
        <v>1451</v>
      </c>
      <c r="G108" s="39"/>
      <c r="H108" s="39"/>
      <c r="I108" s="220"/>
      <c r="J108" s="39"/>
      <c r="K108" s="39"/>
      <c r="L108" s="42"/>
      <c r="M108" s="221"/>
      <c r="N108" s="222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175</v>
      </c>
      <c r="AU108" s="20" t="s">
        <v>88</v>
      </c>
    </row>
    <row r="109" spans="1:65" s="2" customFormat="1" ht="250.5" customHeight="1">
      <c r="A109" s="37"/>
      <c r="B109" s="38"/>
      <c r="C109" s="39"/>
      <c r="D109" s="197" t="s">
        <v>262</v>
      </c>
      <c r="E109" s="39"/>
      <c r="F109" s="244" t="s">
        <v>1452</v>
      </c>
      <c r="G109" s="39"/>
      <c r="H109" s="39"/>
      <c r="I109" s="220"/>
      <c r="J109" s="39"/>
      <c r="K109" s="39"/>
      <c r="L109" s="42"/>
      <c r="M109" s="221"/>
      <c r="N109" s="222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262</v>
      </c>
      <c r="AU109" s="20" t="s">
        <v>88</v>
      </c>
    </row>
    <row r="110" spans="1:65" s="12" customFormat="1" ht="22.9" customHeight="1">
      <c r="B110" s="166"/>
      <c r="C110" s="167"/>
      <c r="D110" s="168" t="s">
        <v>72</v>
      </c>
      <c r="E110" s="180" t="s">
        <v>1453</v>
      </c>
      <c r="F110" s="180" t="s">
        <v>1454</v>
      </c>
      <c r="G110" s="167"/>
      <c r="H110" s="167"/>
      <c r="I110" s="170"/>
      <c r="J110" s="181">
        <f>BK110</f>
        <v>0</v>
      </c>
      <c r="K110" s="167"/>
      <c r="L110" s="172"/>
      <c r="M110" s="173"/>
      <c r="N110" s="174"/>
      <c r="O110" s="174"/>
      <c r="P110" s="175">
        <f>SUM(P111:P113)</f>
        <v>0</v>
      </c>
      <c r="Q110" s="174"/>
      <c r="R110" s="175">
        <f>SUM(R111:R113)</f>
        <v>0</v>
      </c>
      <c r="S110" s="174"/>
      <c r="T110" s="176">
        <f>SUM(T111:T113)</f>
        <v>0</v>
      </c>
      <c r="AR110" s="177" t="s">
        <v>187</v>
      </c>
      <c r="AT110" s="178" t="s">
        <v>72</v>
      </c>
      <c r="AU110" s="178" t="s">
        <v>81</v>
      </c>
      <c r="AY110" s="177" t="s">
        <v>159</v>
      </c>
      <c r="BK110" s="179">
        <f>SUM(BK111:BK113)</f>
        <v>0</v>
      </c>
    </row>
    <row r="111" spans="1:65" s="2" customFormat="1" ht="16.5" customHeight="1">
      <c r="A111" s="37"/>
      <c r="B111" s="38"/>
      <c r="C111" s="182" t="s">
        <v>211</v>
      </c>
      <c r="D111" s="182" t="s">
        <v>161</v>
      </c>
      <c r="E111" s="183" t="s">
        <v>1455</v>
      </c>
      <c r="F111" s="184" t="s">
        <v>1456</v>
      </c>
      <c r="G111" s="185" t="s">
        <v>633</v>
      </c>
      <c r="H111" s="186">
        <v>1</v>
      </c>
      <c r="I111" s="187"/>
      <c r="J111" s="188">
        <f>ROUND(I111*H111,2)</f>
        <v>0</v>
      </c>
      <c r="K111" s="184" t="s">
        <v>173</v>
      </c>
      <c r="L111" s="42"/>
      <c r="M111" s="189" t="s">
        <v>21</v>
      </c>
      <c r="N111" s="190" t="s">
        <v>45</v>
      </c>
      <c r="O111" s="67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3" t="s">
        <v>1415</v>
      </c>
      <c r="AT111" s="193" t="s">
        <v>161</v>
      </c>
      <c r="AU111" s="193" t="s">
        <v>88</v>
      </c>
      <c r="AY111" s="20" t="s">
        <v>159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20" t="s">
        <v>88</v>
      </c>
      <c r="BK111" s="194">
        <f>ROUND(I111*H111,2)</f>
        <v>0</v>
      </c>
      <c r="BL111" s="20" t="s">
        <v>1415</v>
      </c>
      <c r="BM111" s="193" t="s">
        <v>1457</v>
      </c>
    </row>
    <row r="112" spans="1:65" s="2" customFormat="1">
      <c r="A112" s="37"/>
      <c r="B112" s="38"/>
      <c r="C112" s="39"/>
      <c r="D112" s="218" t="s">
        <v>175</v>
      </c>
      <c r="E112" s="39"/>
      <c r="F112" s="219" t="s">
        <v>1458</v>
      </c>
      <c r="G112" s="39"/>
      <c r="H112" s="39"/>
      <c r="I112" s="220"/>
      <c r="J112" s="39"/>
      <c r="K112" s="39"/>
      <c r="L112" s="42"/>
      <c r="M112" s="221"/>
      <c r="N112" s="222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175</v>
      </c>
      <c r="AU112" s="20" t="s">
        <v>88</v>
      </c>
    </row>
    <row r="113" spans="1:65" s="2" customFormat="1" ht="54.75" customHeight="1">
      <c r="A113" s="37"/>
      <c r="B113" s="38"/>
      <c r="C113" s="39"/>
      <c r="D113" s="197" t="s">
        <v>262</v>
      </c>
      <c r="E113" s="39"/>
      <c r="F113" s="244" t="s">
        <v>1459</v>
      </c>
      <c r="G113" s="39"/>
      <c r="H113" s="39"/>
      <c r="I113" s="220"/>
      <c r="J113" s="39"/>
      <c r="K113" s="39"/>
      <c r="L113" s="42"/>
      <c r="M113" s="221"/>
      <c r="N113" s="222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262</v>
      </c>
      <c r="AU113" s="20" t="s">
        <v>88</v>
      </c>
    </row>
    <row r="114" spans="1:65" s="12" customFormat="1" ht="22.9" customHeight="1">
      <c r="B114" s="166"/>
      <c r="C114" s="167"/>
      <c r="D114" s="168" t="s">
        <v>72</v>
      </c>
      <c r="E114" s="180" t="s">
        <v>1460</v>
      </c>
      <c r="F114" s="180" t="s">
        <v>1461</v>
      </c>
      <c r="G114" s="167"/>
      <c r="H114" s="167"/>
      <c r="I114" s="170"/>
      <c r="J114" s="181">
        <f>BK114</f>
        <v>0</v>
      </c>
      <c r="K114" s="167"/>
      <c r="L114" s="172"/>
      <c r="M114" s="173"/>
      <c r="N114" s="174"/>
      <c r="O114" s="174"/>
      <c r="P114" s="175">
        <f>SUM(P115:P116)</f>
        <v>0</v>
      </c>
      <c r="Q114" s="174"/>
      <c r="R114" s="175">
        <f>SUM(R115:R116)</f>
        <v>0</v>
      </c>
      <c r="S114" s="174"/>
      <c r="T114" s="176">
        <f>SUM(T115:T116)</f>
        <v>0</v>
      </c>
      <c r="AR114" s="177" t="s">
        <v>187</v>
      </c>
      <c r="AT114" s="178" t="s">
        <v>72</v>
      </c>
      <c r="AU114" s="178" t="s">
        <v>81</v>
      </c>
      <c r="AY114" s="177" t="s">
        <v>159</v>
      </c>
      <c r="BK114" s="179">
        <f>SUM(BK115:BK116)</f>
        <v>0</v>
      </c>
    </row>
    <row r="115" spans="1:65" s="2" customFormat="1" ht="16.5" customHeight="1">
      <c r="A115" s="37"/>
      <c r="B115" s="38"/>
      <c r="C115" s="182" t="s">
        <v>217</v>
      </c>
      <c r="D115" s="182" t="s">
        <v>161</v>
      </c>
      <c r="E115" s="183" t="s">
        <v>1462</v>
      </c>
      <c r="F115" s="184" t="s">
        <v>1463</v>
      </c>
      <c r="G115" s="185" t="s">
        <v>633</v>
      </c>
      <c r="H115" s="186">
        <v>1</v>
      </c>
      <c r="I115" s="187"/>
      <c r="J115" s="188">
        <f>ROUND(I115*H115,2)</f>
        <v>0</v>
      </c>
      <c r="K115" s="184" t="s">
        <v>164</v>
      </c>
      <c r="L115" s="42"/>
      <c r="M115" s="189" t="s">
        <v>21</v>
      </c>
      <c r="N115" s="190" t="s">
        <v>45</v>
      </c>
      <c r="O115" s="67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3" t="s">
        <v>1415</v>
      </c>
      <c r="AT115" s="193" t="s">
        <v>161</v>
      </c>
      <c r="AU115" s="193" t="s">
        <v>88</v>
      </c>
      <c r="AY115" s="20" t="s">
        <v>159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88</v>
      </c>
      <c r="BK115" s="194">
        <f>ROUND(I115*H115,2)</f>
        <v>0</v>
      </c>
      <c r="BL115" s="20" t="s">
        <v>1415</v>
      </c>
      <c r="BM115" s="193" t="s">
        <v>1464</v>
      </c>
    </row>
    <row r="116" spans="1:65" s="2" customFormat="1" ht="45.75" customHeight="1">
      <c r="A116" s="37"/>
      <c r="B116" s="38"/>
      <c r="C116" s="39"/>
      <c r="D116" s="197" t="s">
        <v>262</v>
      </c>
      <c r="E116" s="39"/>
      <c r="F116" s="244" t="s">
        <v>1465</v>
      </c>
      <c r="G116" s="39"/>
      <c r="H116" s="39"/>
      <c r="I116" s="220"/>
      <c r="J116" s="39"/>
      <c r="K116" s="39"/>
      <c r="L116" s="42"/>
      <c r="M116" s="256"/>
      <c r="N116" s="257"/>
      <c r="O116" s="258"/>
      <c r="P116" s="258"/>
      <c r="Q116" s="258"/>
      <c r="R116" s="258"/>
      <c r="S116" s="258"/>
      <c r="T116" s="259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262</v>
      </c>
      <c r="AU116" s="20" t="s">
        <v>88</v>
      </c>
    </row>
    <row r="117" spans="1:65" s="2" customFormat="1" ht="6.95" customHeight="1">
      <c r="A117" s="37"/>
      <c r="B117" s="50"/>
      <c r="C117" s="51"/>
      <c r="D117" s="51"/>
      <c r="E117" s="51"/>
      <c r="F117" s="51"/>
      <c r="G117" s="51"/>
      <c r="H117" s="51"/>
      <c r="I117" s="51"/>
      <c r="J117" s="51"/>
      <c r="K117" s="51"/>
      <c r="L117" s="42"/>
      <c r="M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</sheetData>
  <sheetProtection algorithmName="SHA-512" hashValue="ujA29+Le6ixVOzH5l4eLOZ4bC5eRvW2TKF/j7a0+CsFJnH/mcmQfm+zZ2wJMqGtQxro1pwQJg/OznqBmvYueXg==" saltValue="XoF+ULXclVqp93oUgqQLotfzYRua50bD3v6Ukpmx7iZudjoq5I+ZFj6g+WkMvvsIZ4EjFOFNWoOg/tmhUZOveQ==" spinCount="100000" sheet="1" objects="1" scenarios="1" formatColumns="0" formatRows="0" autoFilter="0"/>
  <autoFilter ref="C84:K11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1" r:id="rId2"/>
    <hyperlink ref="F96" r:id="rId3"/>
    <hyperlink ref="F100" r:id="rId4"/>
    <hyperlink ref="F106" r:id="rId5"/>
    <hyperlink ref="F108" r:id="rId6"/>
    <hyperlink ref="F112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2"/>
      <c r="C3" s="113"/>
      <c r="D3" s="113"/>
      <c r="E3" s="113"/>
      <c r="F3" s="113"/>
      <c r="G3" s="113"/>
      <c r="H3" s="23"/>
    </row>
    <row r="4" spans="1:8" s="1" customFormat="1" ht="24.95" customHeight="1">
      <c r="B4" s="23"/>
      <c r="C4" s="114" t="s">
        <v>1466</v>
      </c>
      <c r="H4" s="23"/>
    </row>
    <row r="5" spans="1:8" s="1" customFormat="1" ht="12" customHeight="1">
      <c r="B5" s="23"/>
      <c r="C5" s="260" t="s">
        <v>13</v>
      </c>
      <c r="D5" s="414" t="s">
        <v>14</v>
      </c>
      <c r="E5" s="361"/>
      <c r="F5" s="361"/>
      <c r="H5" s="23"/>
    </row>
    <row r="6" spans="1:8" s="1" customFormat="1" ht="36.950000000000003" customHeight="1">
      <c r="B6" s="23"/>
      <c r="C6" s="261" t="s">
        <v>16</v>
      </c>
      <c r="D6" s="415" t="s">
        <v>17</v>
      </c>
      <c r="E6" s="361"/>
      <c r="F6" s="361"/>
      <c r="H6" s="23"/>
    </row>
    <row r="7" spans="1:8" s="1" customFormat="1" ht="16.5" customHeight="1">
      <c r="B7" s="23"/>
      <c r="C7" s="116" t="s">
        <v>24</v>
      </c>
      <c r="D7" s="118" t="str">
        <f>'Rekapitulace stavby'!AN8</f>
        <v>24. 10. 2022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5"/>
      <c r="B9" s="262"/>
      <c r="C9" s="263" t="s">
        <v>54</v>
      </c>
      <c r="D9" s="264" t="s">
        <v>55</v>
      </c>
      <c r="E9" s="264" t="s">
        <v>146</v>
      </c>
      <c r="F9" s="265" t="s">
        <v>1467</v>
      </c>
      <c r="G9" s="155"/>
      <c r="H9" s="262"/>
    </row>
    <row r="10" spans="1:8" s="2" customFormat="1" ht="26.45" customHeight="1">
      <c r="A10" s="37"/>
      <c r="B10" s="42"/>
      <c r="C10" s="266" t="s">
        <v>1468</v>
      </c>
      <c r="D10" s="266" t="s">
        <v>79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67" t="s">
        <v>108</v>
      </c>
      <c r="D11" s="268" t="s">
        <v>109</v>
      </c>
      <c r="E11" s="269" t="s">
        <v>110</v>
      </c>
      <c r="F11" s="270">
        <v>138.63999999999999</v>
      </c>
      <c r="G11" s="37"/>
      <c r="H11" s="42"/>
    </row>
    <row r="12" spans="1:8" s="2" customFormat="1" ht="16.899999999999999" customHeight="1">
      <c r="A12" s="37"/>
      <c r="B12" s="42"/>
      <c r="C12" s="271" t="s">
        <v>21</v>
      </c>
      <c r="D12" s="271" t="s">
        <v>677</v>
      </c>
      <c r="E12" s="20" t="s">
        <v>21</v>
      </c>
      <c r="F12" s="272">
        <v>0</v>
      </c>
      <c r="G12" s="37"/>
      <c r="H12" s="42"/>
    </row>
    <row r="13" spans="1:8" s="2" customFormat="1" ht="16.899999999999999" customHeight="1">
      <c r="A13" s="37"/>
      <c r="B13" s="42"/>
      <c r="C13" s="271" t="s">
        <v>21</v>
      </c>
      <c r="D13" s="271" t="s">
        <v>678</v>
      </c>
      <c r="E13" s="20" t="s">
        <v>21</v>
      </c>
      <c r="F13" s="272">
        <v>152.19999999999999</v>
      </c>
      <c r="G13" s="37"/>
      <c r="H13" s="42"/>
    </row>
    <row r="14" spans="1:8" s="2" customFormat="1" ht="16.899999999999999" customHeight="1">
      <c r="A14" s="37"/>
      <c r="B14" s="42"/>
      <c r="C14" s="271" t="s">
        <v>21</v>
      </c>
      <c r="D14" s="271" t="s">
        <v>679</v>
      </c>
      <c r="E14" s="20" t="s">
        <v>21</v>
      </c>
      <c r="F14" s="272">
        <v>4.24</v>
      </c>
      <c r="G14" s="37"/>
      <c r="H14" s="42"/>
    </row>
    <row r="15" spans="1:8" s="2" customFormat="1" ht="16.899999999999999" customHeight="1">
      <c r="A15" s="37"/>
      <c r="B15" s="42"/>
      <c r="C15" s="271" t="s">
        <v>21</v>
      </c>
      <c r="D15" s="271" t="s">
        <v>680</v>
      </c>
      <c r="E15" s="20" t="s">
        <v>21</v>
      </c>
      <c r="F15" s="272">
        <v>-17.8</v>
      </c>
      <c r="G15" s="37"/>
      <c r="H15" s="42"/>
    </row>
    <row r="16" spans="1:8" s="2" customFormat="1" ht="16.899999999999999" customHeight="1">
      <c r="A16" s="37"/>
      <c r="B16" s="42"/>
      <c r="C16" s="271" t="s">
        <v>108</v>
      </c>
      <c r="D16" s="271" t="s">
        <v>169</v>
      </c>
      <c r="E16" s="20" t="s">
        <v>21</v>
      </c>
      <c r="F16" s="272">
        <v>138.63999999999999</v>
      </c>
      <c r="G16" s="37"/>
      <c r="H16" s="42"/>
    </row>
    <row r="17" spans="1:8" s="2" customFormat="1" ht="16.899999999999999" customHeight="1">
      <c r="A17" s="37"/>
      <c r="B17" s="42"/>
      <c r="C17" s="273" t="s">
        <v>1469</v>
      </c>
      <c r="D17" s="37"/>
      <c r="E17" s="37"/>
      <c r="F17" s="37"/>
      <c r="G17" s="37"/>
      <c r="H17" s="42"/>
    </row>
    <row r="18" spans="1:8" s="2" customFormat="1" ht="16.899999999999999" customHeight="1">
      <c r="A18" s="37"/>
      <c r="B18" s="42"/>
      <c r="C18" s="271" t="s">
        <v>1119</v>
      </c>
      <c r="D18" s="271" t="s">
        <v>1470</v>
      </c>
      <c r="E18" s="20" t="s">
        <v>110</v>
      </c>
      <c r="F18" s="272">
        <v>138.63999999999999</v>
      </c>
      <c r="G18" s="37"/>
      <c r="H18" s="42"/>
    </row>
    <row r="19" spans="1:8" s="2" customFormat="1" ht="16.899999999999999" customHeight="1">
      <c r="A19" s="37"/>
      <c r="B19" s="42"/>
      <c r="C19" s="271" t="s">
        <v>476</v>
      </c>
      <c r="D19" s="271" t="s">
        <v>1471</v>
      </c>
      <c r="E19" s="20" t="s">
        <v>110</v>
      </c>
      <c r="F19" s="272">
        <v>150.63999999999999</v>
      </c>
      <c r="G19" s="37"/>
      <c r="H19" s="42"/>
    </row>
    <row r="20" spans="1:8" s="2" customFormat="1" ht="16.899999999999999" customHeight="1">
      <c r="A20" s="37"/>
      <c r="B20" s="42"/>
      <c r="C20" s="271" t="s">
        <v>1069</v>
      </c>
      <c r="D20" s="271" t="s">
        <v>1472</v>
      </c>
      <c r="E20" s="20" t="s">
        <v>96</v>
      </c>
      <c r="F20" s="272">
        <v>15.064</v>
      </c>
      <c r="G20" s="37"/>
      <c r="H20" s="42"/>
    </row>
    <row r="21" spans="1:8" s="2" customFormat="1" ht="16.899999999999999" customHeight="1">
      <c r="A21" s="37"/>
      <c r="B21" s="42"/>
      <c r="C21" s="271" t="s">
        <v>1081</v>
      </c>
      <c r="D21" s="271" t="s">
        <v>1473</v>
      </c>
      <c r="E21" s="20" t="s">
        <v>96</v>
      </c>
      <c r="F21" s="272">
        <v>18.039000000000001</v>
      </c>
      <c r="G21" s="37"/>
      <c r="H21" s="42"/>
    </row>
    <row r="22" spans="1:8" s="2" customFormat="1" ht="16.899999999999999" customHeight="1">
      <c r="A22" s="37"/>
      <c r="B22" s="42"/>
      <c r="C22" s="271" t="s">
        <v>1140</v>
      </c>
      <c r="D22" s="271" t="s">
        <v>1474</v>
      </c>
      <c r="E22" s="20" t="s">
        <v>110</v>
      </c>
      <c r="F22" s="272">
        <v>150.63999999999999</v>
      </c>
      <c r="G22" s="37"/>
      <c r="H22" s="42"/>
    </row>
    <row r="23" spans="1:8" s="2" customFormat="1" ht="16.899999999999999" customHeight="1">
      <c r="A23" s="37"/>
      <c r="B23" s="42"/>
      <c r="C23" s="271" t="s">
        <v>1146</v>
      </c>
      <c r="D23" s="271" t="s">
        <v>1475</v>
      </c>
      <c r="E23" s="20" t="s">
        <v>110</v>
      </c>
      <c r="F23" s="272">
        <v>150.63999999999999</v>
      </c>
      <c r="G23" s="37"/>
      <c r="H23" s="42"/>
    </row>
    <row r="24" spans="1:8" s="2" customFormat="1" ht="16.899999999999999" customHeight="1">
      <c r="A24" s="37"/>
      <c r="B24" s="42"/>
      <c r="C24" s="271" t="s">
        <v>1151</v>
      </c>
      <c r="D24" s="271" t="s">
        <v>1476</v>
      </c>
      <c r="E24" s="20" t="s">
        <v>110</v>
      </c>
      <c r="F24" s="272">
        <v>150.63999999999999</v>
      </c>
      <c r="G24" s="37"/>
      <c r="H24" s="42"/>
    </row>
    <row r="25" spans="1:8" s="2" customFormat="1" ht="16.899999999999999" customHeight="1">
      <c r="A25" s="37"/>
      <c r="B25" s="42"/>
      <c r="C25" s="271" t="s">
        <v>1156</v>
      </c>
      <c r="D25" s="271" t="s">
        <v>1477</v>
      </c>
      <c r="E25" s="20" t="s">
        <v>96</v>
      </c>
      <c r="F25" s="272">
        <v>18.039000000000001</v>
      </c>
      <c r="G25" s="37"/>
      <c r="H25" s="42"/>
    </row>
    <row r="26" spans="1:8" s="2" customFormat="1" ht="16.899999999999999" customHeight="1">
      <c r="A26" s="37"/>
      <c r="B26" s="42"/>
      <c r="C26" s="271" t="s">
        <v>1124</v>
      </c>
      <c r="D26" s="271" t="s">
        <v>1125</v>
      </c>
      <c r="E26" s="20" t="s">
        <v>96</v>
      </c>
      <c r="F26" s="272">
        <v>15.25</v>
      </c>
      <c r="G26" s="37"/>
      <c r="H26" s="42"/>
    </row>
    <row r="27" spans="1:8" s="2" customFormat="1" ht="16.899999999999999" customHeight="1">
      <c r="A27" s="37"/>
      <c r="B27" s="42"/>
      <c r="C27" s="267" t="s">
        <v>112</v>
      </c>
      <c r="D27" s="268" t="s">
        <v>113</v>
      </c>
      <c r="E27" s="269" t="s">
        <v>110</v>
      </c>
      <c r="F27" s="270">
        <v>12</v>
      </c>
      <c r="G27" s="37"/>
      <c r="H27" s="42"/>
    </row>
    <row r="28" spans="1:8" s="2" customFormat="1" ht="16.899999999999999" customHeight="1">
      <c r="A28" s="37"/>
      <c r="B28" s="42"/>
      <c r="C28" s="271" t="s">
        <v>21</v>
      </c>
      <c r="D28" s="271" t="s">
        <v>671</v>
      </c>
      <c r="E28" s="20" t="s">
        <v>21</v>
      </c>
      <c r="F28" s="272">
        <v>12</v>
      </c>
      <c r="G28" s="37"/>
      <c r="H28" s="42"/>
    </row>
    <row r="29" spans="1:8" s="2" customFormat="1" ht="16.899999999999999" customHeight="1">
      <c r="A29" s="37"/>
      <c r="B29" s="42"/>
      <c r="C29" s="271" t="s">
        <v>112</v>
      </c>
      <c r="D29" s="271" t="s">
        <v>169</v>
      </c>
      <c r="E29" s="20" t="s">
        <v>21</v>
      </c>
      <c r="F29" s="272">
        <v>12</v>
      </c>
      <c r="G29" s="37"/>
      <c r="H29" s="42"/>
    </row>
    <row r="30" spans="1:8" s="2" customFormat="1" ht="16.899999999999999" customHeight="1">
      <c r="A30" s="37"/>
      <c r="B30" s="42"/>
      <c r="C30" s="273" t="s">
        <v>1469</v>
      </c>
      <c r="D30" s="37"/>
      <c r="E30" s="37"/>
      <c r="F30" s="37"/>
      <c r="G30" s="37"/>
      <c r="H30" s="42"/>
    </row>
    <row r="31" spans="1:8" s="2" customFormat="1" ht="16.899999999999999" customHeight="1">
      <c r="A31" s="37"/>
      <c r="B31" s="42"/>
      <c r="C31" s="271" t="s">
        <v>1131</v>
      </c>
      <c r="D31" s="271" t="s">
        <v>1478</v>
      </c>
      <c r="E31" s="20" t="s">
        <v>110</v>
      </c>
      <c r="F31" s="272">
        <v>12</v>
      </c>
      <c r="G31" s="37"/>
      <c r="H31" s="42"/>
    </row>
    <row r="32" spans="1:8" s="2" customFormat="1" ht="16.899999999999999" customHeight="1">
      <c r="A32" s="37"/>
      <c r="B32" s="42"/>
      <c r="C32" s="271" t="s">
        <v>476</v>
      </c>
      <c r="D32" s="271" t="s">
        <v>1471</v>
      </c>
      <c r="E32" s="20" t="s">
        <v>110</v>
      </c>
      <c r="F32" s="272">
        <v>150.63999999999999</v>
      </c>
      <c r="G32" s="37"/>
      <c r="H32" s="42"/>
    </row>
    <row r="33" spans="1:8" s="2" customFormat="1" ht="16.899999999999999" customHeight="1">
      <c r="A33" s="37"/>
      <c r="B33" s="42"/>
      <c r="C33" s="271" t="s">
        <v>1069</v>
      </c>
      <c r="D33" s="271" t="s">
        <v>1472</v>
      </c>
      <c r="E33" s="20" t="s">
        <v>96</v>
      </c>
      <c r="F33" s="272">
        <v>15.064</v>
      </c>
      <c r="G33" s="37"/>
      <c r="H33" s="42"/>
    </row>
    <row r="34" spans="1:8" s="2" customFormat="1" ht="16.899999999999999" customHeight="1">
      <c r="A34" s="37"/>
      <c r="B34" s="42"/>
      <c r="C34" s="271" t="s">
        <v>1081</v>
      </c>
      <c r="D34" s="271" t="s">
        <v>1473</v>
      </c>
      <c r="E34" s="20" t="s">
        <v>96</v>
      </c>
      <c r="F34" s="272">
        <v>18.039000000000001</v>
      </c>
      <c r="G34" s="37"/>
      <c r="H34" s="42"/>
    </row>
    <row r="35" spans="1:8" s="2" customFormat="1" ht="16.899999999999999" customHeight="1">
      <c r="A35" s="37"/>
      <c r="B35" s="42"/>
      <c r="C35" s="271" t="s">
        <v>1140</v>
      </c>
      <c r="D35" s="271" t="s">
        <v>1474</v>
      </c>
      <c r="E35" s="20" t="s">
        <v>110</v>
      </c>
      <c r="F35" s="272">
        <v>150.63999999999999</v>
      </c>
      <c r="G35" s="37"/>
      <c r="H35" s="42"/>
    </row>
    <row r="36" spans="1:8" s="2" customFormat="1" ht="16.899999999999999" customHeight="1">
      <c r="A36" s="37"/>
      <c r="B36" s="42"/>
      <c r="C36" s="271" t="s">
        <v>1146</v>
      </c>
      <c r="D36" s="271" t="s">
        <v>1475</v>
      </c>
      <c r="E36" s="20" t="s">
        <v>110</v>
      </c>
      <c r="F36" s="272">
        <v>150.63999999999999</v>
      </c>
      <c r="G36" s="37"/>
      <c r="H36" s="42"/>
    </row>
    <row r="37" spans="1:8" s="2" customFormat="1" ht="16.899999999999999" customHeight="1">
      <c r="A37" s="37"/>
      <c r="B37" s="42"/>
      <c r="C37" s="271" t="s">
        <v>1151</v>
      </c>
      <c r="D37" s="271" t="s">
        <v>1476</v>
      </c>
      <c r="E37" s="20" t="s">
        <v>110</v>
      </c>
      <c r="F37" s="272">
        <v>150.63999999999999</v>
      </c>
      <c r="G37" s="37"/>
      <c r="H37" s="42"/>
    </row>
    <row r="38" spans="1:8" s="2" customFormat="1" ht="16.899999999999999" customHeight="1">
      <c r="A38" s="37"/>
      <c r="B38" s="42"/>
      <c r="C38" s="271" t="s">
        <v>1156</v>
      </c>
      <c r="D38" s="271" t="s">
        <v>1477</v>
      </c>
      <c r="E38" s="20" t="s">
        <v>96</v>
      </c>
      <c r="F38" s="272">
        <v>18.039000000000001</v>
      </c>
      <c r="G38" s="37"/>
      <c r="H38" s="42"/>
    </row>
    <row r="39" spans="1:8" s="2" customFormat="1" ht="16.899999999999999" customHeight="1">
      <c r="A39" s="37"/>
      <c r="B39" s="42"/>
      <c r="C39" s="271" t="s">
        <v>1124</v>
      </c>
      <c r="D39" s="271" t="s">
        <v>1125</v>
      </c>
      <c r="E39" s="20" t="s">
        <v>96</v>
      </c>
      <c r="F39" s="272">
        <v>1.32</v>
      </c>
      <c r="G39" s="37"/>
      <c r="H39" s="42"/>
    </row>
    <row r="40" spans="1:8" s="2" customFormat="1" ht="16.899999999999999" customHeight="1">
      <c r="A40" s="37"/>
      <c r="B40" s="42"/>
      <c r="C40" s="267" t="s">
        <v>94</v>
      </c>
      <c r="D40" s="268" t="s">
        <v>95</v>
      </c>
      <c r="E40" s="269" t="s">
        <v>96</v>
      </c>
      <c r="F40" s="270">
        <v>38</v>
      </c>
      <c r="G40" s="37"/>
      <c r="H40" s="42"/>
    </row>
    <row r="41" spans="1:8" s="2" customFormat="1" ht="16.899999999999999" customHeight="1">
      <c r="A41" s="37"/>
      <c r="B41" s="42"/>
      <c r="C41" s="271" t="s">
        <v>21</v>
      </c>
      <c r="D41" s="271" t="s">
        <v>409</v>
      </c>
      <c r="E41" s="20" t="s">
        <v>21</v>
      </c>
      <c r="F41" s="272">
        <v>38</v>
      </c>
      <c r="G41" s="37"/>
      <c r="H41" s="42"/>
    </row>
    <row r="42" spans="1:8" s="2" customFormat="1" ht="16.899999999999999" customHeight="1">
      <c r="A42" s="37"/>
      <c r="B42" s="42"/>
      <c r="C42" s="271" t="s">
        <v>94</v>
      </c>
      <c r="D42" s="271" t="s">
        <v>169</v>
      </c>
      <c r="E42" s="20" t="s">
        <v>21</v>
      </c>
      <c r="F42" s="272">
        <v>38</v>
      </c>
      <c r="G42" s="37"/>
      <c r="H42" s="42"/>
    </row>
    <row r="43" spans="1:8" s="2" customFormat="1" ht="16.899999999999999" customHeight="1">
      <c r="A43" s="37"/>
      <c r="B43" s="42"/>
      <c r="C43" s="273" t="s">
        <v>1469</v>
      </c>
      <c r="D43" s="37"/>
      <c r="E43" s="37"/>
      <c r="F43" s="37"/>
      <c r="G43" s="37"/>
      <c r="H43" s="42"/>
    </row>
    <row r="44" spans="1:8" s="2" customFormat="1" ht="16.899999999999999" customHeight="1">
      <c r="A44" s="37"/>
      <c r="B44" s="42"/>
      <c r="C44" s="271" t="s">
        <v>405</v>
      </c>
      <c r="D44" s="271" t="s">
        <v>1479</v>
      </c>
      <c r="E44" s="20" t="s">
        <v>96</v>
      </c>
      <c r="F44" s="272">
        <v>38</v>
      </c>
      <c r="G44" s="37"/>
      <c r="H44" s="42"/>
    </row>
    <row r="45" spans="1:8" s="2" customFormat="1" ht="16.899999999999999" customHeight="1">
      <c r="A45" s="37"/>
      <c r="B45" s="42"/>
      <c r="C45" s="271" t="s">
        <v>162</v>
      </c>
      <c r="D45" s="271" t="s">
        <v>1480</v>
      </c>
      <c r="E45" s="20" t="s">
        <v>96</v>
      </c>
      <c r="F45" s="272">
        <v>30.4</v>
      </c>
      <c r="G45" s="37"/>
      <c r="H45" s="42"/>
    </row>
    <row r="46" spans="1:8" s="2" customFormat="1" ht="16.899999999999999" customHeight="1">
      <c r="A46" s="37"/>
      <c r="B46" s="42"/>
      <c r="C46" s="271" t="s">
        <v>171</v>
      </c>
      <c r="D46" s="271" t="s">
        <v>1480</v>
      </c>
      <c r="E46" s="20" t="s">
        <v>96</v>
      </c>
      <c r="F46" s="272">
        <v>7.6</v>
      </c>
      <c r="G46" s="37"/>
      <c r="H46" s="42"/>
    </row>
    <row r="47" spans="1:8" s="2" customFormat="1" ht="16.899999999999999" customHeight="1">
      <c r="A47" s="37"/>
      <c r="B47" s="42"/>
      <c r="C47" s="271" t="s">
        <v>194</v>
      </c>
      <c r="D47" s="271" t="s">
        <v>1481</v>
      </c>
      <c r="E47" s="20" t="s">
        <v>96</v>
      </c>
      <c r="F47" s="272">
        <v>38</v>
      </c>
      <c r="G47" s="37"/>
      <c r="H47" s="42"/>
    </row>
    <row r="48" spans="1:8" s="2" customFormat="1" ht="16.899999999999999" customHeight="1">
      <c r="A48" s="37"/>
      <c r="B48" s="42"/>
      <c r="C48" s="271" t="s">
        <v>272</v>
      </c>
      <c r="D48" s="271" t="s">
        <v>1482</v>
      </c>
      <c r="E48" s="20" t="s">
        <v>96</v>
      </c>
      <c r="F48" s="272">
        <v>116.75</v>
      </c>
      <c r="G48" s="37"/>
      <c r="H48" s="42"/>
    </row>
    <row r="49" spans="1:8" s="2" customFormat="1" ht="16.899999999999999" customHeight="1">
      <c r="A49" s="37"/>
      <c r="B49" s="42"/>
      <c r="C49" s="271" t="s">
        <v>384</v>
      </c>
      <c r="D49" s="271" t="s">
        <v>1483</v>
      </c>
      <c r="E49" s="20" t="s">
        <v>96</v>
      </c>
      <c r="F49" s="272">
        <v>111</v>
      </c>
      <c r="G49" s="37"/>
      <c r="H49" s="42"/>
    </row>
    <row r="50" spans="1:8" s="2" customFormat="1" ht="16.899999999999999" customHeight="1">
      <c r="A50" s="37"/>
      <c r="B50" s="42"/>
      <c r="C50" s="271" t="s">
        <v>731</v>
      </c>
      <c r="D50" s="271" t="s">
        <v>1484</v>
      </c>
      <c r="E50" s="20" t="s">
        <v>96</v>
      </c>
      <c r="F50" s="272">
        <v>88.8</v>
      </c>
      <c r="G50" s="37"/>
      <c r="H50" s="42"/>
    </row>
    <row r="51" spans="1:8" s="2" customFormat="1" ht="16.899999999999999" customHeight="1">
      <c r="A51" s="37"/>
      <c r="B51" s="42"/>
      <c r="C51" s="271" t="s">
        <v>411</v>
      </c>
      <c r="D51" s="271" t="s">
        <v>412</v>
      </c>
      <c r="E51" s="20" t="s">
        <v>96</v>
      </c>
      <c r="F51" s="272">
        <v>7.98</v>
      </c>
      <c r="G51" s="37"/>
      <c r="H51" s="42"/>
    </row>
    <row r="52" spans="1:8" s="2" customFormat="1" ht="16.899999999999999" customHeight="1">
      <c r="A52" s="37"/>
      <c r="B52" s="42"/>
      <c r="C52" s="267" t="s">
        <v>98</v>
      </c>
      <c r="D52" s="268" t="s">
        <v>99</v>
      </c>
      <c r="E52" s="269" t="s">
        <v>96</v>
      </c>
      <c r="F52" s="270">
        <v>73</v>
      </c>
      <c r="G52" s="37"/>
      <c r="H52" s="42"/>
    </row>
    <row r="53" spans="1:8" s="2" customFormat="1" ht="16.899999999999999" customHeight="1">
      <c r="A53" s="37"/>
      <c r="B53" s="42"/>
      <c r="C53" s="271" t="s">
        <v>21</v>
      </c>
      <c r="D53" s="271" t="s">
        <v>398</v>
      </c>
      <c r="E53" s="20" t="s">
        <v>21</v>
      </c>
      <c r="F53" s="272">
        <v>73</v>
      </c>
      <c r="G53" s="37"/>
      <c r="H53" s="42"/>
    </row>
    <row r="54" spans="1:8" s="2" customFormat="1" ht="16.899999999999999" customHeight="1">
      <c r="A54" s="37"/>
      <c r="B54" s="42"/>
      <c r="C54" s="271" t="s">
        <v>98</v>
      </c>
      <c r="D54" s="271" t="s">
        <v>169</v>
      </c>
      <c r="E54" s="20" t="s">
        <v>21</v>
      </c>
      <c r="F54" s="272">
        <v>73</v>
      </c>
      <c r="G54" s="37"/>
      <c r="H54" s="42"/>
    </row>
    <row r="55" spans="1:8" s="2" customFormat="1" ht="16.899999999999999" customHeight="1">
      <c r="A55" s="37"/>
      <c r="B55" s="42"/>
      <c r="C55" s="273" t="s">
        <v>1469</v>
      </c>
      <c r="D55" s="37"/>
      <c r="E55" s="37"/>
      <c r="F55" s="37"/>
      <c r="G55" s="37"/>
      <c r="H55" s="42"/>
    </row>
    <row r="56" spans="1:8" s="2" customFormat="1" ht="16.899999999999999" customHeight="1">
      <c r="A56" s="37"/>
      <c r="B56" s="42"/>
      <c r="C56" s="271" t="s">
        <v>394</v>
      </c>
      <c r="D56" s="271" t="s">
        <v>1485</v>
      </c>
      <c r="E56" s="20" t="s">
        <v>96</v>
      </c>
      <c r="F56" s="272">
        <v>73</v>
      </c>
      <c r="G56" s="37"/>
      <c r="H56" s="42"/>
    </row>
    <row r="57" spans="1:8" s="2" customFormat="1" ht="16.899999999999999" customHeight="1">
      <c r="A57" s="37"/>
      <c r="B57" s="42"/>
      <c r="C57" s="271" t="s">
        <v>178</v>
      </c>
      <c r="D57" s="271" t="s">
        <v>1486</v>
      </c>
      <c r="E57" s="20" t="s">
        <v>96</v>
      </c>
      <c r="F57" s="272">
        <v>58.4</v>
      </c>
      <c r="G57" s="37"/>
      <c r="H57" s="42"/>
    </row>
    <row r="58" spans="1:8" s="2" customFormat="1" ht="16.899999999999999" customHeight="1">
      <c r="A58" s="37"/>
      <c r="B58" s="42"/>
      <c r="C58" s="271" t="s">
        <v>182</v>
      </c>
      <c r="D58" s="271" t="s">
        <v>1486</v>
      </c>
      <c r="E58" s="20" t="s">
        <v>96</v>
      </c>
      <c r="F58" s="272">
        <v>14.6</v>
      </c>
      <c r="G58" s="37"/>
      <c r="H58" s="42"/>
    </row>
    <row r="59" spans="1:8" s="2" customFormat="1" ht="16.899999999999999" customHeight="1">
      <c r="A59" s="37"/>
      <c r="B59" s="42"/>
      <c r="C59" s="271" t="s">
        <v>200</v>
      </c>
      <c r="D59" s="271" t="s">
        <v>1487</v>
      </c>
      <c r="E59" s="20" t="s">
        <v>96</v>
      </c>
      <c r="F59" s="272">
        <v>73</v>
      </c>
      <c r="G59" s="37"/>
      <c r="H59" s="42"/>
    </row>
    <row r="60" spans="1:8" s="2" customFormat="1" ht="16.899999999999999" customHeight="1">
      <c r="A60" s="37"/>
      <c r="B60" s="42"/>
      <c r="C60" s="271" t="s">
        <v>218</v>
      </c>
      <c r="D60" s="271" t="s">
        <v>1488</v>
      </c>
      <c r="E60" s="20" t="s">
        <v>220</v>
      </c>
      <c r="F60" s="272">
        <v>21.9</v>
      </c>
      <c r="G60" s="37"/>
      <c r="H60" s="42"/>
    </row>
    <row r="61" spans="1:8" s="2" customFormat="1" ht="16.899999999999999" customHeight="1">
      <c r="A61" s="37"/>
      <c r="B61" s="42"/>
      <c r="C61" s="271" t="s">
        <v>272</v>
      </c>
      <c r="D61" s="271" t="s">
        <v>1482</v>
      </c>
      <c r="E61" s="20" t="s">
        <v>96</v>
      </c>
      <c r="F61" s="272">
        <v>116.75</v>
      </c>
      <c r="G61" s="37"/>
      <c r="H61" s="42"/>
    </row>
    <row r="62" spans="1:8" s="2" customFormat="1" ht="16.899999999999999" customHeight="1">
      <c r="A62" s="37"/>
      <c r="B62" s="42"/>
      <c r="C62" s="271" t="s">
        <v>372</v>
      </c>
      <c r="D62" s="271" t="s">
        <v>1489</v>
      </c>
      <c r="E62" s="20" t="s">
        <v>96</v>
      </c>
      <c r="F62" s="272">
        <v>73</v>
      </c>
      <c r="G62" s="37"/>
      <c r="H62" s="42"/>
    </row>
    <row r="63" spans="1:8" s="2" customFormat="1" ht="16.899999999999999" customHeight="1">
      <c r="A63" s="37"/>
      <c r="B63" s="42"/>
      <c r="C63" s="271" t="s">
        <v>384</v>
      </c>
      <c r="D63" s="271" t="s">
        <v>1483</v>
      </c>
      <c r="E63" s="20" t="s">
        <v>96</v>
      </c>
      <c r="F63" s="272">
        <v>111</v>
      </c>
      <c r="G63" s="37"/>
      <c r="H63" s="42"/>
    </row>
    <row r="64" spans="1:8" s="2" customFormat="1" ht="16.899999999999999" customHeight="1">
      <c r="A64" s="37"/>
      <c r="B64" s="42"/>
      <c r="C64" s="271" t="s">
        <v>389</v>
      </c>
      <c r="D64" s="271" t="s">
        <v>1490</v>
      </c>
      <c r="E64" s="20" t="s">
        <v>96</v>
      </c>
      <c r="F64" s="272">
        <v>73</v>
      </c>
      <c r="G64" s="37"/>
      <c r="H64" s="42"/>
    </row>
    <row r="65" spans="1:8" s="2" customFormat="1" ht="16.899999999999999" customHeight="1">
      <c r="A65" s="37"/>
      <c r="B65" s="42"/>
      <c r="C65" s="271" t="s">
        <v>731</v>
      </c>
      <c r="D65" s="271" t="s">
        <v>1484</v>
      </c>
      <c r="E65" s="20" t="s">
        <v>96</v>
      </c>
      <c r="F65" s="272">
        <v>88.8</v>
      </c>
      <c r="G65" s="37"/>
      <c r="H65" s="42"/>
    </row>
    <row r="66" spans="1:8" s="2" customFormat="1" ht="16.899999999999999" customHeight="1">
      <c r="A66" s="37"/>
      <c r="B66" s="42"/>
      <c r="C66" s="271" t="s">
        <v>400</v>
      </c>
      <c r="D66" s="271" t="s">
        <v>401</v>
      </c>
      <c r="E66" s="20" t="s">
        <v>96</v>
      </c>
      <c r="F66" s="272">
        <v>15.33</v>
      </c>
      <c r="G66" s="37"/>
      <c r="H66" s="42"/>
    </row>
    <row r="67" spans="1:8" s="2" customFormat="1" ht="16.899999999999999" customHeight="1">
      <c r="A67" s="37"/>
      <c r="B67" s="42"/>
      <c r="C67" s="267" t="s">
        <v>102</v>
      </c>
      <c r="D67" s="268" t="s">
        <v>103</v>
      </c>
      <c r="E67" s="269" t="s">
        <v>96</v>
      </c>
      <c r="F67" s="270">
        <v>73.522000000000006</v>
      </c>
      <c r="G67" s="37"/>
      <c r="H67" s="42"/>
    </row>
    <row r="68" spans="1:8" s="2" customFormat="1" ht="16.899999999999999" customHeight="1">
      <c r="A68" s="37"/>
      <c r="B68" s="42"/>
      <c r="C68" s="271" t="s">
        <v>21</v>
      </c>
      <c r="D68" s="271" t="s">
        <v>809</v>
      </c>
      <c r="E68" s="20" t="s">
        <v>21</v>
      </c>
      <c r="F68" s="272">
        <v>0</v>
      </c>
      <c r="G68" s="37"/>
      <c r="H68" s="42"/>
    </row>
    <row r="69" spans="1:8" s="2" customFormat="1" ht="16.899999999999999" customHeight="1">
      <c r="A69" s="37"/>
      <c r="B69" s="42"/>
      <c r="C69" s="271" t="s">
        <v>21</v>
      </c>
      <c r="D69" s="271" t="s">
        <v>810</v>
      </c>
      <c r="E69" s="20" t="s">
        <v>21</v>
      </c>
      <c r="F69" s="272">
        <v>18.452000000000002</v>
      </c>
      <c r="G69" s="37"/>
      <c r="H69" s="42"/>
    </row>
    <row r="70" spans="1:8" s="2" customFormat="1" ht="16.899999999999999" customHeight="1">
      <c r="A70" s="37"/>
      <c r="B70" s="42"/>
      <c r="C70" s="271" t="s">
        <v>21</v>
      </c>
      <c r="D70" s="271" t="s">
        <v>811</v>
      </c>
      <c r="E70" s="20" t="s">
        <v>21</v>
      </c>
      <c r="F70" s="272">
        <v>23.4</v>
      </c>
      <c r="G70" s="37"/>
      <c r="H70" s="42"/>
    </row>
    <row r="71" spans="1:8" s="2" customFormat="1" ht="16.899999999999999" customHeight="1">
      <c r="A71" s="37"/>
      <c r="B71" s="42"/>
      <c r="C71" s="271" t="s">
        <v>21</v>
      </c>
      <c r="D71" s="271" t="s">
        <v>812</v>
      </c>
      <c r="E71" s="20" t="s">
        <v>21</v>
      </c>
      <c r="F71" s="272">
        <v>21.67</v>
      </c>
      <c r="G71" s="37"/>
      <c r="H71" s="42"/>
    </row>
    <row r="72" spans="1:8" s="2" customFormat="1" ht="16.899999999999999" customHeight="1">
      <c r="A72" s="37"/>
      <c r="B72" s="42"/>
      <c r="C72" s="271" t="s">
        <v>21</v>
      </c>
      <c r="D72" s="271" t="s">
        <v>217</v>
      </c>
      <c r="E72" s="20" t="s">
        <v>21</v>
      </c>
      <c r="F72" s="272">
        <v>10</v>
      </c>
      <c r="G72" s="37"/>
      <c r="H72" s="42"/>
    </row>
    <row r="73" spans="1:8" s="2" customFormat="1" ht="16.899999999999999" customHeight="1">
      <c r="A73" s="37"/>
      <c r="B73" s="42"/>
      <c r="C73" s="271" t="s">
        <v>102</v>
      </c>
      <c r="D73" s="271" t="s">
        <v>235</v>
      </c>
      <c r="E73" s="20" t="s">
        <v>21</v>
      </c>
      <c r="F73" s="272">
        <v>73.522000000000006</v>
      </c>
      <c r="G73" s="37"/>
      <c r="H73" s="42"/>
    </row>
    <row r="74" spans="1:8" s="2" customFormat="1" ht="16.899999999999999" customHeight="1">
      <c r="A74" s="37"/>
      <c r="B74" s="42"/>
      <c r="C74" s="273" t="s">
        <v>1469</v>
      </c>
      <c r="D74" s="37"/>
      <c r="E74" s="37"/>
      <c r="F74" s="37"/>
      <c r="G74" s="37"/>
      <c r="H74" s="42"/>
    </row>
    <row r="75" spans="1:8" s="2" customFormat="1" ht="16.899999999999999" customHeight="1">
      <c r="A75" s="37"/>
      <c r="B75" s="42"/>
      <c r="C75" s="271" t="s">
        <v>805</v>
      </c>
      <c r="D75" s="271" t="s">
        <v>1491</v>
      </c>
      <c r="E75" s="20" t="s">
        <v>96</v>
      </c>
      <c r="F75" s="272">
        <v>73.522000000000006</v>
      </c>
      <c r="G75" s="37"/>
      <c r="H75" s="42"/>
    </row>
    <row r="76" spans="1:8" s="2" customFormat="1" ht="16.899999999999999" customHeight="1">
      <c r="A76" s="37"/>
      <c r="B76" s="42"/>
      <c r="C76" s="271" t="s">
        <v>345</v>
      </c>
      <c r="D76" s="271" t="s">
        <v>1492</v>
      </c>
      <c r="E76" s="20" t="s">
        <v>96</v>
      </c>
      <c r="F76" s="272">
        <v>73.522000000000006</v>
      </c>
      <c r="G76" s="37"/>
      <c r="H76" s="42"/>
    </row>
    <row r="77" spans="1:8" s="2" customFormat="1" ht="16.899999999999999" customHeight="1">
      <c r="A77" s="37"/>
      <c r="B77" s="42"/>
      <c r="C77" s="271" t="s">
        <v>494</v>
      </c>
      <c r="D77" s="271" t="s">
        <v>1493</v>
      </c>
      <c r="E77" s="20" t="s">
        <v>96</v>
      </c>
      <c r="F77" s="272">
        <v>73.522000000000006</v>
      </c>
      <c r="G77" s="37"/>
      <c r="H77" s="42"/>
    </row>
    <row r="78" spans="1:8" s="2" customFormat="1" ht="16.899999999999999" customHeight="1">
      <c r="A78" s="37"/>
      <c r="B78" s="42"/>
      <c r="C78" s="271" t="s">
        <v>499</v>
      </c>
      <c r="D78" s="271" t="s">
        <v>1494</v>
      </c>
      <c r="E78" s="20" t="s">
        <v>96</v>
      </c>
      <c r="F78" s="272">
        <v>73.522000000000006</v>
      </c>
      <c r="G78" s="37"/>
      <c r="H78" s="42"/>
    </row>
    <row r="79" spans="1:8" s="2" customFormat="1" ht="16.899999999999999" customHeight="1">
      <c r="A79" s="37"/>
      <c r="B79" s="42"/>
      <c r="C79" s="271" t="s">
        <v>504</v>
      </c>
      <c r="D79" s="271" t="s">
        <v>1495</v>
      </c>
      <c r="E79" s="20" t="s">
        <v>96</v>
      </c>
      <c r="F79" s="272">
        <v>73.522000000000006</v>
      </c>
      <c r="G79" s="37"/>
      <c r="H79" s="42"/>
    </row>
    <row r="80" spans="1:8" s="2" customFormat="1" ht="16.899999999999999" customHeight="1">
      <c r="A80" s="37"/>
      <c r="B80" s="42"/>
      <c r="C80" s="271" t="s">
        <v>509</v>
      </c>
      <c r="D80" s="271" t="s">
        <v>1496</v>
      </c>
      <c r="E80" s="20" t="s">
        <v>96</v>
      </c>
      <c r="F80" s="272">
        <v>441.13200000000001</v>
      </c>
      <c r="G80" s="37"/>
      <c r="H80" s="42"/>
    </row>
    <row r="81" spans="1:8" s="2" customFormat="1" ht="16.899999999999999" customHeight="1">
      <c r="A81" s="37"/>
      <c r="B81" s="42"/>
      <c r="C81" s="271" t="s">
        <v>814</v>
      </c>
      <c r="D81" s="271" t="s">
        <v>1497</v>
      </c>
      <c r="E81" s="20" t="s">
        <v>96</v>
      </c>
      <c r="F81" s="272">
        <v>73.522000000000006</v>
      </c>
      <c r="G81" s="37"/>
      <c r="H81" s="42"/>
    </row>
    <row r="82" spans="1:8" s="2" customFormat="1" ht="16.899999999999999" customHeight="1">
      <c r="A82" s="37"/>
      <c r="B82" s="42"/>
      <c r="C82" s="271" t="s">
        <v>824</v>
      </c>
      <c r="D82" s="271" t="s">
        <v>1498</v>
      </c>
      <c r="E82" s="20" t="s">
        <v>96</v>
      </c>
      <c r="F82" s="272">
        <v>88.225999999999999</v>
      </c>
      <c r="G82" s="37"/>
      <c r="H82" s="42"/>
    </row>
    <row r="83" spans="1:8" s="2" customFormat="1" ht="16.899999999999999" customHeight="1">
      <c r="A83" s="37"/>
      <c r="B83" s="42"/>
      <c r="C83" s="271" t="s">
        <v>838</v>
      </c>
      <c r="D83" s="271" t="s">
        <v>1499</v>
      </c>
      <c r="E83" s="20" t="s">
        <v>602</v>
      </c>
      <c r="F83" s="272">
        <v>294.08800000000002</v>
      </c>
      <c r="G83" s="37"/>
      <c r="H83" s="42"/>
    </row>
    <row r="84" spans="1:8" s="2" customFormat="1" ht="16.899999999999999" customHeight="1">
      <c r="A84" s="37"/>
      <c r="B84" s="42"/>
      <c r="C84" s="271" t="s">
        <v>844</v>
      </c>
      <c r="D84" s="271" t="s">
        <v>1500</v>
      </c>
      <c r="E84" s="20" t="s">
        <v>96</v>
      </c>
      <c r="F84" s="272">
        <v>73.522000000000006</v>
      </c>
      <c r="G84" s="37"/>
      <c r="H84" s="42"/>
    </row>
    <row r="85" spans="1:8" s="2" customFormat="1" ht="16.899999999999999" customHeight="1">
      <c r="A85" s="37"/>
      <c r="B85" s="42"/>
      <c r="C85" s="271" t="s">
        <v>755</v>
      </c>
      <c r="D85" s="271" t="s">
        <v>1501</v>
      </c>
      <c r="E85" s="20" t="s">
        <v>96</v>
      </c>
      <c r="F85" s="272">
        <v>454.71600000000001</v>
      </c>
      <c r="G85" s="37"/>
      <c r="H85" s="42"/>
    </row>
    <row r="86" spans="1:8" s="2" customFormat="1" ht="16.899999999999999" customHeight="1">
      <c r="A86" s="37"/>
      <c r="B86" s="42"/>
      <c r="C86" s="271" t="s">
        <v>761</v>
      </c>
      <c r="D86" s="271" t="s">
        <v>1502</v>
      </c>
      <c r="E86" s="20" t="s">
        <v>96</v>
      </c>
      <c r="F86" s="272">
        <v>454.71600000000001</v>
      </c>
      <c r="G86" s="37"/>
      <c r="H86" s="42"/>
    </row>
    <row r="87" spans="1:8" s="2" customFormat="1" ht="16.899999999999999" customHeight="1">
      <c r="A87" s="37"/>
      <c r="B87" s="42"/>
      <c r="C87" s="267" t="s">
        <v>105</v>
      </c>
      <c r="D87" s="268" t="s">
        <v>106</v>
      </c>
      <c r="E87" s="269" t="s">
        <v>96</v>
      </c>
      <c r="F87" s="270">
        <v>31.785</v>
      </c>
      <c r="G87" s="37"/>
      <c r="H87" s="42"/>
    </row>
    <row r="88" spans="1:8" s="2" customFormat="1" ht="16.899999999999999" customHeight="1">
      <c r="A88" s="37"/>
      <c r="B88" s="42"/>
      <c r="C88" s="271" t="s">
        <v>21</v>
      </c>
      <c r="D88" s="271" t="s">
        <v>457</v>
      </c>
      <c r="E88" s="20" t="s">
        <v>21</v>
      </c>
      <c r="F88" s="272">
        <v>0</v>
      </c>
      <c r="G88" s="37"/>
      <c r="H88" s="42"/>
    </row>
    <row r="89" spans="1:8" s="2" customFormat="1" ht="16.899999999999999" customHeight="1">
      <c r="A89" s="37"/>
      <c r="B89" s="42"/>
      <c r="C89" s="271" t="s">
        <v>21</v>
      </c>
      <c r="D89" s="271" t="s">
        <v>458</v>
      </c>
      <c r="E89" s="20" t="s">
        <v>21</v>
      </c>
      <c r="F89" s="272">
        <v>26.785</v>
      </c>
      <c r="G89" s="37"/>
      <c r="H89" s="42"/>
    </row>
    <row r="90" spans="1:8" s="2" customFormat="1" ht="16.899999999999999" customHeight="1">
      <c r="A90" s="37"/>
      <c r="B90" s="42"/>
      <c r="C90" s="271" t="s">
        <v>21</v>
      </c>
      <c r="D90" s="271" t="s">
        <v>187</v>
      </c>
      <c r="E90" s="20" t="s">
        <v>21</v>
      </c>
      <c r="F90" s="272">
        <v>5</v>
      </c>
      <c r="G90" s="37"/>
      <c r="H90" s="42"/>
    </row>
    <row r="91" spans="1:8" s="2" customFormat="1" ht="16.899999999999999" customHeight="1">
      <c r="A91" s="37"/>
      <c r="B91" s="42"/>
      <c r="C91" s="271" t="s">
        <v>105</v>
      </c>
      <c r="D91" s="271" t="s">
        <v>235</v>
      </c>
      <c r="E91" s="20" t="s">
        <v>21</v>
      </c>
      <c r="F91" s="272">
        <v>31.785</v>
      </c>
      <c r="G91" s="37"/>
      <c r="H91" s="42"/>
    </row>
    <row r="92" spans="1:8" s="2" customFormat="1" ht="16.899999999999999" customHeight="1">
      <c r="A92" s="37"/>
      <c r="B92" s="42"/>
      <c r="C92" s="273" t="s">
        <v>1469</v>
      </c>
      <c r="D92" s="37"/>
      <c r="E92" s="37"/>
      <c r="F92" s="37"/>
      <c r="G92" s="37"/>
      <c r="H92" s="42"/>
    </row>
    <row r="93" spans="1:8" s="2" customFormat="1" ht="16.899999999999999" customHeight="1">
      <c r="A93" s="37"/>
      <c r="B93" s="42"/>
      <c r="C93" s="271" t="s">
        <v>453</v>
      </c>
      <c r="D93" s="271" t="s">
        <v>1503</v>
      </c>
      <c r="E93" s="20" t="s">
        <v>96</v>
      </c>
      <c r="F93" s="272">
        <v>31.785</v>
      </c>
      <c r="G93" s="37"/>
      <c r="H93" s="42"/>
    </row>
    <row r="94" spans="1:8" s="2" customFormat="1" ht="16.899999999999999" customHeight="1">
      <c r="A94" s="37"/>
      <c r="B94" s="42"/>
      <c r="C94" s="271" t="s">
        <v>431</v>
      </c>
      <c r="D94" s="271" t="s">
        <v>1504</v>
      </c>
      <c r="E94" s="20" t="s">
        <v>96</v>
      </c>
      <c r="F94" s="272">
        <v>349.40899999999999</v>
      </c>
      <c r="G94" s="37"/>
      <c r="H94" s="42"/>
    </row>
    <row r="95" spans="1:8" s="2" customFormat="1" ht="16.899999999999999" customHeight="1">
      <c r="A95" s="37"/>
      <c r="B95" s="42"/>
      <c r="C95" s="271" t="s">
        <v>439</v>
      </c>
      <c r="D95" s="271" t="s">
        <v>1505</v>
      </c>
      <c r="E95" s="20" t="s">
        <v>96</v>
      </c>
      <c r="F95" s="272">
        <v>698.81799999999998</v>
      </c>
      <c r="G95" s="37"/>
      <c r="H95" s="42"/>
    </row>
    <row r="96" spans="1:8" s="2" customFormat="1" ht="7.35" customHeight="1">
      <c r="A96" s="37"/>
      <c r="B96" s="136"/>
      <c r="C96" s="137"/>
      <c r="D96" s="137"/>
      <c r="E96" s="137"/>
      <c r="F96" s="137"/>
      <c r="G96" s="137"/>
      <c r="H96" s="42"/>
    </row>
    <row r="97" spans="1:8" s="2" customFormat="1">
      <c r="A97" s="37"/>
      <c r="B97" s="37"/>
      <c r="C97" s="37"/>
      <c r="D97" s="37"/>
      <c r="E97" s="37"/>
      <c r="F97" s="37"/>
      <c r="G97" s="37"/>
      <c r="H97" s="37"/>
    </row>
  </sheetData>
  <sheetProtection algorithmName="SHA-512" hashValue="RT+QW2ED+0Wg4u7aH7tTLPCUIol814txH/Cvyb4KVjACyeS7/MowHKN7gQEPr9j/IAmowEZeZvM/1btHf8nU3g==" saltValue="lhzr8fsVzLd8hGniD+M222iWYySh1NaHk8uoLiCmRvgbwx3mS7b6KaFKcXV1ZdAeoSGYDara435HitSMko5AW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74" customWidth="1"/>
    <col min="2" max="2" width="1.6640625" style="274" customWidth="1"/>
    <col min="3" max="4" width="5" style="274" customWidth="1"/>
    <col min="5" max="5" width="11.6640625" style="274" customWidth="1"/>
    <col min="6" max="6" width="9.1640625" style="274" customWidth="1"/>
    <col min="7" max="7" width="5" style="274" customWidth="1"/>
    <col min="8" max="8" width="77.83203125" style="274" customWidth="1"/>
    <col min="9" max="10" width="20" style="274" customWidth="1"/>
    <col min="11" max="11" width="1.6640625" style="274" customWidth="1"/>
  </cols>
  <sheetData>
    <row r="1" spans="2:11" s="1" customFormat="1" ht="37.5" customHeight="1"/>
    <row r="2" spans="2:11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pans="2:11" s="17" customFormat="1" ht="45" customHeight="1">
      <c r="B3" s="278"/>
      <c r="C3" s="418" t="s">
        <v>1506</v>
      </c>
      <c r="D3" s="418"/>
      <c r="E3" s="418"/>
      <c r="F3" s="418"/>
      <c r="G3" s="418"/>
      <c r="H3" s="418"/>
      <c r="I3" s="418"/>
      <c r="J3" s="418"/>
      <c r="K3" s="279"/>
    </row>
    <row r="4" spans="2:11" s="1" customFormat="1" ht="25.5" customHeight="1">
      <c r="B4" s="280"/>
      <c r="C4" s="423" t="s">
        <v>1507</v>
      </c>
      <c r="D4" s="423"/>
      <c r="E4" s="423"/>
      <c r="F4" s="423"/>
      <c r="G4" s="423"/>
      <c r="H4" s="423"/>
      <c r="I4" s="423"/>
      <c r="J4" s="423"/>
      <c r="K4" s="281"/>
    </row>
    <row r="5" spans="2:11" s="1" customFormat="1" ht="5.25" customHeight="1">
      <c r="B5" s="280"/>
      <c r="C5" s="282"/>
      <c r="D5" s="282"/>
      <c r="E5" s="282"/>
      <c r="F5" s="282"/>
      <c r="G5" s="282"/>
      <c r="H5" s="282"/>
      <c r="I5" s="282"/>
      <c r="J5" s="282"/>
      <c r="K5" s="281"/>
    </row>
    <row r="6" spans="2:11" s="1" customFormat="1" ht="15" customHeight="1">
      <c r="B6" s="280"/>
      <c r="C6" s="422" t="s">
        <v>1508</v>
      </c>
      <c r="D6" s="422"/>
      <c r="E6" s="422"/>
      <c r="F6" s="422"/>
      <c r="G6" s="422"/>
      <c r="H6" s="422"/>
      <c r="I6" s="422"/>
      <c r="J6" s="422"/>
      <c r="K6" s="281"/>
    </row>
    <row r="7" spans="2:11" s="1" customFormat="1" ht="15" customHeight="1">
      <c r="B7" s="284"/>
      <c r="C7" s="422" t="s">
        <v>1509</v>
      </c>
      <c r="D7" s="422"/>
      <c r="E7" s="422"/>
      <c r="F7" s="422"/>
      <c r="G7" s="422"/>
      <c r="H7" s="422"/>
      <c r="I7" s="422"/>
      <c r="J7" s="422"/>
      <c r="K7" s="281"/>
    </row>
    <row r="8" spans="2:11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pans="2:11" s="1" customFormat="1" ht="15" customHeight="1">
      <c r="B9" s="284"/>
      <c r="C9" s="422" t="s">
        <v>1510</v>
      </c>
      <c r="D9" s="422"/>
      <c r="E9" s="422"/>
      <c r="F9" s="422"/>
      <c r="G9" s="422"/>
      <c r="H9" s="422"/>
      <c r="I9" s="422"/>
      <c r="J9" s="422"/>
      <c r="K9" s="281"/>
    </row>
    <row r="10" spans="2:11" s="1" customFormat="1" ht="15" customHeight="1">
      <c r="B10" s="284"/>
      <c r="C10" s="283"/>
      <c r="D10" s="422" t="s">
        <v>1511</v>
      </c>
      <c r="E10" s="422"/>
      <c r="F10" s="422"/>
      <c r="G10" s="422"/>
      <c r="H10" s="422"/>
      <c r="I10" s="422"/>
      <c r="J10" s="422"/>
      <c r="K10" s="281"/>
    </row>
    <row r="11" spans="2:11" s="1" customFormat="1" ht="15" customHeight="1">
      <c r="B11" s="284"/>
      <c r="C11" s="285"/>
      <c r="D11" s="422" t="s">
        <v>1512</v>
      </c>
      <c r="E11" s="422"/>
      <c r="F11" s="422"/>
      <c r="G11" s="422"/>
      <c r="H11" s="422"/>
      <c r="I11" s="422"/>
      <c r="J11" s="422"/>
      <c r="K11" s="281"/>
    </row>
    <row r="12" spans="2:11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pans="2:11" s="1" customFormat="1" ht="15" customHeight="1">
      <c r="B13" s="284"/>
      <c r="C13" s="285"/>
      <c r="D13" s="286" t="s">
        <v>1513</v>
      </c>
      <c r="E13" s="283"/>
      <c r="F13" s="283"/>
      <c r="G13" s="283"/>
      <c r="H13" s="283"/>
      <c r="I13" s="283"/>
      <c r="J13" s="283"/>
      <c r="K13" s="281"/>
    </row>
    <row r="14" spans="2:11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pans="2:11" s="1" customFormat="1" ht="15" customHeight="1">
      <c r="B15" s="284"/>
      <c r="C15" s="285"/>
      <c r="D15" s="422" t="s">
        <v>1514</v>
      </c>
      <c r="E15" s="422"/>
      <c r="F15" s="422"/>
      <c r="G15" s="422"/>
      <c r="H15" s="422"/>
      <c r="I15" s="422"/>
      <c r="J15" s="422"/>
      <c r="K15" s="281"/>
    </row>
    <row r="16" spans="2:11" s="1" customFormat="1" ht="15" customHeight="1">
      <c r="B16" s="284"/>
      <c r="C16" s="285"/>
      <c r="D16" s="422" t="s">
        <v>1515</v>
      </c>
      <c r="E16" s="422"/>
      <c r="F16" s="422"/>
      <c r="G16" s="422"/>
      <c r="H16" s="422"/>
      <c r="I16" s="422"/>
      <c r="J16" s="422"/>
      <c r="K16" s="281"/>
    </row>
    <row r="17" spans="2:11" s="1" customFormat="1" ht="15" customHeight="1">
      <c r="B17" s="284"/>
      <c r="C17" s="285"/>
      <c r="D17" s="422" t="s">
        <v>1516</v>
      </c>
      <c r="E17" s="422"/>
      <c r="F17" s="422"/>
      <c r="G17" s="422"/>
      <c r="H17" s="422"/>
      <c r="I17" s="422"/>
      <c r="J17" s="422"/>
      <c r="K17" s="281"/>
    </row>
    <row r="18" spans="2:11" s="1" customFormat="1" ht="15" customHeight="1">
      <c r="B18" s="284"/>
      <c r="C18" s="285"/>
      <c r="D18" s="285"/>
      <c r="E18" s="287" t="s">
        <v>80</v>
      </c>
      <c r="F18" s="422" t="s">
        <v>1517</v>
      </c>
      <c r="G18" s="422"/>
      <c r="H18" s="422"/>
      <c r="I18" s="422"/>
      <c r="J18" s="422"/>
      <c r="K18" s="281"/>
    </row>
    <row r="19" spans="2:11" s="1" customFormat="1" ht="15" customHeight="1">
      <c r="B19" s="284"/>
      <c r="C19" s="285"/>
      <c r="D19" s="285"/>
      <c r="E19" s="287" t="s">
        <v>1518</v>
      </c>
      <c r="F19" s="422" t="s">
        <v>1519</v>
      </c>
      <c r="G19" s="422"/>
      <c r="H19" s="422"/>
      <c r="I19" s="422"/>
      <c r="J19" s="422"/>
      <c r="K19" s="281"/>
    </row>
    <row r="20" spans="2:11" s="1" customFormat="1" ht="15" customHeight="1">
      <c r="B20" s="284"/>
      <c r="C20" s="285"/>
      <c r="D20" s="285"/>
      <c r="E20" s="287" t="s">
        <v>1520</v>
      </c>
      <c r="F20" s="422" t="s">
        <v>1521</v>
      </c>
      <c r="G20" s="422"/>
      <c r="H20" s="422"/>
      <c r="I20" s="422"/>
      <c r="J20" s="422"/>
      <c r="K20" s="281"/>
    </row>
    <row r="21" spans="2:11" s="1" customFormat="1" ht="15" customHeight="1">
      <c r="B21" s="284"/>
      <c r="C21" s="285"/>
      <c r="D21" s="285"/>
      <c r="E21" s="287" t="s">
        <v>92</v>
      </c>
      <c r="F21" s="422" t="s">
        <v>91</v>
      </c>
      <c r="G21" s="422"/>
      <c r="H21" s="422"/>
      <c r="I21" s="422"/>
      <c r="J21" s="422"/>
      <c r="K21" s="281"/>
    </row>
    <row r="22" spans="2:11" s="1" customFormat="1" ht="15" customHeight="1">
      <c r="B22" s="284"/>
      <c r="C22" s="285"/>
      <c r="D22" s="285"/>
      <c r="E22" s="287" t="s">
        <v>1522</v>
      </c>
      <c r="F22" s="422" t="s">
        <v>1523</v>
      </c>
      <c r="G22" s="422"/>
      <c r="H22" s="422"/>
      <c r="I22" s="422"/>
      <c r="J22" s="422"/>
      <c r="K22" s="281"/>
    </row>
    <row r="23" spans="2:11" s="1" customFormat="1" ht="15" customHeight="1">
      <c r="B23" s="284"/>
      <c r="C23" s="285"/>
      <c r="D23" s="285"/>
      <c r="E23" s="287" t="s">
        <v>87</v>
      </c>
      <c r="F23" s="422" t="s">
        <v>1524</v>
      </c>
      <c r="G23" s="422"/>
      <c r="H23" s="422"/>
      <c r="I23" s="422"/>
      <c r="J23" s="422"/>
      <c r="K23" s="281"/>
    </row>
    <row r="24" spans="2:11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pans="2:11" s="1" customFormat="1" ht="15" customHeight="1">
      <c r="B25" s="284"/>
      <c r="C25" s="422" t="s">
        <v>1525</v>
      </c>
      <c r="D25" s="422"/>
      <c r="E25" s="422"/>
      <c r="F25" s="422"/>
      <c r="G25" s="422"/>
      <c r="H25" s="422"/>
      <c r="I25" s="422"/>
      <c r="J25" s="422"/>
      <c r="K25" s="281"/>
    </row>
    <row r="26" spans="2:11" s="1" customFormat="1" ht="15" customHeight="1">
      <c r="B26" s="284"/>
      <c r="C26" s="422" t="s">
        <v>1526</v>
      </c>
      <c r="D26" s="422"/>
      <c r="E26" s="422"/>
      <c r="F26" s="422"/>
      <c r="G26" s="422"/>
      <c r="H26" s="422"/>
      <c r="I26" s="422"/>
      <c r="J26" s="422"/>
      <c r="K26" s="281"/>
    </row>
    <row r="27" spans="2:11" s="1" customFormat="1" ht="15" customHeight="1">
      <c r="B27" s="284"/>
      <c r="C27" s="283"/>
      <c r="D27" s="422" t="s">
        <v>1527</v>
      </c>
      <c r="E27" s="422"/>
      <c r="F27" s="422"/>
      <c r="G27" s="422"/>
      <c r="H27" s="422"/>
      <c r="I27" s="422"/>
      <c r="J27" s="422"/>
      <c r="K27" s="281"/>
    </row>
    <row r="28" spans="2:11" s="1" customFormat="1" ht="15" customHeight="1">
      <c r="B28" s="284"/>
      <c r="C28" s="285"/>
      <c r="D28" s="422" t="s">
        <v>1528</v>
      </c>
      <c r="E28" s="422"/>
      <c r="F28" s="422"/>
      <c r="G28" s="422"/>
      <c r="H28" s="422"/>
      <c r="I28" s="422"/>
      <c r="J28" s="422"/>
      <c r="K28" s="281"/>
    </row>
    <row r="29" spans="2:11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pans="2:11" s="1" customFormat="1" ht="15" customHeight="1">
      <c r="B30" s="284"/>
      <c r="C30" s="285"/>
      <c r="D30" s="422" t="s">
        <v>1529</v>
      </c>
      <c r="E30" s="422"/>
      <c r="F30" s="422"/>
      <c r="G30" s="422"/>
      <c r="H30" s="422"/>
      <c r="I30" s="422"/>
      <c r="J30" s="422"/>
      <c r="K30" s="281"/>
    </row>
    <row r="31" spans="2:11" s="1" customFormat="1" ht="15" customHeight="1">
      <c r="B31" s="284"/>
      <c r="C31" s="285"/>
      <c r="D31" s="422" t="s">
        <v>1530</v>
      </c>
      <c r="E31" s="422"/>
      <c r="F31" s="422"/>
      <c r="G31" s="422"/>
      <c r="H31" s="422"/>
      <c r="I31" s="422"/>
      <c r="J31" s="422"/>
      <c r="K31" s="281"/>
    </row>
    <row r="32" spans="2:11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pans="2:11" s="1" customFormat="1" ht="15" customHeight="1">
      <c r="B33" s="284"/>
      <c r="C33" s="285"/>
      <c r="D33" s="422" t="s">
        <v>1531</v>
      </c>
      <c r="E33" s="422"/>
      <c r="F33" s="422"/>
      <c r="G33" s="422"/>
      <c r="H33" s="422"/>
      <c r="I33" s="422"/>
      <c r="J33" s="422"/>
      <c r="K33" s="281"/>
    </row>
    <row r="34" spans="2:11" s="1" customFormat="1" ht="15" customHeight="1">
      <c r="B34" s="284"/>
      <c r="C34" s="285"/>
      <c r="D34" s="422" t="s">
        <v>1532</v>
      </c>
      <c r="E34" s="422"/>
      <c r="F34" s="422"/>
      <c r="G34" s="422"/>
      <c r="H34" s="422"/>
      <c r="I34" s="422"/>
      <c r="J34" s="422"/>
      <c r="K34" s="281"/>
    </row>
    <row r="35" spans="2:11" s="1" customFormat="1" ht="15" customHeight="1">
      <c r="B35" s="284"/>
      <c r="C35" s="285"/>
      <c r="D35" s="422" t="s">
        <v>1533</v>
      </c>
      <c r="E35" s="422"/>
      <c r="F35" s="422"/>
      <c r="G35" s="422"/>
      <c r="H35" s="422"/>
      <c r="I35" s="422"/>
      <c r="J35" s="422"/>
      <c r="K35" s="281"/>
    </row>
    <row r="36" spans="2:11" s="1" customFormat="1" ht="15" customHeight="1">
      <c r="B36" s="284"/>
      <c r="C36" s="285"/>
      <c r="D36" s="283"/>
      <c r="E36" s="286" t="s">
        <v>145</v>
      </c>
      <c r="F36" s="283"/>
      <c r="G36" s="422" t="s">
        <v>1534</v>
      </c>
      <c r="H36" s="422"/>
      <c r="I36" s="422"/>
      <c r="J36" s="422"/>
      <c r="K36" s="281"/>
    </row>
    <row r="37" spans="2:11" s="1" customFormat="1" ht="30.75" customHeight="1">
      <c r="B37" s="284"/>
      <c r="C37" s="285"/>
      <c r="D37" s="283"/>
      <c r="E37" s="286" t="s">
        <v>1535</v>
      </c>
      <c r="F37" s="283"/>
      <c r="G37" s="422" t="s">
        <v>1536</v>
      </c>
      <c r="H37" s="422"/>
      <c r="I37" s="422"/>
      <c r="J37" s="422"/>
      <c r="K37" s="281"/>
    </row>
    <row r="38" spans="2:11" s="1" customFormat="1" ht="15" customHeight="1">
      <c r="B38" s="284"/>
      <c r="C38" s="285"/>
      <c r="D38" s="283"/>
      <c r="E38" s="286" t="s">
        <v>54</v>
      </c>
      <c r="F38" s="283"/>
      <c r="G38" s="422" t="s">
        <v>1537</v>
      </c>
      <c r="H38" s="422"/>
      <c r="I38" s="422"/>
      <c r="J38" s="422"/>
      <c r="K38" s="281"/>
    </row>
    <row r="39" spans="2:11" s="1" customFormat="1" ht="15" customHeight="1">
      <c r="B39" s="284"/>
      <c r="C39" s="285"/>
      <c r="D39" s="283"/>
      <c r="E39" s="286" t="s">
        <v>55</v>
      </c>
      <c r="F39" s="283"/>
      <c r="G39" s="422" t="s">
        <v>1538</v>
      </c>
      <c r="H39" s="422"/>
      <c r="I39" s="422"/>
      <c r="J39" s="422"/>
      <c r="K39" s="281"/>
    </row>
    <row r="40" spans="2:11" s="1" customFormat="1" ht="15" customHeight="1">
      <c r="B40" s="284"/>
      <c r="C40" s="285"/>
      <c r="D40" s="283"/>
      <c r="E40" s="286" t="s">
        <v>146</v>
      </c>
      <c r="F40" s="283"/>
      <c r="G40" s="422" t="s">
        <v>1539</v>
      </c>
      <c r="H40" s="422"/>
      <c r="I40" s="422"/>
      <c r="J40" s="422"/>
      <c r="K40" s="281"/>
    </row>
    <row r="41" spans="2:11" s="1" customFormat="1" ht="15" customHeight="1">
      <c r="B41" s="284"/>
      <c r="C41" s="285"/>
      <c r="D41" s="283"/>
      <c r="E41" s="286" t="s">
        <v>147</v>
      </c>
      <c r="F41" s="283"/>
      <c r="G41" s="422" t="s">
        <v>1540</v>
      </c>
      <c r="H41" s="422"/>
      <c r="I41" s="422"/>
      <c r="J41" s="422"/>
      <c r="K41" s="281"/>
    </row>
    <row r="42" spans="2:11" s="1" customFormat="1" ht="15" customHeight="1">
      <c r="B42" s="284"/>
      <c r="C42" s="285"/>
      <c r="D42" s="283"/>
      <c r="E42" s="286" t="s">
        <v>1541</v>
      </c>
      <c r="F42" s="283"/>
      <c r="G42" s="422" t="s">
        <v>1542</v>
      </c>
      <c r="H42" s="422"/>
      <c r="I42" s="422"/>
      <c r="J42" s="422"/>
      <c r="K42" s="281"/>
    </row>
    <row r="43" spans="2:11" s="1" customFormat="1" ht="15" customHeight="1">
      <c r="B43" s="284"/>
      <c r="C43" s="285"/>
      <c r="D43" s="283"/>
      <c r="E43" s="286"/>
      <c r="F43" s="283"/>
      <c r="G43" s="422" t="s">
        <v>1543</v>
      </c>
      <c r="H43" s="422"/>
      <c r="I43" s="422"/>
      <c r="J43" s="422"/>
      <c r="K43" s="281"/>
    </row>
    <row r="44" spans="2:11" s="1" customFormat="1" ht="15" customHeight="1">
      <c r="B44" s="284"/>
      <c r="C44" s="285"/>
      <c r="D44" s="283"/>
      <c r="E44" s="286" t="s">
        <v>1544</v>
      </c>
      <c r="F44" s="283"/>
      <c r="G44" s="422" t="s">
        <v>1545</v>
      </c>
      <c r="H44" s="422"/>
      <c r="I44" s="422"/>
      <c r="J44" s="422"/>
      <c r="K44" s="281"/>
    </row>
    <row r="45" spans="2:11" s="1" customFormat="1" ht="15" customHeight="1">
      <c r="B45" s="284"/>
      <c r="C45" s="285"/>
      <c r="D45" s="283"/>
      <c r="E45" s="286" t="s">
        <v>149</v>
      </c>
      <c r="F45" s="283"/>
      <c r="G45" s="422" t="s">
        <v>1546</v>
      </c>
      <c r="H45" s="422"/>
      <c r="I45" s="422"/>
      <c r="J45" s="422"/>
      <c r="K45" s="281"/>
    </row>
    <row r="46" spans="2:11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pans="2:11" s="1" customFormat="1" ht="15" customHeight="1">
      <c r="B47" s="284"/>
      <c r="C47" s="285"/>
      <c r="D47" s="422" t="s">
        <v>1547</v>
      </c>
      <c r="E47" s="422"/>
      <c r="F47" s="422"/>
      <c r="G47" s="422"/>
      <c r="H47" s="422"/>
      <c r="I47" s="422"/>
      <c r="J47" s="422"/>
      <c r="K47" s="281"/>
    </row>
    <row r="48" spans="2:11" s="1" customFormat="1" ht="15" customHeight="1">
      <c r="B48" s="284"/>
      <c r="C48" s="285"/>
      <c r="D48" s="285"/>
      <c r="E48" s="422" t="s">
        <v>1548</v>
      </c>
      <c r="F48" s="422"/>
      <c r="G48" s="422"/>
      <c r="H48" s="422"/>
      <c r="I48" s="422"/>
      <c r="J48" s="422"/>
      <c r="K48" s="281"/>
    </row>
    <row r="49" spans="2:11" s="1" customFormat="1" ht="15" customHeight="1">
      <c r="B49" s="284"/>
      <c r="C49" s="285"/>
      <c r="D49" s="285"/>
      <c r="E49" s="422" t="s">
        <v>1549</v>
      </c>
      <c r="F49" s="422"/>
      <c r="G49" s="422"/>
      <c r="H49" s="422"/>
      <c r="I49" s="422"/>
      <c r="J49" s="422"/>
      <c r="K49" s="281"/>
    </row>
    <row r="50" spans="2:11" s="1" customFormat="1" ht="15" customHeight="1">
      <c r="B50" s="284"/>
      <c r="C50" s="285"/>
      <c r="D50" s="285"/>
      <c r="E50" s="422" t="s">
        <v>1550</v>
      </c>
      <c r="F50" s="422"/>
      <c r="G50" s="422"/>
      <c r="H50" s="422"/>
      <c r="I50" s="422"/>
      <c r="J50" s="422"/>
      <c r="K50" s="281"/>
    </row>
    <row r="51" spans="2:11" s="1" customFormat="1" ht="15" customHeight="1">
      <c r="B51" s="284"/>
      <c r="C51" s="285"/>
      <c r="D51" s="422" t="s">
        <v>1551</v>
      </c>
      <c r="E51" s="422"/>
      <c r="F51" s="422"/>
      <c r="G51" s="422"/>
      <c r="H51" s="422"/>
      <c r="I51" s="422"/>
      <c r="J51" s="422"/>
      <c r="K51" s="281"/>
    </row>
    <row r="52" spans="2:11" s="1" customFormat="1" ht="25.5" customHeight="1">
      <c r="B52" s="280"/>
      <c r="C52" s="423" t="s">
        <v>1552</v>
      </c>
      <c r="D52" s="423"/>
      <c r="E52" s="423"/>
      <c r="F52" s="423"/>
      <c r="G52" s="423"/>
      <c r="H52" s="423"/>
      <c r="I52" s="423"/>
      <c r="J52" s="423"/>
      <c r="K52" s="281"/>
    </row>
    <row r="53" spans="2:11" s="1" customFormat="1" ht="5.25" customHeight="1">
      <c r="B53" s="280"/>
      <c r="C53" s="282"/>
      <c r="D53" s="282"/>
      <c r="E53" s="282"/>
      <c r="F53" s="282"/>
      <c r="G53" s="282"/>
      <c r="H53" s="282"/>
      <c r="I53" s="282"/>
      <c r="J53" s="282"/>
      <c r="K53" s="281"/>
    </row>
    <row r="54" spans="2:11" s="1" customFormat="1" ht="15" customHeight="1">
      <c r="B54" s="280"/>
      <c r="C54" s="422" t="s">
        <v>1553</v>
      </c>
      <c r="D54" s="422"/>
      <c r="E54" s="422"/>
      <c r="F54" s="422"/>
      <c r="G54" s="422"/>
      <c r="H54" s="422"/>
      <c r="I54" s="422"/>
      <c r="J54" s="422"/>
      <c r="K54" s="281"/>
    </row>
    <row r="55" spans="2:11" s="1" customFormat="1" ht="15" customHeight="1">
      <c r="B55" s="280"/>
      <c r="C55" s="422" t="s">
        <v>1554</v>
      </c>
      <c r="D55" s="422"/>
      <c r="E55" s="422"/>
      <c r="F55" s="422"/>
      <c r="G55" s="422"/>
      <c r="H55" s="422"/>
      <c r="I55" s="422"/>
      <c r="J55" s="422"/>
      <c r="K55" s="281"/>
    </row>
    <row r="56" spans="2:11" s="1" customFormat="1" ht="12.75" customHeight="1">
      <c r="B56" s="280"/>
      <c r="C56" s="283"/>
      <c r="D56" s="283"/>
      <c r="E56" s="283"/>
      <c r="F56" s="283"/>
      <c r="G56" s="283"/>
      <c r="H56" s="283"/>
      <c r="I56" s="283"/>
      <c r="J56" s="283"/>
      <c r="K56" s="281"/>
    </row>
    <row r="57" spans="2:11" s="1" customFormat="1" ht="15" customHeight="1">
      <c r="B57" s="280"/>
      <c r="C57" s="422" t="s">
        <v>1555</v>
      </c>
      <c r="D57" s="422"/>
      <c r="E57" s="422"/>
      <c r="F57" s="422"/>
      <c r="G57" s="422"/>
      <c r="H57" s="422"/>
      <c r="I57" s="422"/>
      <c r="J57" s="422"/>
      <c r="K57" s="281"/>
    </row>
    <row r="58" spans="2:11" s="1" customFormat="1" ht="15" customHeight="1">
      <c r="B58" s="280"/>
      <c r="C58" s="285"/>
      <c r="D58" s="422" t="s">
        <v>1556</v>
      </c>
      <c r="E58" s="422"/>
      <c r="F58" s="422"/>
      <c r="G58" s="422"/>
      <c r="H58" s="422"/>
      <c r="I58" s="422"/>
      <c r="J58" s="422"/>
      <c r="K58" s="281"/>
    </row>
    <row r="59" spans="2:11" s="1" customFormat="1" ht="15" customHeight="1">
      <c r="B59" s="280"/>
      <c r="C59" s="285"/>
      <c r="D59" s="422" t="s">
        <v>1557</v>
      </c>
      <c r="E59" s="422"/>
      <c r="F59" s="422"/>
      <c r="G59" s="422"/>
      <c r="H59" s="422"/>
      <c r="I59" s="422"/>
      <c r="J59" s="422"/>
      <c r="K59" s="281"/>
    </row>
    <row r="60" spans="2:11" s="1" customFormat="1" ht="15" customHeight="1">
      <c r="B60" s="280"/>
      <c r="C60" s="285"/>
      <c r="D60" s="422" t="s">
        <v>1558</v>
      </c>
      <c r="E60" s="422"/>
      <c r="F60" s="422"/>
      <c r="G60" s="422"/>
      <c r="H60" s="422"/>
      <c r="I60" s="422"/>
      <c r="J60" s="422"/>
      <c r="K60" s="281"/>
    </row>
    <row r="61" spans="2:11" s="1" customFormat="1" ht="15" customHeight="1">
      <c r="B61" s="280"/>
      <c r="C61" s="285"/>
      <c r="D61" s="422" t="s">
        <v>1559</v>
      </c>
      <c r="E61" s="422"/>
      <c r="F61" s="422"/>
      <c r="G61" s="422"/>
      <c r="H61" s="422"/>
      <c r="I61" s="422"/>
      <c r="J61" s="422"/>
      <c r="K61" s="281"/>
    </row>
    <row r="62" spans="2:11" s="1" customFormat="1" ht="15" customHeight="1">
      <c r="B62" s="280"/>
      <c r="C62" s="285"/>
      <c r="D62" s="421" t="s">
        <v>1560</v>
      </c>
      <c r="E62" s="421"/>
      <c r="F62" s="421"/>
      <c r="G62" s="421"/>
      <c r="H62" s="421"/>
      <c r="I62" s="421"/>
      <c r="J62" s="421"/>
      <c r="K62" s="281"/>
    </row>
    <row r="63" spans="2:11" s="1" customFormat="1" ht="15" customHeight="1">
      <c r="B63" s="280"/>
      <c r="C63" s="285"/>
      <c r="D63" s="422" t="s">
        <v>1561</v>
      </c>
      <c r="E63" s="422"/>
      <c r="F63" s="422"/>
      <c r="G63" s="422"/>
      <c r="H63" s="422"/>
      <c r="I63" s="422"/>
      <c r="J63" s="422"/>
      <c r="K63" s="281"/>
    </row>
    <row r="64" spans="2:11" s="1" customFormat="1" ht="12.75" customHeight="1">
      <c r="B64" s="280"/>
      <c r="C64" s="285"/>
      <c r="D64" s="285"/>
      <c r="E64" s="288"/>
      <c r="F64" s="285"/>
      <c r="G64" s="285"/>
      <c r="H64" s="285"/>
      <c r="I64" s="285"/>
      <c r="J64" s="285"/>
      <c r="K64" s="281"/>
    </row>
    <row r="65" spans="2:11" s="1" customFormat="1" ht="15" customHeight="1">
      <c r="B65" s="280"/>
      <c r="C65" s="285"/>
      <c r="D65" s="422" t="s">
        <v>1562</v>
      </c>
      <c r="E65" s="422"/>
      <c r="F65" s="422"/>
      <c r="G65" s="422"/>
      <c r="H65" s="422"/>
      <c r="I65" s="422"/>
      <c r="J65" s="422"/>
      <c r="K65" s="281"/>
    </row>
    <row r="66" spans="2:11" s="1" customFormat="1" ht="15" customHeight="1">
      <c r="B66" s="280"/>
      <c r="C66" s="285"/>
      <c r="D66" s="421" t="s">
        <v>1563</v>
      </c>
      <c r="E66" s="421"/>
      <c r="F66" s="421"/>
      <c r="G66" s="421"/>
      <c r="H66" s="421"/>
      <c r="I66" s="421"/>
      <c r="J66" s="421"/>
      <c r="K66" s="281"/>
    </row>
    <row r="67" spans="2:11" s="1" customFormat="1" ht="15" customHeight="1">
      <c r="B67" s="280"/>
      <c r="C67" s="285"/>
      <c r="D67" s="422" t="s">
        <v>1564</v>
      </c>
      <c r="E67" s="422"/>
      <c r="F67" s="422"/>
      <c r="G67" s="422"/>
      <c r="H67" s="422"/>
      <c r="I67" s="422"/>
      <c r="J67" s="422"/>
      <c r="K67" s="281"/>
    </row>
    <row r="68" spans="2:11" s="1" customFormat="1" ht="15" customHeight="1">
      <c r="B68" s="280"/>
      <c r="C68" s="285"/>
      <c r="D68" s="422" t="s">
        <v>1565</v>
      </c>
      <c r="E68" s="422"/>
      <c r="F68" s="422"/>
      <c r="G68" s="422"/>
      <c r="H68" s="422"/>
      <c r="I68" s="422"/>
      <c r="J68" s="422"/>
      <c r="K68" s="281"/>
    </row>
    <row r="69" spans="2:11" s="1" customFormat="1" ht="15" customHeight="1">
      <c r="B69" s="280"/>
      <c r="C69" s="285"/>
      <c r="D69" s="422" t="s">
        <v>1566</v>
      </c>
      <c r="E69" s="422"/>
      <c r="F69" s="422"/>
      <c r="G69" s="422"/>
      <c r="H69" s="422"/>
      <c r="I69" s="422"/>
      <c r="J69" s="422"/>
      <c r="K69" s="281"/>
    </row>
    <row r="70" spans="2:11" s="1" customFormat="1" ht="15" customHeight="1">
      <c r="B70" s="280"/>
      <c r="C70" s="285"/>
      <c r="D70" s="422" t="s">
        <v>1567</v>
      </c>
      <c r="E70" s="422"/>
      <c r="F70" s="422"/>
      <c r="G70" s="422"/>
      <c r="H70" s="422"/>
      <c r="I70" s="422"/>
      <c r="J70" s="422"/>
      <c r="K70" s="281"/>
    </row>
    <row r="71" spans="2:11" s="1" customFormat="1" ht="12.75" customHeight="1">
      <c r="B71" s="289"/>
      <c r="C71" s="290"/>
      <c r="D71" s="290"/>
      <c r="E71" s="290"/>
      <c r="F71" s="290"/>
      <c r="G71" s="290"/>
      <c r="H71" s="290"/>
      <c r="I71" s="290"/>
      <c r="J71" s="290"/>
      <c r="K71" s="291"/>
    </row>
    <row r="72" spans="2:11" s="1" customFormat="1" ht="18.75" customHeight="1">
      <c r="B72" s="292"/>
      <c r="C72" s="292"/>
      <c r="D72" s="292"/>
      <c r="E72" s="292"/>
      <c r="F72" s="292"/>
      <c r="G72" s="292"/>
      <c r="H72" s="292"/>
      <c r="I72" s="292"/>
      <c r="J72" s="292"/>
      <c r="K72" s="293"/>
    </row>
    <row r="73" spans="2:11" s="1" customFormat="1" ht="18.75" customHeight="1">
      <c r="B73" s="293"/>
      <c r="C73" s="293"/>
      <c r="D73" s="293"/>
      <c r="E73" s="293"/>
      <c r="F73" s="293"/>
      <c r="G73" s="293"/>
      <c r="H73" s="293"/>
      <c r="I73" s="293"/>
      <c r="J73" s="293"/>
      <c r="K73" s="293"/>
    </row>
    <row r="74" spans="2:11" s="1" customFormat="1" ht="7.5" customHeight="1">
      <c r="B74" s="294"/>
      <c r="C74" s="295"/>
      <c r="D74" s="295"/>
      <c r="E74" s="295"/>
      <c r="F74" s="295"/>
      <c r="G74" s="295"/>
      <c r="H74" s="295"/>
      <c r="I74" s="295"/>
      <c r="J74" s="295"/>
      <c r="K74" s="296"/>
    </row>
    <row r="75" spans="2:11" s="1" customFormat="1" ht="45" customHeight="1">
      <c r="B75" s="297"/>
      <c r="C75" s="420" t="s">
        <v>1568</v>
      </c>
      <c r="D75" s="420"/>
      <c r="E75" s="420"/>
      <c r="F75" s="420"/>
      <c r="G75" s="420"/>
      <c r="H75" s="420"/>
      <c r="I75" s="420"/>
      <c r="J75" s="420"/>
      <c r="K75" s="298"/>
    </row>
    <row r="76" spans="2:11" s="1" customFormat="1" ht="17.25" customHeight="1">
      <c r="B76" s="297"/>
      <c r="C76" s="299" t="s">
        <v>1569</v>
      </c>
      <c r="D76" s="299"/>
      <c r="E76" s="299"/>
      <c r="F76" s="299" t="s">
        <v>1570</v>
      </c>
      <c r="G76" s="300"/>
      <c r="H76" s="299" t="s">
        <v>55</v>
      </c>
      <c r="I76" s="299" t="s">
        <v>58</v>
      </c>
      <c r="J76" s="299" t="s">
        <v>1571</v>
      </c>
      <c r="K76" s="298"/>
    </row>
    <row r="77" spans="2:11" s="1" customFormat="1" ht="17.25" customHeight="1">
      <c r="B77" s="297"/>
      <c r="C77" s="301" t="s">
        <v>1572</v>
      </c>
      <c r="D77" s="301"/>
      <c r="E77" s="301"/>
      <c r="F77" s="302" t="s">
        <v>1573</v>
      </c>
      <c r="G77" s="303"/>
      <c r="H77" s="301"/>
      <c r="I77" s="301"/>
      <c r="J77" s="301" t="s">
        <v>1574</v>
      </c>
      <c r="K77" s="298"/>
    </row>
    <row r="78" spans="2:11" s="1" customFormat="1" ht="5.25" customHeight="1">
      <c r="B78" s="297"/>
      <c r="C78" s="304"/>
      <c r="D78" s="304"/>
      <c r="E78" s="304"/>
      <c r="F78" s="304"/>
      <c r="G78" s="305"/>
      <c r="H78" s="304"/>
      <c r="I78" s="304"/>
      <c r="J78" s="304"/>
      <c r="K78" s="298"/>
    </row>
    <row r="79" spans="2:11" s="1" customFormat="1" ht="15" customHeight="1">
      <c r="B79" s="297"/>
      <c r="C79" s="286" t="s">
        <v>54</v>
      </c>
      <c r="D79" s="306"/>
      <c r="E79" s="306"/>
      <c r="F79" s="307" t="s">
        <v>1575</v>
      </c>
      <c r="G79" s="308"/>
      <c r="H79" s="286" t="s">
        <v>1576</v>
      </c>
      <c r="I79" s="286" t="s">
        <v>1577</v>
      </c>
      <c r="J79" s="286">
        <v>20</v>
      </c>
      <c r="K79" s="298"/>
    </row>
    <row r="80" spans="2:11" s="1" customFormat="1" ht="15" customHeight="1">
      <c r="B80" s="297"/>
      <c r="C80" s="286" t="s">
        <v>1578</v>
      </c>
      <c r="D80" s="286"/>
      <c r="E80" s="286"/>
      <c r="F80" s="307" t="s">
        <v>1575</v>
      </c>
      <c r="G80" s="308"/>
      <c r="H80" s="286" t="s">
        <v>1579</v>
      </c>
      <c r="I80" s="286" t="s">
        <v>1577</v>
      </c>
      <c r="J80" s="286">
        <v>120</v>
      </c>
      <c r="K80" s="298"/>
    </row>
    <row r="81" spans="2:11" s="1" customFormat="1" ht="15" customHeight="1">
      <c r="B81" s="309"/>
      <c r="C81" s="286" t="s">
        <v>1580</v>
      </c>
      <c r="D81" s="286"/>
      <c r="E81" s="286"/>
      <c r="F81" s="307" t="s">
        <v>1581</v>
      </c>
      <c r="G81" s="308"/>
      <c r="H81" s="286" t="s">
        <v>1582</v>
      </c>
      <c r="I81" s="286" t="s">
        <v>1577</v>
      </c>
      <c r="J81" s="286">
        <v>50</v>
      </c>
      <c r="K81" s="298"/>
    </row>
    <row r="82" spans="2:11" s="1" customFormat="1" ht="15" customHeight="1">
      <c r="B82" s="309"/>
      <c r="C82" s="286" t="s">
        <v>1583</v>
      </c>
      <c r="D82" s="286"/>
      <c r="E82" s="286"/>
      <c r="F82" s="307" t="s">
        <v>1575</v>
      </c>
      <c r="G82" s="308"/>
      <c r="H82" s="286" t="s">
        <v>1584</v>
      </c>
      <c r="I82" s="286" t="s">
        <v>1585</v>
      </c>
      <c r="J82" s="286"/>
      <c r="K82" s="298"/>
    </row>
    <row r="83" spans="2:11" s="1" customFormat="1" ht="15" customHeight="1">
      <c r="B83" s="309"/>
      <c r="C83" s="310" t="s">
        <v>1586</v>
      </c>
      <c r="D83" s="310"/>
      <c r="E83" s="310"/>
      <c r="F83" s="311" t="s">
        <v>1581</v>
      </c>
      <c r="G83" s="310"/>
      <c r="H83" s="310" t="s">
        <v>1587</v>
      </c>
      <c r="I83" s="310" t="s">
        <v>1577</v>
      </c>
      <c r="J83" s="310">
        <v>15</v>
      </c>
      <c r="K83" s="298"/>
    </row>
    <row r="84" spans="2:11" s="1" customFormat="1" ht="15" customHeight="1">
      <c r="B84" s="309"/>
      <c r="C84" s="310" t="s">
        <v>1588</v>
      </c>
      <c r="D84" s="310"/>
      <c r="E84" s="310"/>
      <c r="F84" s="311" t="s">
        <v>1581</v>
      </c>
      <c r="G84" s="310"/>
      <c r="H84" s="310" t="s">
        <v>1589</v>
      </c>
      <c r="I84" s="310" t="s">
        <v>1577</v>
      </c>
      <c r="J84" s="310">
        <v>15</v>
      </c>
      <c r="K84" s="298"/>
    </row>
    <row r="85" spans="2:11" s="1" customFormat="1" ht="15" customHeight="1">
      <c r="B85" s="309"/>
      <c r="C85" s="310" t="s">
        <v>1590</v>
      </c>
      <c r="D85" s="310"/>
      <c r="E85" s="310"/>
      <c r="F85" s="311" t="s">
        <v>1581</v>
      </c>
      <c r="G85" s="310"/>
      <c r="H85" s="310" t="s">
        <v>1591</v>
      </c>
      <c r="I85" s="310" t="s">
        <v>1577</v>
      </c>
      <c r="J85" s="310">
        <v>20</v>
      </c>
      <c r="K85" s="298"/>
    </row>
    <row r="86" spans="2:11" s="1" customFormat="1" ht="15" customHeight="1">
      <c r="B86" s="309"/>
      <c r="C86" s="310" t="s">
        <v>1592</v>
      </c>
      <c r="D86" s="310"/>
      <c r="E86" s="310"/>
      <c r="F86" s="311" t="s">
        <v>1581</v>
      </c>
      <c r="G86" s="310"/>
      <c r="H86" s="310" t="s">
        <v>1593</v>
      </c>
      <c r="I86" s="310" t="s">
        <v>1577</v>
      </c>
      <c r="J86" s="310">
        <v>20</v>
      </c>
      <c r="K86" s="298"/>
    </row>
    <row r="87" spans="2:11" s="1" customFormat="1" ht="15" customHeight="1">
      <c r="B87" s="309"/>
      <c r="C87" s="286" t="s">
        <v>1594</v>
      </c>
      <c r="D87" s="286"/>
      <c r="E87" s="286"/>
      <c r="F87" s="307" t="s">
        <v>1581</v>
      </c>
      <c r="G87" s="308"/>
      <c r="H87" s="286" t="s">
        <v>1595</v>
      </c>
      <c r="I87" s="286" t="s">
        <v>1577</v>
      </c>
      <c r="J87" s="286">
        <v>50</v>
      </c>
      <c r="K87" s="298"/>
    </row>
    <row r="88" spans="2:11" s="1" customFormat="1" ht="15" customHeight="1">
      <c r="B88" s="309"/>
      <c r="C88" s="286" t="s">
        <v>1596</v>
      </c>
      <c r="D88" s="286"/>
      <c r="E88" s="286"/>
      <c r="F88" s="307" t="s">
        <v>1581</v>
      </c>
      <c r="G88" s="308"/>
      <c r="H88" s="286" t="s">
        <v>1597</v>
      </c>
      <c r="I88" s="286" t="s">
        <v>1577</v>
      </c>
      <c r="J88" s="286">
        <v>20</v>
      </c>
      <c r="K88" s="298"/>
    </row>
    <row r="89" spans="2:11" s="1" customFormat="1" ht="15" customHeight="1">
      <c r="B89" s="309"/>
      <c r="C89" s="286" t="s">
        <v>1598</v>
      </c>
      <c r="D89" s="286"/>
      <c r="E89" s="286"/>
      <c r="F89" s="307" t="s">
        <v>1581</v>
      </c>
      <c r="G89" s="308"/>
      <c r="H89" s="286" t="s">
        <v>1599</v>
      </c>
      <c r="I89" s="286" t="s">
        <v>1577</v>
      </c>
      <c r="J89" s="286">
        <v>20</v>
      </c>
      <c r="K89" s="298"/>
    </row>
    <row r="90" spans="2:11" s="1" customFormat="1" ht="15" customHeight="1">
      <c r="B90" s="309"/>
      <c r="C90" s="286" t="s">
        <v>1600</v>
      </c>
      <c r="D90" s="286"/>
      <c r="E90" s="286"/>
      <c r="F90" s="307" t="s">
        <v>1581</v>
      </c>
      <c r="G90" s="308"/>
      <c r="H90" s="286" t="s">
        <v>1601</v>
      </c>
      <c r="I90" s="286" t="s">
        <v>1577</v>
      </c>
      <c r="J90" s="286">
        <v>50</v>
      </c>
      <c r="K90" s="298"/>
    </row>
    <row r="91" spans="2:11" s="1" customFormat="1" ht="15" customHeight="1">
      <c r="B91" s="309"/>
      <c r="C91" s="286" t="s">
        <v>1602</v>
      </c>
      <c r="D91" s="286"/>
      <c r="E91" s="286"/>
      <c r="F91" s="307" t="s">
        <v>1581</v>
      </c>
      <c r="G91" s="308"/>
      <c r="H91" s="286" t="s">
        <v>1602</v>
      </c>
      <c r="I91" s="286" t="s">
        <v>1577</v>
      </c>
      <c r="J91" s="286">
        <v>50</v>
      </c>
      <c r="K91" s="298"/>
    </row>
    <row r="92" spans="2:11" s="1" customFormat="1" ht="15" customHeight="1">
      <c r="B92" s="309"/>
      <c r="C92" s="286" t="s">
        <v>1603</v>
      </c>
      <c r="D92" s="286"/>
      <c r="E92" s="286"/>
      <c r="F92" s="307" t="s">
        <v>1581</v>
      </c>
      <c r="G92" s="308"/>
      <c r="H92" s="286" t="s">
        <v>1604</v>
      </c>
      <c r="I92" s="286" t="s">
        <v>1577</v>
      </c>
      <c r="J92" s="286">
        <v>255</v>
      </c>
      <c r="K92" s="298"/>
    </row>
    <row r="93" spans="2:11" s="1" customFormat="1" ht="15" customHeight="1">
      <c r="B93" s="309"/>
      <c r="C93" s="286" t="s">
        <v>1605</v>
      </c>
      <c r="D93" s="286"/>
      <c r="E93" s="286"/>
      <c r="F93" s="307" t="s">
        <v>1575</v>
      </c>
      <c r="G93" s="308"/>
      <c r="H93" s="286" t="s">
        <v>1606</v>
      </c>
      <c r="I93" s="286" t="s">
        <v>1607</v>
      </c>
      <c r="J93" s="286"/>
      <c r="K93" s="298"/>
    </row>
    <row r="94" spans="2:11" s="1" customFormat="1" ht="15" customHeight="1">
      <c r="B94" s="309"/>
      <c r="C94" s="286" t="s">
        <v>1608</v>
      </c>
      <c r="D94" s="286"/>
      <c r="E94" s="286"/>
      <c r="F94" s="307" t="s">
        <v>1575</v>
      </c>
      <c r="G94" s="308"/>
      <c r="H94" s="286" t="s">
        <v>1609</v>
      </c>
      <c r="I94" s="286" t="s">
        <v>1610</v>
      </c>
      <c r="J94" s="286"/>
      <c r="K94" s="298"/>
    </row>
    <row r="95" spans="2:11" s="1" customFormat="1" ht="15" customHeight="1">
      <c r="B95" s="309"/>
      <c r="C95" s="286" t="s">
        <v>1611</v>
      </c>
      <c r="D95" s="286"/>
      <c r="E95" s="286"/>
      <c r="F95" s="307" t="s">
        <v>1575</v>
      </c>
      <c r="G95" s="308"/>
      <c r="H95" s="286" t="s">
        <v>1611</v>
      </c>
      <c r="I95" s="286" t="s">
        <v>1610</v>
      </c>
      <c r="J95" s="286"/>
      <c r="K95" s="298"/>
    </row>
    <row r="96" spans="2:11" s="1" customFormat="1" ht="15" customHeight="1">
      <c r="B96" s="309"/>
      <c r="C96" s="286" t="s">
        <v>39</v>
      </c>
      <c r="D96" s="286"/>
      <c r="E96" s="286"/>
      <c r="F96" s="307" t="s">
        <v>1575</v>
      </c>
      <c r="G96" s="308"/>
      <c r="H96" s="286" t="s">
        <v>1612</v>
      </c>
      <c r="I96" s="286" t="s">
        <v>1610</v>
      </c>
      <c r="J96" s="286"/>
      <c r="K96" s="298"/>
    </row>
    <row r="97" spans="2:11" s="1" customFormat="1" ht="15" customHeight="1">
      <c r="B97" s="309"/>
      <c r="C97" s="286" t="s">
        <v>49</v>
      </c>
      <c r="D97" s="286"/>
      <c r="E97" s="286"/>
      <c r="F97" s="307" t="s">
        <v>1575</v>
      </c>
      <c r="G97" s="308"/>
      <c r="H97" s="286" t="s">
        <v>1613</v>
      </c>
      <c r="I97" s="286" t="s">
        <v>1610</v>
      </c>
      <c r="J97" s="286"/>
      <c r="K97" s="298"/>
    </row>
    <row r="98" spans="2:11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pans="2:11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pans="2:11" s="1" customFormat="1" ht="18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</row>
    <row r="101" spans="2:11" s="1" customFormat="1" ht="7.5" customHeight="1">
      <c r="B101" s="294"/>
      <c r="C101" s="295"/>
      <c r="D101" s="295"/>
      <c r="E101" s="295"/>
      <c r="F101" s="295"/>
      <c r="G101" s="295"/>
      <c r="H101" s="295"/>
      <c r="I101" s="295"/>
      <c r="J101" s="295"/>
      <c r="K101" s="296"/>
    </row>
    <row r="102" spans="2:11" s="1" customFormat="1" ht="45" customHeight="1">
      <c r="B102" s="297"/>
      <c r="C102" s="420" t="s">
        <v>1614</v>
      </c>
      <c r="D102" s="420"/>
      <c r="E102" s="420"/>
      <c r="F102" s="420"/>
      <c r="G102" s="420"/>
      <c r="H102" s="420"/>
      <c r="I102" s="420"/>
      <c r="J102" s="420"/>
      <c r="K102" s="298"/>
    </row>
    <row r="103" spans="2:11" s="1" customFormat="1" ht="17.25" customHeight="1">
      <c r="B103" s="297"/>
      <c r="C103" s="299" t="s">
        <v>1569</v>
      </c>
      <c r="D103" s="299"/>
      <c r="E103" s="299"/>
      <c r="F103" s="299" t="s">
        <v>1570</v>
      </c>
      <c r="G103" s="300"/>
      <c r="H103" s="299" t="s">
        <v>55</v>
      </c>
      <c r="I103" s="299" t="s">
        <v>58</v>
      </c>
      <c r="J103" s="299" t="s">
        <v>1571</v>
      </c>
      <c r="K103" s="298"/>
    </row>
    <row r="104" spans="2:11" s="1" customFormat="1" ht="17.25" customHeight="1">
      <c r="B104" s="297"/>
      <c r="C104" s="301" t="s">
        <v>1572</v>
      </c>
      <c r="D104" s="301"/>
      <c r="E104" s="301"/>
      <c r="F104" s="302" t="s">
        <v>1573</v>
      </c>
      <c r="G104" s="303"/>
      <c r="H104" s="301"/>
      <c r="I104" s="301"/>
      <c r="J104" s="301" t="s">
        <v>1574</v>
      </c>
      <c r="K104" s="298"/>
    </row>
    <row r="105" spans="2:11" s="1" customFormat="1" ht="5.25" customHeight="1">
      <c r="B105" s="297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pans="2:11" s="1" customFormat="1" ht="15" customHeight="1">
      <c r="B106" s="297"/>
      <c r="C106" s="286" t="s">
        <v>54</v>
      </c>
      <c r="D106" s="306"/>
      <c r="E106" s="306"/>
      <c r="F106" s="307" t="s">
        <v>1575</v>
      </c>
      <c r="G106" s="286"/>
      <c r="H106" s="286" t="s">
        <v>1615</v>
      </c>
      <c r="I106" s="286" t="s">
        <v>1577</v>
      </c>
      <c r="J106" s="286">
        <v>20</v>
      </c>
      <c r="K106" s="298"/>
    </row>
    <row r="107" spans="2:11" s="1" customFormat="1" ht="15" customHeight="1">
      <c r="B107" s="297"/>
      <c r="C107" s="286" t="s">
        <v>1578</v>
      </c>
      <c r="D107" s="286"/>
      <c r="E107" s="286"/>
      <c r="F107" s="307" t="s">
        <v>1575</v>
      </c>
      <c r="G107" s="286"/>
      <c r="H107" s="286" t="s">
        <v>1615</v>
      </c>
      <c r="I107" s="286" t="s">
        <v>1577</v>
      </c>
      <c r="J107" s="286">
        <v>120</v>
      </c>
      <c r="K107" s="298"/>
    </row>
    <row r="108" spans="2:11" s="1" customFormat="1" ht="15" customHeight="1">
      <c r="B108" s="309"/>
      <c r="C108" s="286" t="s">
        <v>1580</v>
      </c>
      <c r="D108" s="286"/>
      <c r="E108" s="286"/>
      <c r="F108" s="307" t="s">
        <v>1581</v>
      </c>
      <c r="G108" s="286"/>
      <c r="H108" s="286" t="s">
        <v>1615</v>
      </c>
      <c r="I108" s="286" t="s">
        <v>1577</v>
      </c>
      <c r="J108" s="286">
        <v>50</v>
      </c>
      <c r="K108" s="298"/>
    </row>
    <row r="109" spans="2:11" s="1" customFormat="1" ht="15" customHeight="1">
      <c r="B109" s="309"/>
      <c r="C109" s="286" t="s">
        <v>1583</v>
      </c>
      <c r="D109" s="286"/>
      <c r="E109" s="286"/>
      <c r="F109" s="307" t="s">
        <v>1575</v>
      </c>
      <c r="G109" s="286"/>
      <c r="H109" s="286" t="s">
        <v>1615</v>
      </c>
      <c r="I109" s="286" t="s">
        <v>1585</v>
      </c>
      <c r="J109" s="286"/>
      <c r="K109" s="298"/>
    </row>
    <row r="110" spans="2:11" s="1" customFormat="1" ht="15" customHeight="1">
      <c r="B110" s="309"/>
      <c r="C110" s="286" t="s">
        <v>1594</v>
      </c>
      <c r="D110" s="286"/>
      <c r="E110" s="286"/>
      <c r="F110" s="307" t="s">
        <v>1581</v>
      </c>
      <c r="G110" s="286"/>
      <c r="H110" s="286" t="s">
        <v>1615</v>
      </c>
      <c r="I110" s="286" t="s">
        <v>1577</v>
      </c>
      <c r="J110" s="286">
        <v>50</v>
      </c>
      <c r="K110" s="298"/>
    </row>
    <row r="111" spans="2:11" s="1" customFormat="1" ht="15" customHeight="1">
      <c r="B111" s="309"/>
      <c r="C111" s="286" t="s">
        <v>1602</v>
      </c>
      <c r="D111" s="286"/>
      <c r="E111" s="286"/>
      <c r="F111" s="307" t="s">
        <v>1581</v>
      </c>
      <c r="G111" s="286"/>
      <c r="H111" s="286" t="s">
        <v>1615</v>
      </c>
      <c r="I111" s="286" t="s">
        <v>1577</v>
      </c>
      <c r="J111" s="286">
        <v>50</v>
      </c>
      <c r="K111" s="298"/>
    </row>
    <row r="112" spans="2:11" s="1" customFormat="1" ht="15" customHeight="1">
      <c r="B112" s="309"/>
      <c r="C112" s="286" t="s">
        <v>1600</v>
      </c>
      <c r="D112" s="286"/>
      <c r="E112" s="286"/>
      <c r="F112" s="307" t="s">
        <v>1581</v>
      </c>
      <c r="G112" s="286"/>
      <c r="H112" s="286" t="s">
        <v>1615</v>
      </c>
      <c r="I112" s="286" t="s">
        <v>1577</v>
      </c>
      <c r="J112" s="286">
        <v>50</v>
      </c>
      <c r="K112" s="298"/>
    </row>
    <row r="113" spans="2:11" s="1" customFormat="1" ht="15" customHeight="1">
      <c r="B113" s="309"/>
      <c r="C113" s="286" t="s">
        <v>54</v>
      </c>
      <c r="D113" s="286"/>
      <c r="E113" s="286"/>
      <c r="F113" s="307" t="s">
        <v>1575</v>
      </c>
      <c r="G113" s="286"/>
      <c r="H113" s="286" t="s">
        <v>1616</v>
      </c>
      <c r="I113" s="286" t="s">
        <v>1577</v>
      </c>
      <c r="J113" s="286">
        <v>20</v>
      </c>
      <c r="K113" s="298"/>
    </row>
    <row r="114" spans="2:11" s="1" customFormat="1" ht="15" customHeight="1">
      <c r="B114" s="309"/>
      <c r="C114" s="286" t="s">
        <v>1617</v>
      </c>
      <c r="D114" s="286"/>
      <c r="E114" s="286"/>
      <c r="F114" s="307" t="s">
        <v>1575</v>
      </c>
      <c r="G114" s="286"/>
      <c r="H114" s="286" t="s">
        <v>1618</v>
      </c>
      <c r="I114" s="286" t="s">
        <v>1577</v>
      </c>
      <c r="J114" s="286">
        <v>120</v>
      </c>
      <c r="K114" s="298"/>
    </row>
    <row r="115" spans="2:11" s="1" customFormat="1" ht="15" customHeight="1">
      <c r="B115" s="309"/>
      <c r="C115" s="286" t="s">
        <v>39</v>
      </c>
      <c r="D115" s="286"/>
      <c r="E115" s="286"/>
      <c r="F115" s="307" t="s">
        <v>1575</v>
      </c>
      <c r="G115" s="286"/>
      <c r="H115" s="286" t="s">
        <v>1619</v>
      </c>
      <c r="I115" s="286" t="s">
        <v>1610</v>
      </c>
      <c r="J115" s="286"/>
      <c r="K115" s="298"/>
    </row>
    <row r="116" spans="2:11" s="1" customFormat="1" ht="15" customHeight="1">
      <c r="B116" s="309"/>
      <c r="C116" s="286" t="s">
        <v>49</v>
      </c>
      <c r="D116" s="286"/>
      <c r="E116" s="286"/>
      <c r="F116" s="307" t="s">
        <v>1575</v>
      </c>
      <c r="G116" s="286"/>
      <c r="H116" s="286" t="s">
        <v>1620</v>
      </c>
      <c r="I116" s="286" t="s">
        <v>1610</v>
      </c>
      <c r="J116" s="286"/>
      <c r="K116" s="298"/>
    </row>
    <row r="117" spans="2:11" s="1" customFormat="1" ht="15" customHeight="1">
      <c r="B117" s="309"/>
      <c r="C117" s="286" t="s">
        <v>58</v>
      </c>
      <c r="D117" s="286"/>
      <c r="E117" s="286"/>
      <c r="F117" s="307" t="s">
        <v>1575</v>
      </c>
      <c r="G117" s="286"/>
      <c r="H117" s="286" t="s">
        <v>1621</v>
      </c>
      <c r="I117" s="286" t="s">
        <v>1622</v>
      </c>
      <c r="J117" s="286"/>
      <c r="K117" s="298"/>
    </row>
    <row r="118" spans="2:11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pans="2:11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pans="2:11" s="1" customFormat="1" ht="18.75" customHeight="1"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</row>
    <row r="121" spans="2:1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pans="2:11" s="1" customFormat="1" ht="45" customHeight="1">
      <c r="B122" s="325"/>
      <c r="C122" s="418" t="s">
        <v>1623</v>
      </c>
      <c r="D122" s="418"/>
      <c r="E122" s="418"/>
      <c r="F122" s="418"/>
      <c r="G122" s="418"/>
      <c r="H122" s="418"/>
      <c r="I122" s="418"/>
      <c r="J122" s="418"/>
      <c r="K122" s="326"/>
    </row>
    <row r="123" spans="2:11" s="1" customFormat="1" ht="17.25" customHeight="1">
      <c r="B123" s="327"/>
      <c r="C123" s="299" t="s">
        <v>1569</v>
      </c>
      <c r="D123" s="299"/>
      <c r="E123" s="299"/>
      <c r="F123" s="299" t="s">
        <v>1570</v>
      </c>
      <c r="G123" s="300"/>
      <c r="H123" s="299" t="s">
        <v>55</v>
      </c>
      <c r="I123" s="299" t="s">
        <v>58</v>
      </c>
      <c r="J123" s="299" t="s">
        <v>1571</v>
      </c>
      <c r="K123" s="328"/>
    </row>
    <row r="124" spans="2:11" s="1" customFormat="1" ht="17.25" customHeight="1">
      <c r="B124" s="327"/>
      <c r="C124" s="301" t="s">
        <v>1572</v>
      </c>
      <c r="D124" s="301"/>
      <c r="E124" s="301"/>
      <c r="F124" s="302" t="s">
        <v>1573</v>
      </c>
      <c r="G124" s="303"/>
      <c r="H124" s="301"/>
      <c r="I124" s="301"/>
      <c r="J124" s="301" t="s">
        <v>1574</v>
      </c>
      <c r="K124" s="328"/>
    </row>
    <row r="125" spans="2:11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pans="2:11" s="1" customFormat="1" ht="15" customHeight="1">
      <c r="B126" s="329"/>
      <c r="C126" s="286" t="s">
        <v>1578</v>
      </c>
      <c r="D126" s="306"/>
      <c r="E126" s="306"/>
      <c r="F126" s="307" t="s">
        <v>1575</v>
      </c>
      <c r="G126" s="286"/>
      <c r="H126" s="286" t="s">
        <v>1615</v>
      </c>
      <c r="I126" s="286" t="s">
        <v>1577</v>
      </c>
      <c r="J126" s="286">
        <v>120</v>
      </c>
      <c r="K126" s="332"/>
    </row>
    <row r="127" spans="2:11" s="1" customFormat="1" ht="15" customHeight="1">
      <c r="B127" s="329"/>
      <c r="C127" s="286" t="s">
        <v>1624</v>
      </c>
      <c r="D127" s="286"/>
      <c r="E127" s="286"/>
      <c r="F127" s="307" t="s">
        <v>1575</v>
      </c>
      <c r="G127" s="286"/>
      <c r="H127" s="286" t="s">
        <v>1625</v>
      </c>
      <c r="I127" s="286" t="s">
        <v>1577</v>
      </c>
      <c r="J127" s="286" t="s">
        <v>1626</v>
      </c>
      <c r="K127" s="332"/>
    </row>
    <row r="128" spans="2:11" s="1" customFormat="1" ht="15" customHeight="1">
      <c r="B128" s="329"/>
      <c r="C128" s="286" t="s">
        <v>87</v>
      </c>
      <c r="D128" s="286"/>
      <c r="E128" s="286"/>
      <c r="F128" s="307" t="s">
        <v>1575</v>
      </c>
      <c r="G128" s="286"/>
      <c r="H128" s="286" t="s">
        <v>1627</v>
      </c>
      <c r="I128" s="286" t="s">
        <v>1577</v>
      </c>
      <c r="J128" s="286" t="s">
        <v>1626</v>
      </c>
      <c r="K128" s="332"/>
    </row>
    <row r="129" spans="2:11" s="1" customFormat="1" ht="15" customHeight="1">
      <c r="B129" s="329"/>
      <c r="C129" s="286" t="s">
        <v>1586</v>
      </c>
      <c r="D129" s="286"/>
      <c r="E129" s="286"/>
      <c r="F129" s="307" t="s">
        <v>1581</v>
      </c>
      <c r="G129" s="286"/>
      <c r="H129" s="286" t="s">
        <v>1587</v>
      </c>
      <c r="I129" s="286" t="s">
        <v>1577</v>
      </c>
      <c r="J129" s="286">
        <v>15</v>
      </c>
      <c r="K129" s="332"/>
    </row>
    <row r="130" spans="2:11" s="1" customFormat="1" ht="15" customHeight="1">
      <c r="B130" s="329"/>
      <c r="C130" s="310" t="s">
        <v>1588</v>
      </c>
      <c r="D130" s="310"/>
      <c r="E130" s="310"/>
      <c r="F130" s="311" t="s">
        <v>1581</v>
      </c>
      <c r="G130" s="310"/>
      <c r="H130" s="310" t="s">
        <v>1589</v>
      </c>
      <c r="I130" s="310" t="s">
        <v>1577</v>
      </c>
      <c r="J130" s="310">
        <v>15</v>
      </c>
      <c r="K130" s="332"/>
    </row>
    <row r="131" spans="2:11" s="1" customFormat="1" ht="15" customHeight="1">
      <c r="B131" s="329"/>
      <c r="C131" s="310" t="s">
        <v>1590</v>
      </c>
      <c r="D131" s="310"/>
      <c r="E131" s="310"/>
      <c r="F131" s="311" t="s">
        <v>1581</v>
      </c>
      <c r="G131" s="310"/>
      <c r="H131" s="310" t="s">
        <v>1591</v>
      </c>
      <c r="I131" s="310" t="s">
        <v>1577</v>
      </c>
      <c r="J131" s="310">
        <v>20</v>
      </c>
      <c r="K131" s="332"/>
    </row>
    <row r="132" spans="2:11" s="1" customFormat="1" ht="15" customHeight="1">
      <c r="B132" s="329"/>
      <c r="C132" s="310" t="s">
        <v>1592</v>
      </c>
      <c r="D132" s="310"/>
      <c r="E132" s="310"/>
      <c r="F132" s="311" t="s">
        <v>1581</v>
      </c>
      <c r="G132" s="310"/>
      <c r="H132" s="310" t="s">
        <v>1593</v>
      </c>
      <c r="I132" s="310" t="s">
        <v>1577</v>
      </c>
      <c r="J132" s="310">
        <v>20</v>
      </c>
      <c r="K132" s="332"/>
    </row>
    <row r="133" spans="2:11" s="1" customFormat="1" ht="15" customHeight="1">
      <c r="B133" s="329"/>
      <c r="C133" s="286" t="s">
        <v>1580</v>
      </c>
      <c r="D133" s="286"/>
      <c r="E133" s="286"/>
      <c r="F133" s="307" t="s">
        <v>1581</v>
      </c>
      <c r="G133" s="286"/>
      <c r="H133" s="286" t="s">
        <v>1615</v>
      </c>
      <c r="I133" s="286" t="s">
        <v>1577</v>
      </c>
      <c r="J133" s="286">
        <v>50</v>
      </c>
      <c r="K133" s="332"/>
    </row>
    <row r="134" spans="2:11" s="1" customFormat="1" ht="15" customHeight="1">
      <c r="B134" s="329"/>
      <c r="C134" s="286" t="s">
        <v>1594</v>
      </c>
      <c r="D134" s="286"/>
      <c r="E134" s="286"/>
      <c r="F134" s="307" t="s">
        <v>1581</v>
      </c>
      <c r="G134" s="286"/>
      <c r="H134" s="286" t="s">
        <v>1615</v>
      </c>
      <c r="I134" s="286" t="s">
        <v>1577</v>
      </c>
      <c r="J134" s="286">
        <v>50</v>
      </c>
      <c r="K134" s="332"/>
    </row>
    <row r="135" spans="2:11" s="1" customFormat="1" ht="15" customHeight="1">
      <c r="B135" s="329"/>
      <c r="C135" s="286" t="s">
        <v>1600</v>
      </c>
      <c r="D135" s="286"/>
      <c r="E135" s="286"/>
      <c r="F135" s="307" t="s">
        <v>1581</v>
      </c>
      <c r="G135" s="286"/>
      <c r="H135" s="286" t="s">
        <v>1615</v>
      </c>
      <c r="I135" s="286" t="s">
        <v>1577</v>
      </c>
      <c r="J135" s="286">
        <v>50</v>
      </c>
      <c r="K135" s="332"/>
    </row>
    <row r="136" spans="2:11" s="1" customFormat="1" ht="15" customHeight="1">
      <c r="B136" s="329"/>
      <c r="C136" s="286" t="s">
        <v>1602</v>
      </c>
      <c r="D136" s="286"/>
      <c r="E136" s="286"/>
      <c r="F136" s="307" t="s">
        <v>1581</v>
      </c>
      <c r="G136" s="286"/>
      <c r="H136" s="286" t="s">
        <v>1615</v>
      </c>
      <c r="I136" s="286" t="s">
        <v>1577</v>
      </c>
      <c r="J136" s="286">
        <v>50</v>
      </c>
      <c r="K136" s="332"/>
    </row>
    <row r="137" spans="2:11" s="1" customFormat="1" ht="15" customHeight="1">
      <c r="B137" s="329"/>
      <c r="C137" s="286" t="s">
        <v>1603</v>
      </c>
      <c r="D137" s="286"/>
      <c r="E137" s="286"/>
      <c r="F137" s="307" t="s">
        <v>1581</v>
      </c>
      <c r="G137" s="286"/>
      <c r="H137" s="286" t="s">
        <v>1628</v>
      </c>
      <c r="I137" s="286" t="s">
        <v>1577</v>
      </c>
      <c r="J137" s="286">
        <v>255</v>
      </c>
      <c r="K137" s="332"/>
    </row>
    <row r="138" spans="2:11" s="1" customFormat="1" ht="15" customHeight="1">
      <c r="B138" s="329"/>
      <c r="C138" s="286" t="s">
        <v>1605</v>
      </c>
      <c r="D138" s="286"/>
      <c r="E138" s="286"/>
      <c r="F138" s="307" t="s">
        <v>1575</v>
      </c>
      <c r="G138" s="286"/>
      <c r="H138" s="286" t="s">
        <v>1629</v>
      </c>
      <c r="I138" s="286" t="s">
        <v>1607</v>
      </c>
      <c r="J138" s="286"/>
      <c r="K138" s="332"/>
    </row>
    <row r="139" spans="2:11" s="1" customFormat="1" ht="15" customHeight="1">
      <c r="B139" s="329"/>
      <c r="C139" s="286" t="s">
        <v>1608</v>
      </c>
      <c r="D139" s="286"/>
      <c r="E139" s="286"/>
      <c r="F139" s="307" t="s">
        <v>1575</v>
      </c>
      <c r="G139" s="286"/>
      <c r="H139" s="286" t="s">
        <v>1630</v>
      </c>
      <c r="I139" s="286" t="s">
        <v>1610</v>
      </c>
      <c r="J139" s="286"/>
      <c r="K139" s="332"/>
    </row>
    <row r="140" spans="2:11" s="1" customFormat="1" ht="15" customHeight="1">
      <c r="B140" s="329"/>
      <c r="C140" s="286" t="s">
        <v>1611</v>
      </c>
      <c r="D140" s="286"/>
      <c r="E140" s="286"/>
      <c r="F140" s="307" t="s">
        <v>1575</v>
      </c>
      <c r="G140" s="286"/>
      <c r="H140" s="286" t="s">
        <v>1611</v>
      </c>
      <c r="I140" s="286" t="s">
        <v>1610</v>
      </c>
      <c r="J140" s="286"/>
      <c r="K140" s="332"/>
    </row>
    <row r="141" spans="2:11" s="1" customFormat="1" ht="15" customHeight="1">
      <c r="B141" s="329"/>
      <c r="C141" s="286" t="s">
        <v>39</v>
      </c>
      <c r="D141" s="286"/>
      <c r="E141" s="286"/>
      <c r="F141" s="307" t="s">
        <v>1575</v>
      </c>
      <c r="G141" s="286"/>
      <c r="H141" s="286" t="s">
        <v>1631</v>
      </c>
      <c r="I141" s="286" t="s">
        <v>1610</v>
      </c>
      <c r="J141" s="286"/>
      <c r="K141" s="332"/>
    </row>
    <row r="142" spans="2:11" s="1" customFormat="1" ht="15" customHeight="1">
      <c r="B142" s="329"/>
      <c r="C142" s="286" t="s">
        <v>1632</v>
      </c>
      <c r="D142" s="286"/>
      <c r="E142" s="286"/>
      <c r="F142" s="307" t="s">
        <v>1575</v>
      </c>
      <c r="G142" s="286"/>
      <c r="H142" s="286" t="s">
        <v>1633</v>
      </c>
      <c r="I142" s="286" t="s">
        <v>1610</v>
      </c>
      <c r="J142" s="286"/>
      <c r="K142" s="332"/>
    </row>
    <row r="143" spans="2:11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pans="2:11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pans="2:11" s="1" customFormat="1" ht="18.75" customHeight="1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</row>
    <row r="146" spans="2:11" s="1" customFormat="1" ht="7.5" customHeight="1">
      <c r="B146" s="294"/>
      <c r="C146" s="295"/>
      <c r="D146" s="295"/>
      <c r="E146" s="295"/>
      <c r="F146" s="295"/>
      <c r="G146" s="295"/>
      <c r="H146" s="295"/>
      <c r="I146" s="295"/>
      <c r="J146" s="295"/>
      <c r="K146" s="296"/>
    </row>
    <row r="147" spans="2:11" s="1" customFormat="1" ht="45" customHeight="1">
      <c r="B147" s="297"/>
      <c r="C147" s="420" t="s">
        <v>1634</v>
      </c>
      <c r="D147" s="420"/>
      <c r="E147" s="420"/>
      <c r="F147" s="420"/>
      <c r="G147" s="420"/>
      <c r="H147" s="420"/>
      <c r="I147" s="420"/>
      <c r="J147" s="420"/>
      <c r="K147" s="298"/>
    </row>
    <row r="148" spans="2:11" s="1" customFormat="1" ht="17.25" customHeight="1">
      <c r="B148" s="297"/>
      <c r="C148" s="299" t="s">
        <v>1569</v>
      </c>
      <c r="D148" s="299"/>
      <c r="E148" s="299"/>
      <c r="F148" s="299" t="s">
        <v>1570</v>
      </c>
      <c r="G148" s="300"/>
      <c r="H148" s="299" t="s">
        <v>55</v>
      </c>
      <c r="I148" s="299" t="s">
        <v>58</v>
      </c>
      <c r="J148" s="299" t="s">
        <v>1571</v>
      </c>
      <c r="K148" s="298"/>
    </row>
    <row r="149" spans="2:11" s="1" customFormat="1" ht="17.25" customHeight="1">
      <c r="B149" s="297"/>
      <c r="C149" s="301" t="s">
        <v>1572</v>
      </c>
      <c r="D149" s="301"/>
      <c r="E149" s="301"/>
      <c r="F149" s="302" t="s">
        <v>1573</v>
      </c>
      <c r="G149" s="303"/>
      <c r="H149" s="301"/>
      <c r="I149" s="301"/>
      <c r="J149" s="301" t="s">
        <v>1574</v>
      </c>
      <c r="K149" s="298"/>
    </row>
    <row r="150" spans="2:11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pans="2:11" s="1" customFormat="1" ht="15" customHeight="1">
      <c r="B151" s="309"/>
      <c r="C151" s="336" t="s">
        <v>1578</v>
      </c>
      <c r="D151" s="286"/>
      <c r="E151" s="286"/>
      <c r="F151" s="337" t="s">
        <v>1575</v>
      </c>
      <c r="G151" s="286"/>
      <c r="H151" s="336" t="s">
        <v>1615</v>
      </c>
      <c r="I151" s="336" t="s">
        <v>1577</v>
      </c>
      <c r="J151" s="336">
        <v>120</v>
      </c>
      <c r="K151" s="332"/>
    </row>
    <row r="152" spans="2:11" s="1" customFormat="1" ht="15" customHeight="1">
      <c r="B152" s="309"/>
      <c r="C152" s="336" t="s">
        <v>1624</v>
      </c>
      <c r="D152" s="286"/>
      <c r="E152" s="286"/>
      <c r="F152" s="337" t="s">
        <v>1575</v>
      </c>
      <c r="G152" s="286"/>
      <c r="H152" s="336" t="s">
        <v>1635</v>
      </c>
      <c r="I152" s="336" t="s">
        <v>1577</v>
      </c>
      <c r="J152" s="336" t="s">
        <v>1626</v>
      </c>
      <c r="K152" s="332"/>
    </row>
    <row r="153" spans="2:11" s="1" customFormat="1" ht="15" customHeight="1">
      <c r="B153" s="309"/>
      <c r="C153" s="336" t="s">
        <v>87</v>
      </c>
      <c r="D153" s="286"/>
      <c r="E153" s="286"/>
      <c r="F153" s="337" t="s">
        <v>1575</v>
      </c>
      <c r="G153" s="286"/>
      <c r="H153" s="336" t="s">
        <v>1636</v>
      </c>
      <c r="I153" s="336" t="s">
        <v>1577</v>
      </c>
      <c r="J153" s="336" t="s">
        <v>1626</v>
      </c>
      <c r="K153" s="332"/>
    </row>
    <row r="154" spans="2:11" s="1" customFormat="1" ht="15" customHeight="1">
      <c r="B154" s="309"/>
      <c r="C154" s="336" t="s">
        <v>1580</v>
      </c>
      <c r="D154" s="286"/>
      <c r="E154" s="286"/>
      <c r="F154" s="337" t="s">
        <v>1581</v>
      </c>
      <c r="G154" s="286"/>
      <c r="H154" s="336" t="s">
        <v>1615</v>
      </c>
      <c r="I154" s="336" t="s">
        <v>1577</v>
      </c>
      <c r="J154" s="336">
        <v>50</v>
      </c>
      <c r="K154" s="332"/>
    </row>
    <row r="155" spans="2:11" s="1" customFormat="1" ht="15" customHeight="1">
      <c r="B155" s="309"/>
      <c r="C155" s="336" t="s">
        <v>1583</v>
      </c>
      <c r="D155" s="286"/>
      <c r="E155" s="286"/>
      <c r="F155" s="337" t="s">
        <v>1575</v>
      </c>
      <c r="G155" s="286"/>
      <c r="H155" s="336" t="s">
        <v>1615</v>
      </c>
      <c r="I155" s="336" t="s">
        <v>1585</v>
      </c>
      <c r="J155" s="336"/>
      <c r="K155" s="332"/>
    </row>
    <row r="156" spans="2:11" s="1" customFormat="1" ht="15" customHeight="1">
      <c r="B156" s="309"/>
      <c r="C156" s="336" t="s">
        <v>1594</v>
      </c>
      <c r="D156" s="286"/>
      <c r="E156" s="286"/>
      <c r="F156" s="337" t="s">
        <v>1581</v>
      </c>
      <c r="G156" s="286"/>
      <c r="H156" s="336" t="s">
        <v>1615</v>
      </c>
      <c r="I156" s="336" t="s">
        <v>1577</v>
      </c>
      <c r="J156" s="336">
        <v>50</v>
      </c>
      <c r="K156" s="332"/>
    </row>
    <row r="157" spans="2:11" s="1" customFormat="1" ht="15" customHeight="1">
      <c r="B157" s="309"/>
      <c r="C157" s="336" t="s">
        <v>1602</v>
      </c>
      <c r="D157" s="286"/>
      <c r="E157" s="286"/>
      <c r="F157" s="337" t="s">
        <v>1581</v>
      </c>
      <c r="G157" s="286"/>
      <c r="H157" s="336" t="s">
        <v>1615</v>
      </c>
      <c r="I157" s="336" t="s">
        <v>1577</v>
      </c>
      <c r="J157" s="336">
        <v>50</v>
      </c>
      <c r="K157" s="332"/>
    </row>
    <row r="158" spans="2:11" s="1" customFormat="1" ht="15" customHeight="1">
      <c r="B158" s="309"/>
      <c r="C158" s="336" t="s">
        <v>1600</v>
      </c>
      <c r="D158" s="286"/>
      <c r="E158" s="286"/>
      <c r="F158" s="337" t="s">
        <v>1581</v>
      </c>
      <c r="G158" s="286"/>
      <c r="H158" s="336" t="s">
        <v>1615</v>
      </c>
      <c r="I158" s="336" t="s">
        <v>1577</v>
      </c>
      <c r="J158" s="336">
        <v>50</v>
      </c>
      <c r="K158" s="332"/>
    </row>
    <row r="159" spans="2:11" s="1" customFormat="1" ht="15" customHeight="1">
      <c r="B159" s="309"/>
      <c r="C159" s="336" t="s">
        <v>118</v>
      </c>
      <c r="D159" s="286"/>
      <c r="E159" s="286"/>
      <c r="F159" s="337" t="s">
        <v>1575</v>
      </c>
      <c r="G159" s="286"/>
      <c r="H159" s="336" t="s">
        <v>1637</v>
      </c>
      <c r="I159" s="336" t="s">
        <v>1577</v>
      </c>
      <c r="J159" s="336" t="s">
        <v>1638</v>
      </c>
      <c r="K159" s="332"/>
    </row>
    <row r="160" spans="2:11" s="1" customFormat="1" ht="15" customHeight="1">
      <c r="B160" s="309"/>
      <c r="C160" s="336" t="s">
        <v>1639</v>
      </c>
      <c r="D160" s="286"/>
      <c r="E160" s="286"/>
      <c r="F160" s="337" t="s">
        <v>1575</v>
      </c>
      <c r="G160" s="286"/>
      <c r="H160" s="336" t="s">
        <v>1640</v>
      </c>
      <c r="I160" s="336" t="s">
        <v>1610</v>
      </c>
      <c r="J160" s="336"/>
      <c r="K160" s="332"/>
    </row>
    <row r="161" spans="2:1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pans="2:11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pans="2:11" s="1" customFormat="1" ht="18.75" customHeight="1">
      <c r="B163" s="293"/>
      <c r="C163" s="293"/>
      <c r="D163" s="293"/>
      <c r="E163" s="293"/>
      <c r="F163" s="293"/>
      <c r="G163" s="293"/>
      <c r="H163" s="293"/>
      <c r="I163" s="293"/>
      <c r="J163" s="293"/>
      <c r="K163" s="293"/>
    </row>
    <row r="164" spans="2:11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pans="2:11" s="1" customFormat="1" ht="45" customHeight="1">
      <c r="B165" s="278"/>
      <c r="C165" s="418" t="s">
        <v>1641</v>
      </c>
      <c r="D165" s="418"/>
      <c r="E165" s="418"/>
      <c r="F165" s="418"/>
      <c r="G165" s="418"/>
      <c r="H165" s="418"/>
      <c r="I165" s="418"/>
      <c r="J165" s="418"/>
      <c r="K165" s="279"/>
    </row>
    <row r="166" spans="2:11" s="1" customFormat="1" ht="17.25" customHeight="1">
      <c r="B166" s="278"/>
      <c r="C166" s="299" t="s">
        <v>1569</v>
      </c>
      <c r="D166" s="299"/>
      <c r="E166" s="299"/>
      <c r="F166" s="299" t="s">
        <v>1570</v>
      </c>
      <c r="G166" s="341"/>
      <c r="H166" s="342" t="s">
        <v>55</v>
      </c>
      <c r="I166" s="342" t="s">
        <v>58</v>
      </c>
      <c r="J166" s="299" t="s">
        <v>1571</v>
      </c>
      <c r="K166" s="279"/>
    </row>
    <row r="167" spans="2:11" s="1" customFormat="1" ht="17.25" customHeight="1">
      <c r="B167" s="280"/>
      <c r="C167" s="301" t="s">
        <v>1572</v>
      </c>
      <c r="D167" s="301"/>
      <c r="E167" s="301"/>
      <c r="F167" s="302" t="s">
        <v>1573</v>
      </c>
      <c r="G167" s="343"/>
      <c r="H167" s="344"/>
      <c r="I167" s="344"/>
      <c r="J167" s="301" t="s">
        <v>1574</v>
      </c>
      <c r="K167" s="281"/>
    </row>
    <row r="168" spans="2:11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pans="2:11" s="1" customFormat="1" ht="15" customHeight="1">
      <c r="B169" s="309"/>
      <c r="C169" s="286" t="s">
        <v>1578</v>
      </c>
      <c r="D169" s="286"/>
      <c r="E169" s="286"/>
      <c r="F169" s="307" t="s">
        <v>1575</v>
      </c>
      <c r="G169" s="286"/>
      <c r="H169" s="286" t="s">
        <v>1615</v>
      </c>
      <c r="I169" s="286" t="s">
        <v>1577</v>
      </c>
      <c r="J169" s="286">
        <v>120</v>
      </c>
      <c r="K169" s="332"/>
    </row>
    <row r="170" spans="2:11" s="1" customFormat="1" ht="15" customHeight="1">
      <c r="B170" s="309"/>
      <c r="C170" s="286" t="s">
        <v>1624</v>
      </c>
      <c r="D170" s="286"/>
      <c r="E170" s="286"/>
      <c r="F170" s="307" t="s">
        <v>1575</v>
      </c>
      <c r="G170" s="286"/>
      <c r="H170" s="286" t="s">
        <v>1625</v>
      </c>
      <c r="I170" s="286" t="s">
        <v>1577</v>
      </c>
      <c r="J170" s="286" t="s">
        <v>1626</v>
      </c>
      <c r="K170" s="332"/>
    </row>
    <row r="171" spans="2:11" s="1" customFormat="1" ht="15" customHeight="1">
      <c r="B171" s="309"/>
      <c r="C171" s="286" t="s">
        <v>87</v>
      </c>
      <c r="D171" s="286"/>
      <c r="E171" s="286"/>
      <c r="F171" s="307" t="s">
        <v>1575</v>
      </c>
      <c r="G171" s="286"/>
      <c r="H171" s="286" t="s">
        <v>1642</v>
      </c>
      <c r="I171" s="286" t="s">
        <v>1577</v>
      </c>
      <c r="J171" s="286" t="s">
        <v>1626</v>
      </c>
      <c r="K171" s="332"/>
    </row>
    <row r="172" spans="2:11" s="1" customFormat="1" ht="15" customHeight="1">
      <c r="B172" s="309"/>
      <c r="C172" s="286" t="s">
        <v>1580</v>
      </c>
      <c r="D172" s="286"/>
      <c r="E172" s="286"/>
      <c r="F172" s="307" t="s">
        <v>1581</v>
      </c>
      <c r="G172" s="286"/>
      <c r="H172" s="286" t="s">
        <v>1642</v>
      </c>
      <c r="I172" s="286" t="s">
        <v>1577</v>
      </c>
      <c r="J172" s="286">
        <v>50</v>
      </c>
      <c r="K172" s="332"/>
    </row>
    <row r="173" spans="2:11" s="1" customFormat="1" ht="15" customHeight="1">
      <c r="B173" s="309"/>
      <c r="C173" s="286" t="s">
        <v>1583</v>
      </c>
      <c r="D173" s="286"/>
      <c r="E173" s="286"/>
      <c r="F173" s="307" t="s">
        <v>1575</v>
      </c>
      <c r="G173" s="286"/>
      <c r="H173" s="286" t="s">
        <v>1642</v>
      </c>
      <c r="I173" s="286" t="s">
        <v>1585</v>
      </c>
      <c r="J173" s="286"/>
      <c r="K173" s="332"/>
    </row>
    <row r="174" spans="2:11" s="1" customFormat="1" ht="15" customHeight="1">
      <c r="B174" s="309"/>
      <c r="C174" s="286" t="s">
        <v>1594</v>
      </c>
      <c r="D174" s="286"/>
      <c r="E174" s="286"/>
      <c r="F174" s="307" t="s">
        <v>1581</v>
      </c>
      <c r="G174" s="286"/>
      <c r="H174" s="286" t="s">
        <v>1642</v>
      </c>
      <c r="I174" s="286" t="s">
        <v>1577</v>
      </c>
      <c r="J174" s="286">
        <v>50</v>
      </c>
      <c r="K174" s="332"/>
    </row>
    <row r="175" spans="2:11" s="1" customFormat="1" ht="15" customHeight="1">
      <c r="B175" s="309"/>
      <c r="C175" s="286" t="s">
        <v>1602</v>
      </c>
      <c r="D175" s="286"/>
      <c r="E175" s="286"/>
      <c r="F175" s="307" t="s">
        <v>1581</v>
      </c>
      <c r="G175" s="286"/>
      <c r="H175" s="286" t="s">
        <v>1642</v>
      </c>
      <c r="I175" s="286" t="s">
        <v>1577</v>
      </c>
      <c r="J175" s="286">
        <v>50</v>
      </c>
      <c r="K175" s="332"/>
    </row>
    <row r="176" spans="2:11" s="1" customFormat="1" ht="15" customHeight="1">
      <c r="B176" s="309"/>
      <c r="C176" s="286" t="s">
        <v>1600</v>
      </c>
      <c r="D176" s="286"/>
      <c r="E176" s="286"/>
      <c r="F176" s="307" t="s">
        <v>1581</v>
      </c>
      <c r="G176" s="286"/>
      <c r="H176" s="286" t="s">
        <v>1642</v>
      </c>
      <c r="I176" s="286" t="s">
        <v>1577</v>
      </c>
      <c r="J176" s="286">
        <v>50</v>
      </c>
      <c r="K176" s="332"/>
    </row>
    <row r="177" spans="2:11" s="1" customFormat="1" ht="15" customHeight="1">
      <c r="B177" s="309"/>
      <c r="C177" s="286" t="s">
        <v>145</v>
      </c>
      <c r="D177" s="286"/>
      <c r="E177" s="286"/>
      <c r="F177" s="307" t="s">
        <v>1575</v>
      </c>
      <c r="G177" s="286"/>
      <c r="H177" s="286" t="s">
        <v>1643</v>
      </c>
      <c r="I177" s="286" t="s">
        <v>1644</v>
      </c>
      <c r="J177" s="286"/>
      <c r="K177" s="332"/>
    </row>
    <row r="178" spans="2:11" s="1" customFormat="1" ht="15" customHeight="1">
      <c r="B178" s="309"/>
      <c r="C178" s="286" t="s">
        <v>58</v>
      </c>
      <c r="D178" s="286"/>
      <c r="E178" s="286"/>
      <c r="F178" s="307" t="s">
        <v>1575</v>
      </c>
      <c r="G178" s="286"/>
      <c r="H178" s="286" t="s">
        <v>1645</v>
      </c>
      <c r="I178" s="286" t="s">
        <v>1646</v>
      </c>
      <c r="J178" s="286">
        <v>1</v>
      </c>
      <c r="K178" s="332"/>
    </row>
    <row r="179" spans="2:11" s="1" customFormat="1" ht="15" customHeight="1">
      <c r="B179" s="309"/>
      <c r="C179" s="286" t="s">
        <v>54</v>
      </c>
      <c r="D179" s="286"/>
      <c r="E179" s="286"/>
      <c r="F179" s="307" t="s">
        <v>1575</v>
      </c>
      <c r="G179" s="286"/>
      <c r="H179" s="286" t="s">
        <v>1647</v>
      </c>
      <c r="I179" s="286" t="s">
        <v>1577</v>
      </c>
      <c r="J179" s="286">
        <v>20</v>
      </c>
      <c r="K179" s="332"/>
    </row>
    <row r="180" spans="2:11" s="1" customFormat="1" ht="15" customHeight="1">
      <c r="B180" s="309"/>
      <c r="C180" s="286" t="s">
        <v>55</v>
      </c>
      <c r="D180" s="286"/>
      <c r="E180" s="286"/>
      <c r="F180" s="307" t="s">
        <v>1575</v>
      </c>
      <c r="G180" s="286"/>
      <c r="H180" s="286" t="s">
        <v>1648</v>
      </c>
      <c r="I180" s="286" t="s">
        <v>1577</v>
      </c>
      <c r="J180" s="286">
        <v>255</v>
      </c>
      <c r="K180" s="332"/>
    </row>
    <row r="181" spans="2:11" s="1" customFormat="1" ht="15" customHeight="1">
      <c r="B181" s="309"/>
      <c r="C181" s="286" t="s">
        <v>146</v>
      </c>
      <c r="D181" s="286"/>
      <c r="E181" s="286"/>
      <c r="F181" s="307" t="s">
        <v>1575</v>
      </c>
      <c r="G181" s="286"/>
      <c r="H181" s="286" t="s">
        <v>1539</v>
      </c>
      <c r="I181" s="286" t="s">
        <v>1577</v>
      </c>
      <c r="J181" s="286">
        <v>10</v>
      </c>
      <c r="K181" s="332"/>
    </row>
    <row r="182" spans="2:11" s="1" customFormat="1" ht="15" customHeight="1">
      <c r="B182" s="309"/>
      <c r="C182" s="286" t="s">
        <v>147</v>
      </c>
      <c r="D182" s="286"/>
      <c r="E182" s="286"/>
      <c r="F182" s="307" t="s">
        <v>1575</v>
      </c>
      <c r="G182" s="286"/>
      <c r="H182" s="286" t="s">
        <v>1649</v>
      </c>
      <c r="I182" s="286" t="s">
        <v>1610</v>
      </c>
      <c r="J182" s="286"/>
      <c r="K182" s="332"/>
    </row>
    <row r="183" spans="2:11" s="1" customFormat="1" ht="15" customHeight="1">
      <c r="B183" s="309"/>
      <c r="C183" s="286" t="s">
        <v>1650</v>
      </c>
      <c r="D183" s="286"/>
      <c r="E183" s="286"/>
      <c r="F183" s="307" t="s">
        <v>1575</v>
      </c>
      <c r="G183" s="286"/>
      <c r="H183" s="286" t="s">
        <v>1651</v>
      </c>
      <c r="I183" s="286" t="s">
        <v>1610</v>
      </c>
      <c r="J183" s="286"/>
      <c r="K183" s="332"/>
    </row>
    <row r="184" spans="2:11" s="1" customFormat="1" ht="15" customHeight="1">
      <c r="B184" s="309"/>
      <c r="C184" s="286" t="s">
        <v>1639</v>
      </c>
      <c r="D184" s="286"/>
      <c r="E184" s="286"/>
      <c r="F184" s="307" t="s">
        <v>1575</v>
      </c>
      <c r="G184" s="286"/>
      <c r="H184" s="286" t="s">
        <v>1652</v>
      </c>
      <c r="I184" s="286" t="s">
        <v>1610</v>
      </c>
      <c r="J184" s="286"/>
      <c r="K184" s="332"/>
    </row>
    <row r="185" spans="2:11" s="1" customFormat="1" ht="15" customHeight="1">
      <c r="B185" s="309"/>
      <c r="C185" s="286" t="s">
        <v>149</v>
      </c>
      <c r="D185" s="286"/>
      <c r="E185" s="286"/>
      <c r="F185" s="307" t="s">
        <v>1581</v>
      </c>
      <c r="G185" s="286"/>
      <c r="H185" s="286" t="s">
        <v>1653</v>
      </c>
      <c r="I185" s="286" t="s">
        <v>1577</v>
      </c>
      <c r="J185" s="286">
        <v>50</v>
      </c>
      <c r="K185" s="332"/>
    </row>
    <row r="186" spans="2:11" s="1" customFormat="1" ht="15" customHeight="1">
      <c r="B186" s="309"/>
      <c r="C186" s="286" t="s">
        <v>1654</v>
      </c>
      <c r="D186" s="286"/>
      <c r="E186" s="286"/>
      <c r="F186" s="307" t="s">
        <v>1581</v>
      </c>
      <c r="G186" s="286"/>
      <c r="H186" s="286" t="s">
        <v>1655</v>
      </c>
      <c r="I186" s="286" t="s">
        <v>1656</v>
      </c>
      <c r="J186" s="286"/>
      <c r="K186" s="332"/>
    </row>
    <row r="187" spans="2:11" s="1" customFormat="1" ht="15" customHeight="1">
      <c r="B187" s="309"/>
      <c r="C187" s="286" t="s">
        <v>1657</v>
      </c>
      <c r="D187" s="286"/>
      <c r="E187" s="286"/>
      <c r="F187" s="307" t="s">
        <v>1581</v>
      </c>
      <c r="G187" s="286"/>
      <c r="H187" s="286" t="s">
        <v>1658</v>
      </c>
      <c r="I187" s="286" t="s">
        <v>1656</v>
      </c>
      <c r="J187" s="286"/>
      <c r="K187" s="332"/>
    </row>
    <row r="188" spans="2:11" s="1" customFormat="1" ht="15" customHeight="1">
      <c r="B188" s="309"/>
      <c r="C188" s="286" t="s">
        <v>1659</v>
      </c>
      <c r="D188" s="286"/>
      <c r="E188" s="286"/>
      <c r="F188" s="307" t="s">
        <v>1581</v>
      </c>
      <c r="G188" s="286"/>
      <c r="H188" s="286" t="s">
        <v>1660</v>
      </c>
      <c r="I188" s="286" t="s">
        <v>1656</v>
      </c>
      <c r="J188" s="286"/>
      <c r="K188" s="332"/>
    </row>
    <row r="189" spans="2:11" s="1" customFormat="1" ht="15" customHeight="1">
      <c r="B189" s="309"/>
      <c r="C189" s="345" t="s">
        <v>1661</v>
      </c>
      <c r="D189" s="286"/>
      <c r="E189" s="286"/>
      <c r="F189" s="307" t="s">
        <v>1581</v>
      </c>
      <c r="G189" s="286"/>
      <c r="H189" s="286" t="s">
        <v>1662</v>
      </c>
      <c r="I189" s="286" t="s">
        <v>1663</v>
      </c>
      <c r="J189" s="346" t="s">
        <v>1664</v>
      </c>
      <c r="K189" s="332"/>
    </row>
    <row r="190" spans="2:11" s="18" customFormat="1" ht="15" customHeight="1">
      <c r="B190" s="347"/>
      <c r="C190" s="348" t="s">
        <v>1665</v>
      </c>
      <c r="D190" s="349"/>
      <c r="E190" s="349"/>
      <c r="F190" s="350" t="s">
        <v>1581</v>
      </c>
      <c r="G190" s="349"/>
      <c r="H190" s="349" t="s">
        <v>1666</v>
      </c>
      <c r="I190" s="349" t="s">
        <v>1663</v>
      </c>
      <c r="J190" s="351" t="s">
        <v>1664</v>
      </c>
      <c r="K190" s="352"/>
    </row>
    <row r="191" spans="2:11" s="1" customFormat="1" ht="15" customHeight="1">
      <c r="B191" s="309"/>
      <c r="C191" s="345" t="s">
        <v>43</v>
      </c>
      <c r="D191" s="286"/>
      <c r="E191" s="286"/>
      <c r="F191" s="307" t="s">
        <v>1575</v>
      </c>
      <c r="G191" s="286"/>
      <c r="H191" s="283" t="s">
        <v>1667</v>
      </c>
      <c r="I191" s="286" t="s">
        <v>1668</v>
      </c>
      <c r="J191" s="286"/>
      <c r="K191" s="332"/>
    </row>
    <row r="192" spans="2:11" s="1" customFormat="1" ht="15" customHeight="1">
      <c r="B192" s="309"/>
      <c r="C192" s="345" t="s">
        <v>1669</v>
      </c>
      <c r="D192" s="286"/>
      <c r="E192" s="286"/>
      <c r="F192" s="307" t="s">
        <v>1575</v>
      </c>
      <c r="G192" s="286"/>
      <c r="H192" s="286" t="s">
        <v>1670</v>
      </c>
      <c r="I192" s="286" t="s">
        <v>1610</v>
      </c>
      <c r="J192" s="286"/>
      <c r="K192" s="332"/>
    </row>
    <row r="193" spans="2:11" s="1" customFormat="1" ht="15" customHeight="1">
      <c r="B193" s="309"/>
      <c r="C193" s="345" t="s">
        <v>1671</v>
      </c>
      <c r="D193" s="286"/>
      <c r="E193" s="286"/>
      <c r="F193" s="307" t="s">
        <v>1575</v>
      </c>
      <c r="G193" s="286"/>
      <c r="H193" s="286" t="s">
        <v>1672</v>
      </c>
      <c r="I193" s="286" t="s">
        <v>1610</v>
      </c>
      <c r="J193" s="286"/>
      <c r="K193" s="332"/>
    </row>
    <row r="194" spans="2:11" s="1" customFormat="1" ht="15" customHeight="1">
      <c r="B194" s="309"/>
      <c r="C194" s="345" t="s">
        <v>1673</v>
      </c>
      <c r="D194" s="286"/>
      <c r="E194" s="286"/>
      <c r="F194" s="307" t="s">
        <v>1581</v>
      </c>
      <c r="G194" s="286"/>
      <c r="H194" s="286" t="s">
        <v>1674</v>
      </c>
      <c r="I194" s="286" t="s">
        <v>1610</v>
      </c>
      <c r="J194" s="286"/>
      <c r="K194" s="332"/>
    </row>
    <row r="195" spans="2:11" s="1" customFormat="1" ht="15" customHeight="1">
      <c r="B195" s="338"/>
      <c r="C195" s="353"/>
      <c r="D195" s="318"/>
      <c r="E195" s="318"/>
      <c r="F195" s="318"/>
      <c r="G195" s="318"/>
      <c r="H195" s="318"/>
      <c r="I195" s="318"/>
      <c r="J195" s="318"/>
      <c r="K195" s="339"/>
    </row>
    <row r="196" spans="2:11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pans="2:11" s="1" customFormat="1" ht="18.75" customHeight="1">
      <c r="B197" s="320"/>
      <c r="C197" s="330"/>
      <c r="D197" s="330"/>
      <c r="E197" s="330"/>
      <c r="F197" s="340"/>
      <c r="G197" s="330"/>
      <c r="H197" s="330"/>
      <c r="I197" s="330"/>
      <c r="J197" s="330"/>
      <c r="K197" s="320"/>
    </row>
    <row r="198" spans="2:11" s="1" customFormat="1" ht="18.75" customHeight="1">
      <c r="B198" s="293"/>
      <c r="C198" s="293"/>
      <c r="D198" s="293"/>
      <c r="E198" s="293"/>
      <c r="F198" s="293"/>
      <c r="G198" s="293"/>
      <c r="H198" s="293"/>
      <c r="I198" s="293"/>
      <c r="J198" s="293"/>
      <c r="K198" s="293"/>
    </row>
    <row r="199" spans="2:11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pans="2:11" s="1" customFormat="1" ht="21">
      <c r="B200" s="278"/>
      <c r="C200" s="418" t="s">
        <v>1675</v>
      </c>
      <c r="D200" s="418"/>
      <c r="E200" s="418"/>
      <c r="F200" s="418"/>
      <c r="G200" s="418"/>
      <c r="H200" s="418"/>
      <c r="I200" s="418"/>
      <c r="J200" s="418"/>
      <c r="K200" s="279"/>
    </row>
    <row r="201" spans="2:11" s="1" customFormat="1" ht="25.5" customHeight="1">
      <c r="B201" s="278"/>
      <c r="C201" s="354" t="s">
        <v>1676</v>
      </c>
      <c r="D201" s="354"/>
      <c r="E201" s="354"/>
      <c r="F201" s="354" t="s">
        <v>1677</v>
      </c>
      <c r="G201" s="355"/>
      <c r="H201" s="419" t="s">
        <v>1678</v>
      </c>
      <c r="I201" s="419"/>
      <c r="J201" s="419"/>
      <c r="K201" s="279"/>
    </row>
    <row r="202" spans="2:11" s="1" customFormat="1" ht="5.25" customHeight="1">
      <c r="B202" s="309"/>
      <c r="C202" s="304"/>
      <c r="D202" s="304"/>
      <c r="E202" s="304"/>
      <c r="F202" s="304"/>
      <c r="G202" s="330"/>
      <c r="H202" s="304"/>
      <c r="I202" s="304"/>
      <c r="J202" s="304"/>
      <c r="K202" s="332"/>
    </row>
    <row r="203" spans="2:11" s="1" customFormat="1" ht="15" customHeight="1">
      <c r="B203" s="309"/>
      <c r="C203" s="286" t="s">
        <v>1668</v>
      </c>
      <c r="D203" s="286"/>
      <c r="E203" s="286"/>
      <c r="F203" s="307" t="s">
        <v>44</v>
      </c>
      <c r="G203" s="286"/>
      <c r="H203" s="417" t="s">
        <v>1679</v>
      </c>
      <c r="I203" s="417"/>
      <c r="J203" s="417"/>
      <c r="K203" s="332"/>
    </row>
    <row r="204" spans="2:11" s="1" customFormat="1" ht="15" customHeight="1">
      <c r="B204" s="309"/>
      <c r="C204" s="286"/>
      <c r="D204" s="286"/>
      <c r="E204" s="286"/>
      <c r="F204" s="307" t="s">
        <v>45</v>
      </c>
      <c r="G204" s="286"/>
      <c r="H204" s="417" t="s">
        <v>1680</v>
      </c>
      <c r="I204" s="417"/>
      <c r="J204" s="417"/>
      <c r="K204" s="332"/>
    </row>
    <row r="205" spans="2:11" s="1" customFormat="1" ht="15" customHeight="1">
      <c r="B205" s="309"/>
      <c r="C205" s="286"/>
      <c r="D205" s="286"/>
      <c r="E205" s="286"/>
      <c r="F205" s="307" t="s">
        <v>48</v>
      </c>
      <c r="G205" s="286"/>
      <c r="H205" s="417" t="s">
        <v>1681</v>
      </c>
      <c r="I205" s="417"/>
      <c r="J205" s="417"/>
      <c r="K205" s="332"/>
    </row>
    <row r="206" spans="2:11" s="1" customFormat="1" ht="15" customHeight="1">
      <c r="B206" s="309"/>
      <c r="C206" s="286"/>
      <c r="D206" s="286"/>
      <c r="E206" s="286"/>
      <c r="F206" s="307" t="s">
        <v>46</v>
      </c>
      <c r="G206" s="286"/>
      <c r="H206" s="417" t="s">
        <v>1682</v>
      </c>
      <c r="I206" s="417"/>
      <c r="J206" s="417"/>
      <c r="K206" s="332"/>
    </row>
    <row r="207" spans="2:11" s="1" customFormat="1" ht="15" customHeight="1">
      <c r="B207" s="309"/>
      <c r="C207" s="286"/>
      <c r="D207" s="286"/>
      <c r="E207" s="286"/>
      <c r="F207" s="307" t="s">
        <v>47</v>
      </c>
      <c r="G207" s="286"/>
      <c r="H207" s="417" t="s">
        <v>1683</v>
      </c>
      <c r="I207" s="417"/>
      <c r="J207" s="417"/>
      <c r="K207" s="332"/>
    </row>
    <row r="208" spans="2:11" s="1" customFormat="1" ht="15" customHeight="1">
      <c r="B208" s="309"/>
      <c r="C208" s="286"/>
      <c r="D208" s="286"/>
      <c r="E208" s="286"/>
      <c r="F208" s="307"/>
      <c r="G208" s="286"/>
      <c r="H208" s="286"/>
      <c r="I208" s="286"/>
      <c r="J208" s="286"/>
      <c r="K208" s="332"/>
    </row>
    <row r="209" spans="2:11" s="1" customFormat="1" ht="15" customHeight="1">
      <c r="B209" s="309"/>
      <c r="C209" s="286" t="s">
        <v>1622</v>
      </c>
      <c r="D209" s="286"/>
      <c r="E209" s="286"/>
      <c r="F209" s="307" t="s">
        <v>80</v>
      </c>
      <c r="G209" s="286"/>
      <c r="H209" s="417" t="s">
        <v>1684</v>
      </c>
      <c r="I209" s="417"/>
      <c r="J209" s="417"/>
      <c r="K209" s="332"/>
    </row>
    <row r="210" spans="2:11" s="1" customFormat="1" ht="15" customHeight="1">
      <c r="B210" s="309"/>
      <c r="C210" s="286"/>
      <c r="D210" s="286"/>
      <c r="E210" s="286"/>
      <c r="F210" s="307" t="s">
        <v>1520</v>
      </c>
      <c r="G210" s="286"/>
      <c r="H210" s="417" t="s">
        <v>1521</v>
      </c>
      <c r="I210" s="417"/>
      <c r="J210" s="417"/>
      <c r="K210" s="332"/>
    </row>
    <row r="211" spans="2:11" s="1" customFormat="1" ht="15" customHeight="1">
      <c r="B211" s="309"/>
      <c r="C211" s="286"/>
      <c r="D211" s="286"/>
      <c r="E211" s="286"/>
      <c r="F211" s="307" t="s">
        <v>1518</v>
      </c>
      <c r="G211" s="286"/>
      <c r="H211" s="417" t="s">
        <v>1685</v>
      </c>
      <c r="I211" s="417"/>
      <c r="J211" s="417"/>
      <c r="K211" s="332"/>
    </row>
    <row r="212" spans="2:11" s="1" customFormat="1" ht="15" customHeight="1">
      <c r="B212" s="356"/>
      <c r="C212" s="286"/>
      <c r="D212" s="286"/>
      <c r="E212" s="286"/>
      <c r="F212" s="307" t="s">
        <v>92</v>
      </c>
      <c r="G212" s="345"/>
      <c r="H212" s="416" t="s">
        <v>91</v>
      </c>
      <c r="I212" s="416"/>
      <c r="J212" s="416"/>
      <c r="K212" s="357"/>
    </row>
    <row r="213" spans="2:11" s="1" customFormat="1" ht="15" customHeight="1">
      <c r="B213" s="356"/>
      <c r="C213" s="286"/>
      <c r="D213" s="286"/>
      <c r="E213" s="286"/>
      <c r="F213" s="307" t="s">
        <v>1522</v>
      </c>
      <c r="G213" s="345"/>
      <c r="H213" s="416" t="s">
        <v>1461</v>
      </c>
      <c r="I213" s="416"/>
      <c r="J213" s="416"/>
      <c r="K213" s="357"/>
    </row>
    <row r="214" spans="2:11" s="1" customFormat="1" ht="15" customHeight="1">
      <c r="B214" s="356"/>
      <c r="C214" s="286"/>
      <c r="D214" s="286"/>
      <c r="E214" s="286"/>
      <c r="F214" s="307"/>
      <c r="G214" s="345"/>
      <c r="H214" s="336"/>
      <c r="I214" s="336"/>
      <c r="J214" s="336"/>
      <c r="K214" s="357"/>
    </row>
    <row r="215" spans="2:11" s="1" customFormat="1" ht="15" customHeight="1">
      <c r="B215" s="356"/>
      <c r="C215" s="286" t="s">
        <v>1646</v>
      </c>
      <c r="D215" s="286"/>
      <c r="E215" s="286"/>
      <c r="F215" s="307">
        <v>1</v>
      </c>
      <c r="G215" s="345"/>
      <c r="H215" s="416" t="s">
        <v>1686</v>
      </c>
      <c r="I215" s="416"/>
      <c r="J215" s="416"/>
      <c r="K215" s="357"/>
    </row>
    <row r="216" spans="2:11" s="1" customFormat="1" ht="15" customHeight="1">
      <c r="B216" s="356"/>
      <c r="C216" s="286"/>
      <c r="D216" s="286"/>
      <c r="E216" s="286"/>
      <c r="F216" s="307">
        <v>2</v>
      </c>
      <c r="G216" s="345"/>
      <c r="H216" s="416" t="s">
        <v>1687</v>
      </c>
      <c r="I216" s="416"/>
      <c r="J216" s="416"/>
      <c r="K216" s="357"/>
    </row>
    <row r="217" spans="2:11" s="1" customFormat="1" ht="15" customHeight="1">
      <c r="B217" s="356"/>
      <c r="C217" s="286"/>
      <c r="D217" s="286"/>
      <c r="E217" s="286"/>
      <c r="F217" s="307">
        <v>3</v>
      </c>
      <c r="G217" s="345"/>
      <c r="H217" s="416" t="s">
        <v>1688</v>
      </c>
      <c r="I217" s="416"/>
      <c r="J217" s="416"/>
      <c r="K217" s="357"/>
    </row>
    <row r="218" spans="2:11" s="1" customFormat="1" ht="15" customHeight="1">
      <c r="B218" s="356"/>
      <c r="C218" s="286"/>
      <c r="D218" s="286"/>
      <c r="E218" s="286"/>
      <c r="F218" s="307">
        <v>4</v>
      </c>
      <c r="G218" s="345"/>
      <c r="H218" s="416" t="s">
        <v>1689</v>
      </c>
      <c r="I218" s="416"/>
      <c r="J218" s="416"/>
      <c r="K218" s="357"/>
    </row>
    <row r="219" spans="2:11" s="1" customFormat="1" ht="12.75" customHeight="1">
      <c r="B219" s="358"/>
      <c r="C219" s="359"/>
      <c r="D219" s="359"/>
      <c r="E219" s="359"/>
      <c r="F219" s="359"/>
      <c r="G219" s="359"/>
      <c r="H219" s="359"/>
      <c r="I219" s="359"/>
      <c r="J219" s="359"/>
      <c r="K219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2022-IS-04-11 - D.1.1-Arc...</vt:lpstr>
      <vt:lpstr>2022-IS-04 - D.1.4.1-Zaří...</vt:lpstr>
      <vt:lpstr>2022-IS-04-VON - Vedlejší...</vt:lpstr>
      <vt:lpstr>Seznam figur</vt:lpstr>
      <vt:lpstr>Pokyny pro vyplnění</vt:lpstr>
      <vt:lpstr>'2022-IS-04 - D.1.4.1-Zaří...'!Názvy_tisku</vt:lpstr>
      <vt:lpstr>'2022-IS-04-11 - D.1.1-Arc...'!Názvy_tisku</vt:lpstr>
      <vt:lpstr>'2022-IS-04-VON - Vedlejší...'!Názvy_tisku</vt:lpstr>
      <vt:lpstr>'Rekapitulace stavby'!Názvy_tisku</vt:lpstr>
      <vt:lpstr>'Seznam figur'!Názvy_tisku</vt:lpstr>
      <vt:lpstr>'2022-IS-04 - D.1.4.1-Zaří...'!Oblast_tisku</vt:lpstr>
      <vt:lpstr>'2022-IS-04-11 - D.1.1-Arc...'!Oblast_tisku</vt:lpstr>
      <vt:lpstr>'2022-IS-04-VON - Vedlejší...'!Oblast_tisku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HEJMALOVA\Alena Hejmalova</dc:creator>
  <cp:lastModifiedBy>Křečková Renáta</cp:lastModifiedBy>
  <dcterms:created xsi:type="dcterms:W3CDTF">2024-04-25T08:07:11Z</dcterms:created>
  <dcterms:modified xsi:type="dcterms:W3CDTF">2024-04-26T10:15:23Z</dcterms:modified>
</cp:coreProperties>
</file>