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01 Projects\Chuchel\export\"/>
    </mc:Choice>
  </mc:AlternateContent>
  <bookViews>
    <workbookView xWindow="240" yWindow="120" windowWidth="14940" windowHeight="9225"/>
  </bookViews>
  <sheets>
    <sheet name="Rekapitulace" sheetId="1" r:id="rId1"/>
    <sheet name="000_1" sheetId="2" r:id="rId2"/>
    <sheet name="001_1" sheetId="3" r:id="rId3"/>
    <sheet name="201_1" sheetId="4" r:id="rId4"/>
  </sheets>
  <definedNames>
    <definedName name="_xlnm.Print_Titles" localSheetId="1">'000_1'!$6:$8</definedName>
    <definedName name="_xlnm.Print_Titles" localSheetId="2">'001_1'!$6:$8</definedName>
    <definedName name="_xlnm.Print_Titles" localSheetId="3">'201_1'!$6:$8</definedName>
  </definedNames>
  <calcPr calcId="162913"/>
  <webPublishing codePage="0"/>
</workbook>
</file>

<file path=xl/calcChain.xml><?xml version="1.0" encoding="utf-8"?>
<calcChain xmlns="http://schemas.openxmlformats.org/spreadsheetml/2006/main">
  <c r="I180" i="4" l="1"/>
  <c r="O180" i="4" s="1"/>
  <c r="I176" i="4"/>
  <c r="O176" i="4" s="1"/>
  <c r="I172" i="4"/>
  <c r="O172" i="4" s="1"/>
  <c r="I168" i="4"/>
  <c r="I163" i="4"/>
  <c r="O163" i="4" s="1"/>
  <c r="I159" i="4"/>
  <c r="Q158" i="4" s="1"/>
  <c r="I158" i="4" s="1"/>
  <c r="I154" i="4"/>
  <c r="O154" i="4" s="1"/>
  <c r="I150" i="4"/>
  <c r="O150" i="4" s="1"/>
  <c r="I146" i="4"/>
  <c r="O146" i="4" s="1"/>
  <c r="I142" i="4"/>
  <c r="O142" i="4" s="1"/>
  <c r="I138" i="4"/>
  <c r="O138" i="4" s="1"/>
  <c r="I134" i="4"/>
  <c r="O134" i="4" s="1"/>
  <c r="I130" i="4"/>
  <c r="O130" i="4" s="1"/>
  <c r="I126" i="4"/>
  <c r="O126" i="4" s="1"/>
  <c r="I121" i="4"/>
  <c r="O121" i="4" s="1"/>
  <c r="I117" i="4"/>
  <c r="O117" i="4" s="1"/>
  <c r="I113" i="4"/>
  <c r="O113" i="4" s="1"/>
  <c r="I109" i="4"/>
  <c r="O109" i="4" s="1"/>
  <c r="I105" i="4"/>
  <c r="O105" i="4" s="1"/>
  <c r="I100" i="4"/>
  <c r="O100" i="4" s="1"/>
  <c r="I96" i="4"/>
  <c r="O96" i="4" s="1"/>
  <c r="I92" i="4"/>
  <c r="O92" i="4" s="1"/>
  <c r="I88" i="4"/>
  <c r="O88" i="4" s="1"/>
  <c r="I83" i="4"/>
  <c r="O83" i="4" s="1"/>
  <c r="I79" i="4"/>
  <c r="O79" i="4" s="1"/>
  <c r="I75" i="4"/>
  <c r="O75" i="4" s="1"/>
  <c r="I71" i="4"/>
  <c r="O71" i="4" s="1"/>
  <c r="I67" i="4"/>
  <c r="O67" i="4" s="1"/>
  <c r="I63" i="4"/>
  <c r="O63" i="4" s="1"/>
  <c r="I59" i="4"/>
  <c r="O59" i="4" s="1"/>
  <c r="I55" i="4"/>
  <c r="O55" i="4" s="1"/>
  <c r="I51" i="4"/>
  <c r="O51" i="4" s="1"/>
  <c r="I47" i="4"/>
  <c r="O47" i="4" s="1"/>
  <c r="I43" i="4"/>
  <c r="O43" i="4" s="1"/>
  <c r="I39" i="4"/>
  <c r="O39" i="4" s="1"/>
  <c r="I35" i="4"/>
  <c r="O35" i="4" s="1"/>
  <c r="I31" i="4"/>
  <c r="O31" i="4" s="1"/>
  <c r="I27" i="4"/>
  <c r="I23" i="4"/>
  <c r="O23" i="4" s="1"/>
  <c r="I19" i="4"/>
  <c r="O19" i="4" s="1"/>
  <c r="I15" i="4"/>
  <c r="O15" i="4" s="1"/>
  <c r="I10" i="4"/>
  <c r="O10" i="4" s="1"/>
  <c r="R9" i="4" s="1"/>
  <c r="O9" i="4" s="1"/>
  <c r="I56" i="3"/>
  <c r="O56" i="3" s="1"/>
  <c r="I52" i="3"/>
  <c r="O52" i="3" s="1"/>
  <c r="I48" i="3"/>
  <c r="O48" i="3" s="1"/>
  <c r="I44" i="3"/>
  <c r="O44" i="3" s="1"/>
  <c r="I40" i="3"/>
  <c r="O40" i="3" s="1"/>
  <c r="R39" i="3" s="1"/>
  <c r="O39" i="3" s="1"/>
  <c r="I35" i="3"/>
  <c r="O35" i="3" s="1"/>
  <c r="I31" i="3"/>
  <c r="O31" i="3" s="1"/>
  <c r="I27" i="3"/>
  <c r="O27" i="3" s="1"/>
  <c r="I22" i="3"/>
  <c r="O22" i="3" s="1"/>
  <c r="I18" i="3"/>
  <c r="O18" i="3" s="1"/>
  <c r="I14" i="3"/>
  <c r="O14" i="3" s="1"/>
  <c r="I10" i="3"/>
  <c r="O10" i="3" s="1"/>
  <c r="R9" i="3" s="1"/>
  <c r="O9" i="3" s="1"/>
  <c r="I50" i="2"/>
  <c r="O50" i="2" s="1"/>
  <c r="I46" i="2"/>
  <c r="O46" i="2" s="1"/>
  <c r="I42" i="2"/>
  <c r="O42" i="2" s="1"/>
  <c r="I38" i="2"/>
  <c r="O38" i="2" s="1"/>
  <c r="I34" i="2"/>
  <c r="O34" i="2" s="1"/>
  <c r="I30" i="2"/>
  <c r="O30" i="2" s="1"/>
  <c r="I26" i="2"/>
  <c r="O26" i="2" s="1"/>
  <c r="I22" i="2"/>
  <c r="I18" i="2"/>
  <c r="O18" i="2" s="1"/>
  <c r="I14" i="2"/>
  <c r="O14" i="2" s="1"/>
  <c r="I10" i="2"/>
  <c r="O10" i="2" s="1"/>
  <c r="Q87" i="4" l="1"/>
  <c r="I87" i="4" s="1"/>
  <c r="Q14" i="4"/>
  <c r="I14" i="4" s="1"/>
  <c r="Q167" i="4"/>
  <c r="I167" i="4" s="1"/>
  <c r="O2" i="3"/>
  <c r="D11" i="1" s="1"/>
  <c r="Q26" i="3"/>
  <c r="I26" i="3" s="1"/>
  <c r="R26" i="3"/>
  <c r="O26" i="3" s="1"/>
  <c r="Q9" i="2"/>
  <c r="I9" i="2" s="1"/>
  <c r="I3" i="2" s="1"/>
  <c r="C10" i="1" s="1"/>
  <c r="R87" i="4"/>
  <c r="O87" i="4" s="1"/>
  <c r="R104" i="4"/>
  <c r="O104" i="4" s="1"/>
  <c r="R125" i="4"/>
  <c r="O125" i="4" s="1"/>
  <c r="O22" i="2"/>
  <c r="R9" i="2" s="1"/>
  <c r="O9" i="2" s="1"/>
  <c r="O2" i="2" s="1"/>
  <c r="D10" i="1" s="1"/>
  <c r="E10" i="1" s="1"/>
  <c r="O27" i="4"/>
  <c r="R14" i="4" s="1"/>
  <c r="O14" i="4" s="1"/>
  <c r="O2" i="4" s="1"/>
  <c r="D12" i="1" s="1"/>
  <c r="O159" i="4"/>
  <c r="R158" i="4" s="1"/>
  <c r="O158" i="4" s="1"/>
  <c r="O168" i="4"/>
  <c r="R167" i="4" s="1"/>
  <c r="O167" i="4" s="1"/>
  <c r="Q39" i="3"/>
  <c r="I39" i="3" s="1"/>
  <c r="Q9" i="4"/>
  <c r="I9" i="4" s="1"/>
  <c r="Q125" i="4"/>
  <c r="I125" i="4" s="1"/>
  <c r="Q9" i="3"/>
  <c r="I9" i="3" s="1"/>
  <c r="I3" i="3" s="1"/>
  <c r="C11" i="1" s="1"/>
  <c r="E11" i="1" s="1"/>
  <c r="Q104" i="4"/>
  <c r="I104" i="4" s="1"/>
  <c r="I3" i="4" l="1"/>
  <c r="C12" i="1" s="1"/>
  <c r="E12" i="1" s="1"/>
  <c r="C7" i="1" s="1"/>
  <c r="C6" i="1" l="1"/>
</calcChain>
</file>

<file path=xl/sharedStrings.xml><?xml version="1.0" encoding="utf-8"?>
<sst xmlns="http://schemas.openxmlformats.org/spreadsheetml/2006/main" count="1088" uniqueCount="360">
  <si>
    <t>Rekapitulace ceny</t>
  </si>
  <si>
    <t>Stavba: III/34428 - Chuchel, propustek ev. č. 34428-15P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</si>
  <si>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</si>
  <si>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</si>
  <si>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</si>
  <si>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</si>
  <si>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</si>
  <si>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</si>
  <si>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</si>
  <si>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</si>
  <si>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ASPE230</t>
  </si>
  <si>
    <t>S</t>
  </si>
  <si>
    <t>Soupis prací objektu</t>
  </si>
  <si>
    <t xml:space="preserve">Stavba: </t>
  </si>
  <si>
    <t>III/34428</t>
  </si>
  <si>
    <t>Chuchel, propustek ev. č. 34428-15P</t>
  </si>
  <si>
    <t>O</t>
  </si>
  <si>
    <t>Objekt:</t>
  </si>
  <si>
    <t>000</t>
  </si>
  <si>
    <t>Soupis vedlejších a ostatních nákladů</t>
  </si>
  <si>
    <t>O1</t>
  </si>
  <si>
    <t>Rozpočet:</t>
  </si>
  <si>
    <t>0.00</t>
  </si>
  <si>
    <t>15.00</t>
  </si>
  <si>
    <t>21.00</t>
  </si>
  <si>
    <t>3</t>
  </si>
  <si>
    <t>2</t>
  </si>
  <si>
    <t>1</t>
  </si>
  <si>
    <t>Základní rozpočet CÚ 2024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</si>
  <si>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</si>
  <si>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</si>
  <si>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</si>
  <si>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</si>
  <si>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</si>
  <si>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</si>
  <si>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</si>
  <si>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</si>
  <si>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</si>
  <si>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</si>
  <si>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</si>
  <si>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</si>
  <si>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</si>
  <si>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</si>
  <si>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</si>
  <si>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</si>
  <si>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</si>
  <si>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</si>
  <si>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</si>
  <si>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03-R</t>
  </si>
  <si>
    <t>Různé</t>
  </si>
  <si>
    <t>P</t>
  </si>
  <si>
    <t>02710</t>
  </si>
  <si>
    <t/>
  </si>
  <si>
    <t>POMOC PRÁCE ZŘÍZ NEBO ZAJIŠŤ OBJÍŽĎKY A PŘÍSTUP CESTY</t>
  </si>
  <si>
    <t>KPL</t>
  </si>
  <si>
    <t>2024_OTSKP</t>
  </si>
  <si>
    <t>PP</t>
  </si>
  <si>
    <t>Projednání a schválení přechodného DZ po dobu výstavby, vč. zajištění rozhodnutí. Všechny související práce se zřízením objízdných tras. 
Veškeré práce a činnosti spojené se zajištěním povolení a úhrada poplatků vzniklých na základě HMG zhotovitele v souladu s POV (zvláštní užívání silnice, poplatky za užívání veřejného prostranství apod.)</t>
  </si>
  <si>
    <t>VV</t>
  </si>
  <si>
    <t>TS</t>
  </si>
  <si>
    <t>Položka zahrnuje:  
- veškeré náklady spojené se zřízením nebo zajištěním objížďky a přístupové cesty  
Položka nezahrnuje:  
- x</t>
  </si>
  <si>
    <t>02720</t>
  </si>
  <si>
    <t>POMOC PRÁCE ZŘÍZ NEBO ZAJIŠŤ REGULACI A OCHRANU DOPRAVY</t>
  </si>
  <si>
    <t>Dopravní značení objízdné trasy po celou dobu stavby. Komplet vč. dovozu a montáže, nájem, případný přesun v průběhu stavby, demontáž s odvozem.</t>
  </si>
  <si>
    <t>Položka zahrnuje:  
- veškeré náklady spojené s objednatelem požadovanými zařízeními  
Položka nezahrnuje:  
- x</t>
  </si>
  <si>
    <t>02730</t>
  </si>
  <si>
    <t>POMOC PRÁCE ZŘÍZ NEBO ZAJIŠŤ OCHRANU INŽENÝRSKÝCH SÍTÍ</t>
  </si>
  <si>
    <t>součinnost se správci inženýrských sítí, vytýčení IS, dodržení podmínek vyjádření, vč. ochrany po dobu stavby, vč. kontroly dodržení podmínek stanovených pro stavební činnosti</t>
  </si>
  <si>
    <t>Položka zahrnuje:  
- veškeré náklady spojené s ochranou inženýrských sítí  
Položka nezahrnuje:  
- x</t>
  </si>
  <si>
    <t>029113</t>
  </si>
  <si>
    <t>A</t>
  </si>
  <si>
    <t>OSTATNÍ POŽADAVKY - GEODETICKÉ ZAMĚŘENÍ - CELKY</t>
  </si>
  <si>
    <t>KUS</t>
  </si>
  <si>
    <t>Provedení vytyčení a pevných vytyčovacích bodů, geodetické měření tzv. kritických míst pro potřeby zhotovení stavby, veškeré potřebné geodetické doměření během výstavby</t>
  </si>
  <si>
    <t>Položka zahrnuje:  
- veškeré náklady spojené s objednatelem požadovanými pracemi  
Položka nezahrnuje:  
- x</t>
  </si>
  <si>
    <t>B</t>
  </si>
  <si>
    <t>Zaměření skutečného provedení stavby</t>
  </si>
  <si>
    <t>029412</t>
  </si>
  <si>
    <t>OSTATNÍ POŽADAVKY - VYPRACOVÁNÍ EVIDENČNÍHO LISTU PROPUSTKU</t>
  </si>
  <si>
    <t>Zajištění evidenčního listu propustku, 3ks, vč zápisu do BMS</t>
  </si>
  <si>
    <t>7</t>
  </si>
  <si>
    <t>02944</t>
  </si>
  <si>
    <t>OSTAT POŽADAVKY - DOKUMENTACE SKUTEČ PROVEDENÍ V DIGIT FORMĚ</t>
  </si>
  <si>
    <t>Vypracování dokumentace - skutečného provedení stavby DSPS včetně digitální formy, vč. závěrečné zprávy, vč. požadavků SOD, 3x v tištené podobě + 1x elektronicky na CD, vč. Digitální technické mapy (DTM)</t>
  </si>
  <si>
    <t>8</t>
  </si>
  <si>
    <t>02945</t>
  </si>
  <si>
    <t>OSTAT POŽADAVKY - GEOMETRICKÝ PLÁN</t>
  </si>
  <si>
    <t>Geometrické plány stavby dle požadavku SOD, 10x v tištené podobě vč. ověření KÚ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</si>
  <si>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Položka nezahrnuje:  
- x</t>
  </si>
  <si>
    <t>029511</t>
  </si>
  <si>
    <t>OSTATNÍ POŽADAVKY - HAVARIJNÍ A POVODŇOVÝ PLÁN</t>
  </si>
  <si>
    <t>Havarijní a povodňový plán, čerpáno se souhlasem TDS</t>
  </si>
  <si>
    <t>02953</t>
  </si>
  <si>
    <t>OSTATNÍ POŽADAVKY - HLAVNÍ MOSTNÍ PROHLÍDKA</t>
  </si>
  <si>
    <t>Zajištění 1. hlavní prohlídky mostního objektu, vč zápisu do BMS</t>
  </si>
  <si>
    <t>Položka zahrnuje :  
- úkony dle ČSN 73 6221  
- provedení hlavní mostní prohlídky oprávněnou fyzickou nebo právnickou osobou  
- vyhotovení záznamu (protokolu), který jednoznačně definuje stav mostu  
Položka nezahrnuje:  
- x</t>
  </si>
  <si>
    <t>02971</t>
  </si>
  <si>
    <t>OSTAT POŽADAVKY - GEOTECHNICKÝ MONITORING NA POVRCHU</t>
  </si>
  <si>
    <t>přetřídění hornin, posudky dosažených vrstev, převzetí základové spáry, zatřízení zemin z hlediska vhodnosti pro násypová tělesa, geolog, geotechnik objednatele, čerpání se souhlasem TDS</t>
  </si>
  <si>
    <t>001</t>
  </si>
  <si>
    <t>Bourání stávajících konstrukcí</t>
  </si>
  <si>
    <t>Všeobecné konstrukce a práce</t>
  </si>
  <si>
    <t>014102</t>
  </si>
  <si>
    <t>POPLATKY ZA SKLÁDKU</t>
  </si>
  <si>
    <t>T</t>
  </si>
  <si>
    <t>odfrézováné živičné směsi dle výsledku analýzy PAU, obrus ZAS-T3, ložná+podkladní ZAS-T4, účtováno podle skutečnosti se souhlasem investora, čerpáno se souhlasem TDS</t>
  </si>
  <si>
    <t>11,1*2,4=26,640 [A]</t>
  </si>
  <si>
    <t>Položka zahrnuje:  
- veškeré poplatky provozovateli skládky související s uložením odpadu na skládce.  
Položka nezahrnuje:  
- x</t>
  </si>
  <si>
    <t>vybouraný podklad vozovek pokud nebude zpětně použit, viz položka 113328</t>
  </si>
  <si>
    <t>48,65*1,9=92,435 [A]</t>
  </si>
  <si>
    <t>C</t>
  </si>
  <si>
    <t>prostý beton viz položka 966158</t>
  </si>
  <si>
    <t>9,0*2,3=20,700 [A]</t>
  </si>
  <si>
    <t>D</t>
  </si>
  <si>
    <t>železobeton viz položka 966168</t>
  </si>
  <si>
    <t>2,25*2,5=5,625 [A]</t>
  </si>
  <si>
    <t>Zemní práce</t>
  </si>
  <si>
    <t>113328</t>
  </si>
  <si>
    <t>ODSTRANĚNÍ PODKLADŮ ZPEVNĚNÝCH PLOCH Z KAMENIVA NESTMEL, ODVOZ DO 20KM</t>
  </si>
  <si>
    <t>M3</t>
  </si>
  <si>
    <t>podklad vozovky po úroveň zemní pláně, vč. odvozu a uložení na skládku dle dispozic zhotovitele 
- zhotovitel je povinen nacenit skutečnou odvozovou vzdálenost dle svých dispozic, nelze uplatňovat vícepráce ve smyslu rozdílu vzdálenosti skládky uvažované v projektové dokumentaci a zajištěné zhotovitelem (platí pro všechny položky s odvozem na skládku v celém rozpočtu)</t>
  </si>
  <si>
    <t>147*0,15+133*0,2=48,650 [A]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</si>
  <si>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</si>
  <si>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113468</t>
  </si>
  <si>
    <t>ODSTRAN KRYTU ZPEVNĚNÝCH PLOCH ZE SILNIČ DÍLCŮ VČET PODKL, ODVOZ DO 20KM</t>
  </si>
  <si>
    <t>odstranění stávajících silničních panelů ze svahu komunikace, vč.dovozu a uložení na skládku KSÚSV Chotěboř</t>
  </si>
  <si>
    <t>12*3*1=36,000 [A]</t>
  </si>
  <si>
    <t>113728</t>
  </si>
  <si>
    <t>FRÉZOVÁNÍ ZPEVNĚNÝCH PLOCH ASFALTOVÝCH, ODVOZ DO 20KM</t>
  </si>
  <si>
    <t>předpokládaná tl. 100 mm od začátku po konec upravovaného úseku, mimo most, vč. odvozu na KSÚSV Chotěboř nebo na skládku k tomu určenou dle výsledku analýzy PAU, bez poplatku za uložení 
- zhotovitel je povinen nacenit skutečnou odvozovou vzdálenost dle svých dispozic, nelze uplatňovat vícepráce ve smyslu rozdílu vzdálenosti skládky uvažované v projektové dokumentaci a zajištěné zhotovitelem (platí pro všechny položky s odvozem na skládku v celém rozpočtu)</t>
  </si>
  <si>
    <t>111*0,1=11,100 [A]</t>
  </si>
  <si>
    <t>Ostatní konstrukce a práce</t>
  </si>
  <si>
    <t>9112A3</t>
  </si>
  <si>
    <t>ZÁBRADLÍ MOSTNÍ S VODOR MADLY - DEMONTÁŽ S PŘESUNEM</t>
  </si>
  <si>
    <t>M</t>
  </si>
  <si>
    <t>demontáž stávajícího dvoumadlového zábradlí, odhad 20 kg/mb, 
vč. odvozu do výkupu a poukázání vyzískané částky investorovi</t>
  </si>
  <si>
    <t>Položka zahrnuje:  
- demontáž a odstranění zařízení  
- jeho odvoz na předepsané místo  
Položka nezahrnuje:  
- x</t>
  </si>
  <si>
    <t>911FA3</t>
  </si>
  <si>
    <t>SVODIDLO BETON, ÚROVEŇ ZADRŽ N2 VÝŠ 1,2M - DEMONTÁŽ S PŘESUNEM</t>
  </si>
  <si>
    <t>demontáž stávajícího betonového svodidla, vč.dovozu a uložení na skládku KSÚSV Chotěboř</t>
  </si>
  <si>
    <t>15+17=32,000 [A]</t>
  </si>
  <si>
    <t>966131</t>
  </si>
  <si>
    <t>BOURÁNÍ KONSTRUKCÍ Z KAMENE NA MC S ODVOZEM DO 1KM</t>
  </si>
  <si>
    <t>částečné vybourání konstrukcí stávajícího mostního objektu, , odhad dle dostupných podkladů, vybouraný kámen bude použit pro sanaci podloží v místě bývalého rybníka - zatlačení do podloží</t>
  </si>
  <si>
    <t>1,7*7,3=12,410 [A]</t>
  </si>
  <si>
    <t>Položka zahrnuje:  
- rozbourání konstrukce bez ohledu na použitou technologii  
- veškeré pomocné konstrukce (lešení a pod.)  
- veškerou manipulaci s vybouranou sutí a hmotami včetně uložení na skládku  
- veškeré další práce plynoucí z technologického předpisu a z platných předpisů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</si>
  <si>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966158</t>
  </si>
  <si>
    <t>BOURÁNÍ KONSTRUKCÍ Z PROST BETONU S ODVOZEM DO 20KM</t>
  </si>
  <si>
    <t>stávající nátokový objekt, vč. odvozu a uložení na skládku, odhad dle dostupných podkladů, bude čerpáno dle souhlasu TDS, vč. odvozu na skládku dle zajištění zhotovitele, vč. uložení na skládku</t>
  </si>
  <si>
    <t>2,0*4,5=9,000 [A]</t>
  </si>
  <si>
    <t>12</t>
  </si>
  <si>
    <t>966168</t>
  </si>
  <si>
    <t>BOURÁNÍ KONSTRUKCÍ ZE ŽELEZOBETONU S ODVOZEM DO 20KM</t>
  </si>
  <si>
    <t>stávající nátokový objekt, vč. odvozu a uložení na skládku, odhad dle dostupných podkladů, bude čerpáno dle souhlasu TDS pouze v případě zastižení, vč. odvozu na skládku dle zajištění zhotovitele, vč. uložení na skládku</t>
  </si>
  <si>
    <t>0,5*4,5=2,250 [A]</t>
  </si>
  <si>
    <t>201</t>
  </si>
  <si>
    <t>Propustek ev. č. 34428-15P</t>
  </si>
  <si>
    <t>uložení zeminy nevhodné pro obsyp propustku nebo do násypového tělesa na skládku</t>
  </si>
  <si>
    <t>(8,4+108)*2,0=232,800 [A]</t>
  </si>
  <si>
    <t>11120</t>
  </si>
  <si>
    <t>ODSTRANĚNÍ KŘOVIN</t>
  </si>
  <si>
    <t>M2</t>
  </si>
  <si>
    <t>mýcení křovin, náletových dřevin, posečení trávy</t>
  </si>
  <si>
    <t>2*2*4=16,000 [A]</t>
  </si>
  <si>
    <t>Položka zahrnuje:  
- odstranění křovin a stromů do průměru 100 mm  
- dopravu dřevin bez ohledu na vzdálenost  
- spálení na hromadách nebo štěpkování  
Položka nezahrnuje:  
- x</t>
  </si>
  <si>
    <t>121103</t>
  </si>
  <si>
    <t>SEJMUTÍ ORNICE NEBO LESNÍ PŮDY S ODVOZEM DO 3KM</t>
  </si>
  <si>
    <t>tl.150mm, svahy násypového tělesa, vč.odvozu a uložení na mezideponii dle zajištění zhotovitele</t>
  </si>
  <si>
    <t>10*4*0,15*1,2=7,200 [A]</t>
  </si>
  <si>
    <t>Položka zahrnuje:  
- sejmutí ornice bez ohledu na tloušťku vrstvy  
-  její vodorovnou dopravu  
Položka nezahrnuje:  
- uložení na trvalou skládku</t>
  </si>
  <si>
    <t>123733</t>
  </si>
  <si>
    <t>ODKOP PRO SPOD STAVBU SILNIC A ŽELEZNIC TŘ. I, ODVOZ DO 3KM</t>
  </si>
  <si>
    <t>odkop silničního tělesa pro zřízení nových vozovkových vrstev, odvoz na mezideponii dle zajištění zhotovitele pro zpětné použití</t>
  </si>
  <si>
    <t>15*(0,2+0,5)=10,500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</si>
  <si>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</si>
  <si>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rozšíření silničního tělesa, zemina ze zazubení pro zpětné použití, hloubení s odvozem na mezideponii</t>
  </si>
  <si>
    <t>2,8*30=84,000 [A]</t>
  </si>
  <si>
    <t>125733</t>
  </si>
  <si>
    <t>VYKOPÁVKY ZE ZEMNÍKŮ A SKLÁDEK TŘ. I, ODVOZ DO 3KM</t>
  </si>
  <si>
    <t>natěžení materiálu na meziskládce, vč. dovozu na stavbu</t>
  </si>
  <si>
    <t>17,82+10,5+84,0=112,320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</si>
  <si>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pažení záporového 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</si>
  <si>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12960</t>
  </si>
  <si>
    <t>ČIŠTĚNÍ VODOTEČÍ A MELIORAČ KANÁLŮ OD NÁNOSŮ</t>
  </si>
  <si>
    <t>nánosy bahna v patě silničního tělesa, odstranění, odvoz na skládku dle zajištění zhotovitele, vč. uložení na skládku</t>
  </si>
  <si>
    <t>3,6*30=108,000 [A]</t>
  </si>
  <si>
    <t>Položka zahrnuje:  
- vodorovnou a svislou dopravu, přemístění, přeložení, manipulace s materiálem a uložení na skládku.  
Položka nezahrnuje:  
-  poplatek za skládku, který se vykazuje v položce 0141** (s výjimkou malého množství  materiálu, kde je možné poplatek zahrnout do jednotkové ceny položky – tento fakt musí být uveden v doplňujícím textu k položce)</t>
  </si>
  <si>
    <t>131738</t>
  </si>
  <si>
    <t>HLOUBENÍ JAM ZAPAŽ I NEPAŽ TŘ. I, ODVOZ DO 20KM</t>
  </si>
  <si>
    <t>výkop pro vybourání části stávajících konstrukcí, nevhodná zemina, vč. čerpání vody, vč. odvozu a uložení na skládku dle zajištění zhotovitele</t>
  </si>
  <si>
    <t>2*0,7*6,0=8,400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</si>
  <si>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uložení zeminy (na skládku, do násypu) ani poplatky za skládku, vykazují se v položce č.0141**</t>
  </si>
  <si>
    <t>17110</t>
  </si>
  <si>
    <t>ULOŽENÍ SYPANINY DO NÁSYPŮ SE ZHUTNĚNÍM</t>
  </si>
  <si>
    <t>zemina do obsypů z mezideponie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</si>
  <si>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</si>
  <si>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171103</t>
  </si>
  <si>
    <t>ULOŽENÍ SYPANINY DO NÁSYPŮ SE ZHUTNĚNÍM DO 100% PS</t>
  </si>
  <si>
    <t>zpětné uložení zeminy ze zazubení svahů silničního tělesa, zemina z mezideponie, bude promíseno s nakupovanou zeminou pro rozšíření násypu</t>
  </si>
  <si>
    <t>17120</t>
  </si>
  <si>
    <t>ULOŽENÍ SYPANINY DO NÁSYPŮ A NA SKLÁDKY BEZ ZHUTNĚNÍ</t>
  </si>
  <si>
    <t>uložení zeminy na mezideponii pro zpětné použití</t>
  </si>
  <si>
    <t>17,82+10,5=28,320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</si>
  <si>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</si>
  <si>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uložení zeminy ze zazubení násypu na mezideponii pro zpětné použití</t>
  </si>
  <si>
    <t>13</t>
  </si>
  <si>
    <t>17180</t>
  </si>
  <si>
    <t>ULOŽENÍ SYPANINY DO NÁSYPŮ Z NAKUPOVANÝCH MATERIÁLŮ</t>
  </si>
  <si>
    <t>rozšíření násypového tělesa, vč. pořízení a dovozu ze zemníku dle zajištění zhotovitele, vč. natěžení, zemina vhodná do násypových těles, Id=min.0,85, bude promíseno se zeminou odtěženou ze zazubení a z podkladu původní vozovky</t>
  </si>
  <si>
    <t>1,9*30=57,000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</si>
  <si>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</si>
  <si>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14</t>
  </si>
  <si>
    <t>17481</t>
  </si>
  <si>
    <t>ZÁSYP JAM A RÝH Z NAKUPOVANÝCH MATERIÁLŮ</t>
  </si>
  <si>
    <t>hutněný zásyp propustku, zemina vhodná do násypových těles, ŠD nebo ŠP frakce 0-32, hutnit po vrstvách max. 150 mm, Id=min.0,90, D=min. 100%</t>
  </si>
  <si>
    <t>3,5*9,2=32,200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</si>
  <si>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</si>
  <si>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15</t>
  </si>
  <si>
    <t>hutněné lože propustku, ŠD nebo ŠP frakce 0-12 tl. 100 mm + 0-20 tl. 200 mm, vč. vytvoření bočních opěrek, hutnění na min. 98% PS, nakupovaný materiál splňující požadavky TP dodavatele trub propustku</t>
  </si>
  <si>
    <t>13,4*(1,9*0,3+0,04*2)=8,710 [A]</t>
  </si>
  <si>
    <t>16</t>
  </si>
  <si>
    <t>podloží násypového tělesa po odtěžení bahna, hutnit po vrstvách max. 250 mm na Id&gt;0,9, ŠD 0/63</t>
  </si>
  <si>
    <t>3,1*30=93,000 [A]</t>
  </si>
  <si>
    <t>17</t>
  </si>
  <si>
    <t>18090R</t>
  </si>
  <si>
    <t>VŠEOBECNÉ ÚPRAVY OSTATNÍCH PLOCH</t>
  </si>
  <si>
    <t>vyčištění, rozprostření humózní vrstvy tl.150mm, osetí travním semenem, humozni vrstva z mezideponie</t>
  </si>
  <si>
    <t>10*4*1,2=48,000 [A]</t>
  </si>
  <si>
    <t>Položka zahrnuje:  
- úpravu území po uskutečnění stavby, tak jak je požadováno v zadávací dokumentaci   
Položka nezahrnuje:  
- práce, pro které jsou uvedeny samostatné položky</t>
  </si>
  <si>
    <t>18</t>
  </si>
  <si>
    <t>18110</t>
  </si>
  <si>
    <t>ÚPRAVA PLÁNĚ SE ZHUTNĚNÍM V HORNINĚ TŘ. I</t>
  </si>
  <si>
    <t>dno stavební jámy, pláň</t>
  </si>
  <si>
    <t>15*1,9+143=171,500 [A]</t>
  </si>
  <si>
    <t>Položka zahrnuje:  
- úpravu pláně včetně vyrovnání výškových rozdílů. Míru zhutnění určuje projekt.  
Položka nezahrnuje:  
- x</t>
  </si>
  <si>
    <t>19</t>
  </si>
  <si>
    <t>18130</t>
  </si>
  <si>
    <t>ÚPRAVA PLÁNĚ BEZ ZHUTNĚNÍ</t>
  </si>
  <si>
    <t>svahování silničních svahů</t>
  </si>
  <si>
    <t>Položka zahrnuje:  
-  úpravu pláně včetně vyrovnání výškových rozdílů  
Položka nezahrnuje:  
- x</t>
  </si>
  <si>
    <t>Základy</t>
  </si>
  <si>
    <t>20</t>
  </si>
  <si>
    <t>21450</t>
  </si>
  <si>
    <t>SANAČNÍ VRSTVY Z KAMENIVA</t>
  </si>
  <si>
    <t>sanace zemní pláně (aktivní zóny) v případě zastižení neúnosného podloží: odstranění stávajícího materiálu v předpokládané tloušťce 0,50 m, výměna za vrstvu hutněného kameniva potřebné frakce (předpoklad 0/63), včetně odvozu vytěžené neúnosné zeminy na skládku dle zajištění zhotovitele, uložení a poplatku za uložení - ČERPÁNÍ PODMÍNĚNO SOUHLASEM INVESTORA (TDS)</t>
  </si>
  <si>
    <t>143*0,5=71,500 [A]</t>
  </si>
  <si>
    <t>Položka zahrnuje  
- dodávku předepsaného kameniva  
- mimostaveništní a vnitrostaveništní dopravu a jeho uložení  
- není-li v zadávací dokumentaci uvedeno jinak, jedná se o nakupovaný materiál  
Položka nezahrnuje:  
- x</t>
  </si>
  <si>
    <t>21</t>
  </si>
  <si>
    <t>sanace podloží, hrubé lomové kamenivo min. 63-250 pro zatlačení do neúnosného podloží, vč. pořízení a dovozu vhodného materiálu, bude čerpáno se souhlasem TDS dle skutečnosti</t>
  </si>
  <si>
    <t>(1,9*30)/2-12,41=16,090 [A]</t>
  </si>
  <si>
    <t>22</t>
  </si>
  <si>
    <t>28997D</t>
  </si>
  <si>
    <t>OPLÁŠTĚNÍ (ZPEVNĚNÍ) Z GEOTEXTILIE DO 400G/M2</t>
  </si>
  <si>
    <t>geotextilie hmotnost min.350g/m2, separační vrstva na dno výkopu v místě rozšíření</t>
  </si>
  <si>
    <t>5,8*30,3=175,740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</si>
  <si>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Položka nezahrnuje:  
- x   
Způsob měření:  
- přesahy se nezapočítávají do výměry</t>
  </si>
  <si>
    <t>23</t>
  </si>
  <si>
    <t>geotextilie hmotnost min.350g/m2, separační vrstva na dno výkopu, pod lože propustku</t>
  </si>
  <si>
    <t>13,4*1,9=25,460 [A]</t>
  </si>
  <si>
    <t>Vodorovné konstrukce</t>
  </si>
  <si>
    <t>24</t>
  </si>
  <si>
    <t>45131A</t>
  </si>
  <si>
    <t>PODKLADNÍ A VÝPLŇOVÉ VRSTVY Z PROSTÉHO BETONU C20/25</t>
  </si>
  <si>
    <t>nové lože pod novým odláždění lomovým kamenem, C20/25n, tl. min. 150 mm</t>
  </si>
  <si>
    <t>1,2*(6,6+5,9)*0,15=2,250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</si>
  <si>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x</t>
  </si>
  <si>
    <t>25</t>
  </si>
  <si>
    <t>45831</t>
  </si>
  <si>
    <t>VÝPLŇ ZA OPĚRAMI A ZDMI Z PROSTÉHO BETONU</t>
  </si>
  <si>
    <t>C 8/10 XC0, výplň prostoru mezi novým propustkem a původními konstrukcemi v místě obtížného hutnění, dokonalé provedení bez kaveren, vč. bednění</t>
  </si>
  <si>
    <t>2*0,3*7,4=4,440 [A]</t>
  </si>
  <si>
    <t>26</t>
  </si>
  <si>
    <t>46251</t>
  </si>
  <si>
    <t>ZÁHOZ Z LOMOVÉHO KAMENE</t>
  </si>
  <si>
    <t>pružná přechodová vrstva na vtoku, těžký kamenný zához s urovnaným lícem</t>
  </si>
  <si>
    <t>1,5*(0,4+0,6)=1,500 [A]</t>
  </si>
  <si>
    <t>Položka zahrnuje:  
- dodávku a zához lomového kamene předepsané frakce  
-  včetně mimostaveništní a vnitrostaveništní dopravy  
- není-li v zadávací dokumentaci uvedeno jinak, jedná se o nakupovaný materiál  
Položka nezahrnuje:  
- x</t>
  </si>
  <si>
    <t>27</t>
  </si>
  <si>
    <t>465512</t>
  </si>
  <si>
    <t>DLAŽBY Z LOMOVÉHO KAMENE NA MC</t>
  </si>
  <si>
    <t>lomový kámen tl.min.200mm do beton.lože tl.min.150mm, celk min.tl.350mm, odláždění na vtoku a výtoku, komplet (vč. terénních úprav, požlábku atd.), lože vykázáno samostatně</t>
  </si>
  <si>
    <t>1,2*(6,6+5,9)*0,2=3,000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</si>
  <si>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Položka nezahrnuje:  
- podklad pod dlažbu, vykazuje se samostatně položkami SD 45</t>
  </si>
  <si>
    <t>28</t>
  </si>
  <si>
    <t>46731</t>
  </si>
  <si>
    <t>STUPNĚ A PRAHY VODNÍCH KORYT Z PROSTÉHO BETONU</t>
  </si>
  <si>
    <t>ukončovací práh na vtoku, beton prokládaný kamenem, komplet (vč. terénních úprav atd.)</t>
  </si>
  <si>
    <t>2*0,5*1,0+3*0,6*1,0=2,800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</si>
  <si>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  
Položka nezahrnuje:  
- x</t>
  </si>
  <si>
    <t>Komunikace</t>
  </si>
  <si>
    <t>29</t>
  </si>
  <si>
    <t>56333</t>
  </si>
  <si>
    <t>VOZOVKOVÉ VRSTVY ZE ŠTĚRKODRTI TL. DO 150MM</t>
  </si>
  <si>
    <t>1. podkladní vrstva, štěrkodrť třídy A tl. 150mm</t>
  </si>
  <si>
    <t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</si>
  <si>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30</t>
  </si>
  <si>
    <t>2. podkladní vrstva, štěrkodrť třídy A tl. 150mm</t>
  </si>
  <si>
    <t>31</t>
  </si>
  <si>
    <t>56930</t>
  </si>
  <si>
    <t>ZPEVNĚNÍ KRAJNIC ZE ŠTĚRKODRTI</t>
  </si>
  <si>
    <t>nové hutněné krajnice š. 75 cm (tl.15 cm), provedení ze štěrkodrti 0/32</t>
  </si>
  <si>
    <t>(21+24,5)*0,75*0,15=5,119 [A]</t>
  </si>
  <si>
    <t>Položka zahrnuje:  
- dodání kameniva předepsané kvality a zrnitosti  
- očištění podkladu  
- uložení kameniva dle předepsaného technologického předpisu, zhutnění vrstvy v předepsané tloušťce  
- zřízení vrstvy bez rozlišení šířky, pokládání vrstvy po etapách,  
Položka nezahrnuje:  
- x</t>
  </si>
  <si>
    <t>32</t>
  </si>
  <si>
    <t>572121</t>
  </si>
  <si>
    <t>INFILTRAČNÍ POSTŘIK ASFALTOVÝ DO 1,0KG/M2</t>
  </si>
  <si>
    <t>pod ACP16+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</si>
  <si>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</si>
  <si>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33</t>
  </si>
  <si>
    <t>572211</t>
  </si>
  <si>
    <t>SPOJOVACÍ POSTŘIK Z ASFALTU DO 0,5KG/M2</t>
  </si>
  <si>
    <t>pod ACO 11+ a ACL 16+</t>
  </si>
  <si>
    <t>126+125=251,000 [A]</t>
  </si>
  <si>
    <t>34</t>
  </si>
  <si>
    <t>574A34</t>
  </si>
  <si>
    <t>ASFALTOVÝ BETON PRO OBRUSNÉ VRSTVY ACO 11+ TL. 40MM</t>
  </si>
  <si>
    <t>asf. beton ACO 11+, tl. 40 mm, v celém úseku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</si>
  <si>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</si>
  <si>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35</t>
  </si>
  <si>
    <t>574C56</t>
  </si>
  <si>
    <t>ASFALTOVÝ BETON PRO LOŽNÍ VRSTVY ACL 16+, 16S TL. 60MM</t>
  </si>
  <si>
    <t>asf. beton ACL 16+, tl. 60mm</t>
  </si>
  <si>
    <t>36</t>
  </si>
  <si>
    <t>574E46</t>
  </si>
  <si>
    <t>ASFALTOVÝ BETON PRO PODKLADNÍ VRSTVY ACP 16+, 16S TL. 50MM</t>
  </si>
  <si>
    <t>mimo most, asf.beton ACP 16+, 50/70, tl. 50mm</t>
  </si>
  <si>
    <t>Potrubí</t>
  </si>
  <si>
    <t>37</t>
  </si>
  <si>
    <t>81445</t>
  </si>
  <si>
    <t>POTRUBÍ Z TRUB BETONOVÝCH DN DO 300MM</t>
  </si>
  <si>
    <t>obnova vyústění kanalizace BE DN300 v případě jejího poškození, bude čerpáno se souhlasem TDS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</si>
  <si>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Položka nezahrnuje:  
- zkoušky vodotěsnosti a televizní prohlídku</t>
  </si>
  <si>
    <t>38</t>
  </si>
  <si>
    <t>899574</t>
  </si>
  <si>
    <t>OBETONOVÁNÍ POTRUBÍ ZE ŽELEZOBETONU DO C25/30 VČETNĚ VÝZTUŽE</t>
  </si>
  <si>
    <t>obetonování spojů trub DN1000 s vyztužením sítěmi KARI, pokud bude vyžadováno dle TP dodavatel trub, čerpános se souhlasem TDS</t>
  </si>
  <si>
    <t>0,7*1,0=0,700 [A]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</si>
  <si>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  
Položka nezahrnuje:  
- x</t>
  </si>
  <si>
    <t>39</t>
  </si>
  <si>
    <t>9183F3</t>
  </si>
  <si>
    <t>PROPUSTY Z TRUB DN 1000MM PLASTOVÝCH</t>
  </si>
  <si>
    <t>propustek DN1000, trouby HDPE, komplet provedení, vč. uložení, seříznutí šikmých čel, spojkování a všech souvisejících prací</t>
  </si>
  <si>
    <t>Položka zahrnuje:  
- dodání a položení potrubí z trub z dokumentací předepsaného materiálu a předepsaného průměru  
- případné úpravy trub (zkrácení, šikmé seříznutí)  
Položka nezahrnuje:  
- podkladní vrstvy a obetonování</t>
  </si>
  <si>
    <t>40</t>
  </si>
  <si>
    <t>919111</t>
  </si>
  <si>
    <t>ŘEZÁNÍ ASFALTOVÉHO KRYTU VOZOVEK TL DO 50MM</t>
  </si>
  <si>
    <t>proříznutí spáry příčně vozovkou na spoji nové a stávající vozovky, 2 vrstvy</t>
  </si>
  <si>
    <t>4*5,25=21,000 [A]</t>
  </si>
  <si>
    <t>Položka zahrnuje:  
- řezání vozovkové vrstvy v předepsané tloušťce  
- spotřeba vody  
Položka nezahrnuje:  
- x</t>
  </si>
  <si>
    <t>41</t>
  </si>
  <si>
    <t>931317</t>
  </si>
  <si>
    <t>TĚSNĚNÍ DILATAČ SPAR ASF ZÁLIVKOU PRŮŘ DO 1000MM2</t>
  </si>
  <si>
    <t>spára příčně vozovkou na spoji nové a stávající vozovky</t>
  </si>
  <si>
    <t>2*5,25=10,500 [A]</t>
  </si>
  <si>
    <t>Položka zahrnuje:  
- dodávku a osazení předepsaného materiálu  
- očištění ploch spáry před úpravou  
- očištění okolí spáry po úpravě  
Položka nezahrnuje:  
- těsnící profil</t>
  </si>
  <si>
    <t>42</t>
  </si>
  <si>
    <t>935212</t>
  </si>
  <si>
    <t>PŘÍKOPOVÉ ŽLABY Z BETON TVÁRNIC ŠÍŘ DO 600MM DO BETONU TL 100MM</t>
  </si>
  <si>
    <t>žlaby z betonových tvárnic, vč.lože z betonu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</si>
  <si>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Položka nezahrnuje:  
- x  
Způsob měření:  
- měří se v metrech běžných délky osy žlabu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</si>
</sst>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3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6" xfId="6" applyFont="1" applyFill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0" fontId="0" fillId="0" borderId="1" xfId="6" quotePrefix="1" applyFont="1" applyBorder="1" applyAlignment="1">
      <alignment horizontal="left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workbookViewId="0">
      <selection activeCell="B7" sqref="B7"/>
    </sheetView>
  </sheetViews>
  <sheetFormatPr defaultColWidth="9.140625" defaultRowHeight="12.75" customHeight="1" x14ac:dyDescent="0.2"/>
  <cols>
    <col min="1" max="1" width="24.5703125" customWidth="1"/>
    <col min="2" max="2" width="64.5703125" customWidth="1"/>
    <col min="3" max="5" width="20.7109375" customWidth="1"/>
  </cols>
  <sheetData>
    <row r="1" spans="1:5" ht="12.75" customHeight="1" x14ac:dyDescent="0.2">
      <c r="A1" s="7"/>
      <c r="B1" s="8"/>
      <c r="C1" s="8"/>
      <c r="D1" s="8"/>
      <c r="E1" s="8"/>
    </row>
    <row r="2" spans="1:5" ht="12.75" customHeight="1" x14ac:dyDescent="0.2">
      <c r="A2" s="7"/>
      <c r="B2" s="6" t="s">
        <v>0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1</v>
      </c>
      <c r="C4" s="7"/>
      <c r="D4" s="7"/>
      <c r="E4" s="8"/>
    </row>
    <row r="5" spans="1:5" ht="12.75" customHeight="1" x14ac:dyDescent="0.2">
      <c r="A5" s="8"/>
      <c r="B5" s="7" t="s">
        <v>2</v>
      </c>
      <c r="C5" s="7"/>
      <c r="D5" s="7"/>
      <c r="E5" s="8"/>
    </row>
    <row r="6" spans="1:5" ht="12.75" customHeight="1" x14ac:dyDescent="0.2">
      <c r="A6" s="8"/>
      <c r="B6" s="10" t="s">
        <v>3</v>
      </c>
      <c r="C6" s="13">
        <f>SUM(C10:C12)</f>
        <v>0</v>
      </c>
      <c r="D6" s="8"/>
      <c r="E6" s="8"/>
    </row>
    <row r="7" spans="1:5" ht="12.75" customHeight="1" x14ac:dyDescent="0.2">
      <c r="A7" s="8"/>
      <c r="B7" s="10" t="s">
        <v>4</v>
      </c>
      <c r="C7" s="13">
        <f>SUM(E10:E12)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5</v>
      </c>
      <c r="B9" s="11" t="s">
        <v>6</v>
      </c>
      <c r="C9" s="11" t="s">
        <v>7</v>
      </c>
      <c r="D9" s="11" t="s">
        <v>8</v>
      </c>
      <c r="E9" s="11" t="s">
        <v>9</v>
      </c>
    </row>
    <row r="10" spans="1:5" ht="12.75" customHeight="1" x14ac:dyDescent="0.2">
      <c r="A10" s="42" t="s">
        <v>18</v>
      </c>
      <c r="B10" s="23" t="s">
        <v>19</v>
      </c>
      <c r="C10" s="24">
        <f>'000_1'!I3</f>
        <v>0</v>
      </c>
      <c r="D10" s="24">
        <f>'000_1'!O2</f>
        <v>0</v>
      </c>
      <c r="E10" s="24">
        <f>C10+D10</f>
        <v>0</v>
      </c>
    </row>
    <row r="11" spans="1:5" ht="12.75" customHeight="1" x14ac:dyDescent="0.2">
      <c r="A11" s="42" t="s">
        <v>99</v>
      </c>
      <c r="B11" s="23" t="s">
        <v>100</v>
      </c>
      <c r="C11" s="24">
        <f>'001_1'!I3</f>
        <v>0</v>
      </c>
      <c r="D11" s="24">
        <f>'001_1'!O2</f>
        <v>0</v>
      </c>
      <c r="E11" s="24">
        <f>C11+D11</f>
        <v>0</v>
      </c>
    </row>
    <row r="12" spans="1:5" ht="12.75" customHeight="1" x14ac:dyDescent="0.2">
      <c r="A12" s="42" t="s">
        <v>155</v>
      </c>
      <c r="B12" s="23" t="s">
        <v>156</v>
      </c>
      <c r="C12" s="24">
        <f>'201_1'!I3</f>
        <v>0</v>
      </c>
      <c r="D12" s="24">
        <f>'201_1'!O2</f>
        <v>0</v>
      </c>
      <c r="E12" s="24">
        <f>C12+D12</f>
        <v>0</v>
      </c>
    </row>
  </sheetData>
  <mergeCells count="4">
    <mergeCell ref="A1:A3"/>
    <mergeCell ref="B2:B3"/>
    <mergeCell ref="B4:D4"/>
    <mergeCell ref="B5:D5"/>
  </mergeCells>
  <pageMargins left="0.74803149606299213" right="0.74803149606299213" top="0.98425196850393704" bottom="0.98425196850393704" header="0.51181102362204722" footer="0.51181102362204722"/>
  <pageSetup paperSize="9" scale="86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</f>
        <v>0</v>
      </c>
      <c r="P2" t="s">
        <v>25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27</v>
      </c>
      <c r="I3" s="39">
        <f>0+I9</f>
        <v>0</v>
      </c>
      <c r="J3" s="16"/>
      <c r="O3" t="s">
        <v>22</v>
      </c>
      <c r="P3" t="s">
        <v>26</v>
      </c>
    </row>
    <row r="4" spans="1:18" ht="15" customHeight="1" x14ac:dyDescent="0.25">
      <c r="A4" t="s">
        <v>16</v>
      </c>
      <c r="B4" s="18" t="s">
        <v>17</v>
      </c>
      <c r="C4" s="4" t="s">
        <v>18</v>
      </c>
      <c r="D4" s="7"/>
      <c r="E4" s="19" t="s">
        <v>19</v>
      </c>
      <c r="F4" s="8"/>
      <c r="G4" s="8"/>
      <c r="H4" s="17"/>
      <c r="I4" s="17"/>
      <c r="J4" s="8"/>
      <c r="O4" t="s">
        <v>23</v>
      </c>
      <c r="P4" t="s">
        <v>26</v>
      </c>
    </row>
    <row r="5" spans="1:18" ht="12.75" customHeight="1" x14ac:dyDescent="0.25">
      <c r="A5" t="s">
        <v>20</v>
      </c>
      <c r="B5" s="21" t="s">
        <v>21</v>
      </c>
      <c r="C5" s="3" t="s">
        <v>27</v>
      </c>
      <c r="D5" s="2"/>
      <c r="E5" s="22" t="s">
        <v>28</v>
      </c>
      <c r="F5" s="12"/>
      <c r="G5" s="12"/>
      <c r="H5" s="12"/>
      <c r="I5" s="12"/>
      <c r="J5" s="12"/>
      <c r="O5" t="s">
        <v>24</v>
      </c>
      <c r="P5" t="s">
        <v>25</v>
      </c>
    </row>
    <row r="6" spans="1:18" ht="12.75" customHeight="1" x14ac:dyDescent="0.2">
      <c r="A6" s="1" t="s">
        <v>29</v>
      </c>
      <c r="B6" s="1" t="s">
        <v>31</v>
      </c>
      <c r="C6" s="1" t="s">
        <v>32</v>
      </c>
      <c r="D6" s="1" t="s">
        <v>33</v>
      </c>
      <c r="E6" s="1" t="s">
        <v>34</v>
      </c>
      <c r="F6" s="1" t="s">
        <v>36</v>
      </c>
      <c r="G6" s="1" t="s">
        <v>38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30</v>
      </c>
      <c r="B8" s="20" t="s">
        <v>27</v>
      </c>
      <c r="C8" s="20" t="s">
        <v>26</v>
      </c>
      <c r="D8" s="20" t="s">
        <v>25</v>
      </c>
      <c r="E8" s="20" t="s">
        <v>35</v>
      </c>
      <c r="F8" s="20" t="s">
        <v>37</v>
      </c>
      <c r="G8" s="20" t="s">
        <v>39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48</v>
      </c>
      <c r="D9" s="26"/>
      <c r="E9" s="28" t="s">
        <v>49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0+I10+I14+I18+I22+I26+I30+I34+I38+I42+I46+I50</f>
        <v>0</v>
      </c>
      <c r="R9">
        <f>0+O10+O14+O18+O22+O26+O30+O34+O38+O42+O46+O50</f>
        <v>0</v>
      </c>
    </row>
    <row r="10" spans="1:18" x14ac:dyDescent="0.2">
      <c r="A10" s="25" t="s">
        <v>50</v>
      </c>
      <c r="B10" s="30" t="s">
        <v>27</v>
      </c>
      <c r="C10" s="30" t="s">
        <v>51</v>
      </c>
      <c r="D10" s="25" t="s">
        <v>52</v>
      </c>
      <c r="E10" s="31" t="s">
        <v>53</v>
      </c>
      <c r="F10" s="32" t="s">
        <v>54</v>
      </c>
      <c r="G10" s="33">
        <v>1</v>
      </c>
      <c r="H10" s="34"/>
      <c r="I10" s="34">
        <f>ROUND(ROUND(H10,2)*ROUND(G10,3),2)</f>
        <v>0</v>
      </c>
      <c r="J10" s="32" t="s">
        <v>55</v>
      </c>
      <c r="O10">
        <f>(I10*21)/100</f>
        <v>0</v>
      </c>
      <c r="P10" t="s">
        <v>26</v>
      </c>
    </row>
    <row r="11" spans="1:18" ht="63.75" x14ac:dyDescent="0.2">
      <c r="A11" s="35" t="s">
        <v>56</v>
      </c>
      <c r="E11" s="36" t="s">
        <v>57</v>
      </c>
    </row>
    <row r="12" spans="1:18" x14ac:dyDescent="0.2">
      <c r="A12" s="37" t="s">
        <v>58</v>
      </c>
      <c r="E12" s="38" t="s">
        <v>52</v>
      </c>
    </row>
    <row r="13" spans="1:18" ht="63.75" x14ac:dyDescent="0.2">
      <c r="A13" t="s">
        <v>59</v>
      </c>
      <c r="E13" s="36" t="s">
        <v>60</v>
      </c>
    </row>
    <row r="14" spans="1:18" x14ac:dyDescent="0.2">
      <c r="A14" s="25" t="s">
        <v>50</v>
      </c>
      <c r="B14" s="30" t="s">
        <v>26</v>
      </c>
      <c r="C14" s="30" t="s">
        <v>61</v>
      </c>
      <c r="D14" s="25" t="s">
        <v>52</v>
      </c>
      <c r="E14" s="31" t="s">
        <v>62</v>
      </c>
      <c r="F14" s="32" t="s">
        <v>54</v>
      </c>
      <c r="G14" s="33">
        <v>1</v>
      </c>
      <c r="H14" s="34"/>
      <c r="I14" s="34">
        <f>ROUND(ROUND(H14,2)*ROUND(G14,3),2)</f>
        <v>0</v>
      </c>
      <c r="J14" s="32" t="s">
        <v>55</v>
      </c>
      <c r="O14">
        <f>(I14*21)/100</f>
        <v>0</v>
      </c>
      <c r="P14" t="s">
        <v>26</v>
      </c>
    </row>
    <row r="15" spans="1:18" ht="25.5" x14ac:dyDescent="0.2">
      <c r="A15" s="35" t="s">
        <v>56</v>
      </c>
      <c r="E15" s="36" t="s">
        <v>63</v>
      </c>
    </row>
    <row r="16" spans="1:18" x14ac:dyDescent="0.2">
      <c r="A16" s="37" t="s">
        <v>58</v>
      </c>
      <c r="E16" s="38" t="s">
        <v>52</v>
      </c>
    </row>
    <row r="17" spans="1:16" ht="51" x14ac:dyDescent="0.2">
      <c r="A17" t="s">
        <v>59</v>
      </c>
      <c r="E17" s="36" t="s">
        <v>64</v>
      </c>
    </row>
    <row r="18" spans="1:16" x14ac:dyDescent="0.2">
      <c r="A18" s="25" t="s">
        <v>50</v>
      </c>
      <c r="B18" s="30" t="s">
        <v>25</v>
      </c>
      <c r="C18" s="30" t="s">
        <v>65</v>
      </c>
      <c r="D18" s="25" t="s">
        <v>52</v>
      </c>
      <c r="E18" s="31" t="s">
        <v>66</v>
      </c>
      <c r="F18" s="32" t="s">
        <v>54</v>
      </c>
      <c r="G18" s="33">
        <v>1</v>
      </c>
      <c r="H18" s="34"/>
      <c r="I18" s="34">
        <f>ROUND(ROUND(H18,2)*ROUND(G18,3),2)</f>
        <v>0</v>
      </c>
      <c r="J18" s="32" t="s">
        <v>55</v>
      </c>
      <c r="O18">
        <f>(I18*21)/100</f>
        <v>0</v>
      </c>
      <c r="P18" t="s">
        <v>26</v>
      </c>
    </row>
    <row r="19" spans="1:16" ht="38.25" x14ac:dyDescent="0.2">
      <c r="A19" s="35" t="s">
        <v>56</v>
      </c>
      <c r="E19" s="36" t="s">
        <v>67</v>
      </c>
    </row>
    <row r="20" spans="1:16" x14ac:dyDescent="0.2">
      <c r="A20" s="37" t="s">
        <v>58</v>
      </c>
      <c r="E20" s="38" t="s">
        <v>52</v>
      </c>
    </row>
    <row r="21" spans="1:16" ht="51" x14ac:dyDescent="0.2">
      <c r="A21" t="s">
        <v>59</v>
      </c>
      <c r="E21" s="36" t="s">
        <v>68</v>
      </c>
    </row>
    <row r="22" spans="1:16" x14ac:dyDescent="0.2">
      <c r="A22" s="25" t="s">
        <v>50</v>
      </c>
      <c r="B22" s="30" t="s">
        <v>35</v>
      </c>
      <c r="C22" s="30" t="s">
        <v>69</v>
      </c>
      <c r="D22" s="25" t="s">
        <v>70</v>
      </c>
      <c r="E22" s="31" t="s">
        <v>71</v>
      </c>
      <c r="F22" s="32" t="s">
        <v>72</v>
      </c>
      <c r="G22" s="33">
        <v>1</v>
      </c>
      <c r="H22" s="34"/>
      <c r="I22" s="34">
        <f>ROUND(ROUND(H22,2)*ROUND(G22,3),2)</f>
        <v>0</v>
      </c>
      <c r="J22" s="32" t="s">
        <v>55</v>
      </c>
      <c r="O22">
        <f>(I22*21)/100</f>
        <v>0</v>
      </c>
      <c r="P22" t="s">
        <v>26</v>
      </c>
    </row>
    <row r="23" spans="1:16" ht="38.25" x14ac:dyDescent="0.2">
      <c r="A23" s="35" t="s">
        <v>56</v>
      </c>
      <c r="E23" s="36" t="s">
        <v>73</v>
      </c>
    </row>
    <row r="24" spans="1:16" x14ac:dyDescent="0.2">
      <c r="A24" s="37" t="s">
        <v>58</v>
      </c>
      <c r="E24" s="38" t="s">
        <v>52</v>
      </c>
    </row>
    <row r="25" spans="1:16" ht="51" x14ac:dyDescent="0.2">
      <c r="A25" t="s">
        <v>59</v>
      </c>
      <c r="E25" s="36" t="s">
        <v>74</v>
      </c>
    </row>
    <row r="26" spans="1:16" x14ac:dyDescent="0.2">
      <c r="A26" s="25" t="s">
        <v>50</v>
      </c>
      <c r="B26" s="30" t="s">
        <v>37</v>
      </c>
      <c r="C26" s="30" t="s">
        <v>69</v>
      </c>
      <c r="D26" s="25" t="s">
        <v>75</v>
      </c>
      <c r="E26" s="31" t="s">
        <v>71</v>
      </c>
      <c r="F26" s="32" t="s">
        <v>72</v>
      </c>
      <c r="G26" s="33">
        <v>1</v>
      </c>
      <c r="H26" s="34"/>
      <c r="I26" s="34">
        <f>ROUND(ROUND(H26,2)*ROUND(G26,3),2)</f>
        <v>0</v>
      </c>
      <c r="J26" s="32" t="s">
        <v>55</v>
      </c>
      <c r="O26">
        <f>(I26*21)/100</f>
        <v>0</v>
      </c>
      <c r="P26" t="s">
        <v>26</v>
      </c>
    </row>
    <row r="27" spans="1:16" x14ac:dyDescent="0.2">
      <c r="A27" s="35" t="s">
        <v>56</v>
      </c>
      <c r="E27" s="36" t="s">
        <v>76</v>
      </c>
    </row>
    <row r="28" spans="1:16" x14ac:dyDescent="0.2">
      <c r="A28" s="37" t="s">
        <v>58</v>
      </c>
      <c r="E28" s="38" t="s">
        <v>52</v>
      </c>
    </row>
    <row r="29" spans="1:16" ht="51" x14ac:dyDescent="0.2">
      <c r="A29" t="s">
        <v>59</v>
      </c>
      <c r="E29" s="36" t="s">
        <v>74</v>
      </c>
    </row>
    <row r="30" spans="1:16" x14ac:dyDescent="0.2">
      <c r="A30" s="25" t="s">
        <v>50</v>
      </c>
      <c r="B30" s="30" t="s">
        <v>39</v>
      </c>
      <c r="C30" s="30" t="s">
        <v>77</v>
      </c>
      <c r="D30" s="25" t="s">
        <v>52</v>
      </c>
      <c r="E30" s="31" t="s">
        <v>78</v>
      </c>
      <c r="F30" s="32" t="s">
        <v>72</v>
      </c>
      <c r="G30" s="33">
        <v>1</v>
      </c>
      <c r="H30" s="34"/>
      <c r="I30" s="34">
        <f>ROUND(ROUND(H30,2)*ROUND(G30,3),2)</f>
        <v>0</v>
      </c>
      <c r="J30" s="32" t="s">
        <v>55</v>
      </c>
      <c r="O30">
        <f>(I30*21)/100</f>
        <v>0</v>
      </c>
      <c r="P30" t="s">
        <v>26</v>
      </c>
    </row>
    <row r="31" spans="1:16" x14ac:dyDescent="0.2">
      <c r="A31" s="35" t="s">
        <v>56</v>
      </c>
      <c r="E31" s="36" t="s">
        <v>79</v>
      </c>
    </row>
    <row r="32" spans="1:16" x14ac:dyDescent="0.2">
      <c r="A32" s="37" t="s">
        <v>58</v>
      </c>
      <c r="E32" s="38" t="s">
        <v>52</v>
      </c>
    </row>
    <row r="33" spans="1:16" ht="51" x14ac:dyDescent="0.2">
      <c r="A33" t="s">
        <v>59</v>
      </c>
      <c r="E33" s="36" t="s">
        <v>74</v>
      </c>
    </row>
    <row r="34" spans="1:16" x14ac:dyDescent="0.2">
      <c r="A34" s="25" t="s">
        <v>50</v>
      </c>
      <c r="B34" s="30" t="s">
        <v>80</v>
      </c>
      <c r="C34" s="30" t="s">
        <v>81</v>
      </c>
      <c r="D34" s="25" t="s">
        <v>52</v>
      </c>
      <c r="E34" s="31" t="s">
        <v>82</v>
      </c>
      <c r="F34" s="32" t="s">
        <v>54</v>
      </c>
      <c r="G34" s="33">
        <v>1</v>
      </c>
      <c r="H34" s="34"/>
      <c r="I34" s="34">
        <f>ROUND(ROUND(H34,2)*ROUND(G34,3),2)</f>
        <v>0</v>
      </c>
      <c r="J34" s="32" t="s">
        <v>55</v>
      </c>
      <c r="O34">
        <f>(I34*21)/100</f>
        <v>0</v>
      </c>
      <c r="P34" t="s">
        <v>26</v>
      </c>
    </row>
    <row r="35" spans="1:16" ht="38.25" x14ac:dyDescent="0.2">
      <c r="A35" s="35" t="s">
        <v>56</v>
      </c>
      <c r="E35" s="36" t="s">
        <v>83</v>
      </c>
    </row>
    <row r="36" spans="1:16" x14ac:dyDescent="0.2">
      <c r="A36" s="37" t="s">
        <v>58</v>
      </c>
      <c r="E36" s="38" t="s">
        <v>52</v>
      </c>
    </row>
    <row r="37" spans="1:16" ht="51" x14ac:dyDescent="0.2">
      <c r="A37" t="s">
        <v>59</v>
      </c>
      <c r="E37" s="36" t="s">
        <v>74</v>
      </c>
    </row>
    <row r="38" spans="1:16" x14ac:dyDescent="0.2">
      <c r="A38" s="25" t="s">
        <v>50</v>
      </c>
      <c r="B38" s="30" t="s">
        <v>84</v>
      </c>
      <c r="C38" s="30" t="s">
        <v>85</v>
      </c>
      <c r="D38" s="25" t="s">
        <v>52</v>
      </c>
      <c r="E38" s="31" t="s">
        <v>86</v>
      </c>
      <c r="F38" s="32" t="s">
        <v>54</v>
      </c>
      <c r="G38" s="33">
        <v>1</v>
      </c>
      <c r="H38" s="34"/>
      <c r="I38" s="34">
        <f>ROUND(ROUND(H38,2)*ROUND(G38,3),2)</f>
        <v>0</v>
      </c>
      <c r="J38" s="32" t="s">
        <v>55</v>
      </c>
      <c r="O38">
        <f>(I38*21)/100</f>
        <v>0</v>
      </c>
      <c r="P38" t="s">
        <v>26</v>
      </c>
    </row>
    <row r="39" spans="1:16" ht="25.5" x14ac:dyDescent="0.2">
      <c r="A39" s="35" t="s">
        <v>56</v>
      </c>
      <c r="E39" s="36" t="s">
        <v>87</v>
      </c>
    </row>
    <row r="40" spans="1:16" x14ac:dyDescent="0.2">
      <c r="A40" s="37" t="s">
        <v>58</v>
      </c>
      <c r="E40" s="38" t="s">
        <v>52</v>
      </c>
    </row>
    <row r="41" spans="1:16" ht="102" x14ac:dyDescent="0.2">
      <c r="A41" t="s">
        <v>59</v>
      </c>
      <c r="E41" s="36" t="s">
        <v>88</v>
      </c>
    </row>
    <row r="42" spans="1:16" x14ac:dyDescent="0.2">
      <c r="A42" s="25" t="s">
        <v>50</v>
      </c>
      <c r="B42" s="30" t="s">
        <v>42</v>
      </c>
      <c r="C42" s="30" t="s">
        <v>89</v>
      </c>
      <c r="D42" s="25" t="s">
        <v>52</v>
      </c>
      <c r="E42" s="31" t="s">
        <v>90</v>
      </c>
      <c r="F42" s="32" t="s">
        <v>54</v>
      </c>
      <c r="G42" s="33">
        <v>1</v>
      </c>
      <c r="H42" s="34"/>
      <c r="I42" s="34">
        <f>ROUND(ROUND(H42,2)*ROUND(G42,3),2)</f>
        <v>0</v>
      </c>
      <c r="J42" s="32" t="s">
        <v>55</v>
      </c>
      <c r="O42">
        <f>(I42*21)/100</f>
        <v>0</v>
      </c>
      <c r="P42" t="s">
        <v>26</v>
      </c>
    </row>
    <row r="43" spans="1:16" x14ac:dyDescent="0.2">
      <c r="A43" s="35" t="s">
        <v>56</v>
      </c>
      <c r="E43" s="36" t="s">
        <v>91</v>
      </c>
    </row>
    <row r="44" spans="1:16" x14ac:dyDescent="0.2">
      <c r="A44" s="37" t="s">
        <v>58</v>
      </c>
      <c r="E44" s="38" t="s">
        <v>52</v>
      </c>
    </row>
    <row r="45" spans="1:16" ht="51" x14ac:dyDescent="0.2">
      <c r="A45" t="s">
        <v>59</v>
      </c>
      <c r="E45" s="36" t="s">
        <v>74</v>
      </c>
    </row>
    <row r="46" spans="1:16" x14ac:dyDescent="0.2">
      <c r="A46" s="25" t="s">
        <v>50</v>
      </c>
      <c r="B46" s="30" t="s">
        <v>44</v>
      </c>
      <c r="C46" s="30" t="s">
        <v>92</v>
      </c>
      <c r="D46" s="25" t="s">
        <v>52</v>
      </c>
      <c r="E46" s="31" t="s">
        <v>93</v>
      </c>
      <c r="F46" s="32" t="s">
        <v>72</v>
      </c>
      <c r="G46" s="33">
        <v>1</v>
      </c>
      <c r="H46" s="34"/>
      <c r="I46" s="34">
        <f>ROUND(ROUND(H46,2)*ROUND(G46,3),2)</f>
        <v>0</v>
      </c>
      <c r="J46" s="32" t="s">
        <v>55</v>
      </c>
      <c r="O46">
        <f>(I46*21)/100</f>
        <v>0</v>
      </c>
      <c r="P46" t="s">
        <v>26</v>
      </c>
    </row>
    <row r="47" spans="1:16" x14ac:dyDescent="0.2">
      <c r="A47" s="35" t="s">
        <v>56</v>
      </c>
      <c r="E47" s="36" t="s">
        <v>94</v>
      </c>
    </row>
    <row r="48" spans="1:16" x14ac:dyDescent="0.2">
      <c r="A48" s="37" t="s">
        <v>58</v>
      </c>
      <c r="E48" s="38" t="s">
        <v>52</v>
      </c>
    </row>
    <row r="49" spans="1:16" ht="76.5" x14ac:dyDescent="0.2">
      <c r="A49" t="s">
        <v>59</v>
      </c>
      <c r="E49" s="36" t="s">
        <v>95</v>
      </c>
    </row>
    <row r="50" spans="1:16" x14ac:dyDescent="0.2">
      <c r="A50" s="25" t="s">
        <v>50</v>
      </c>
      <c r="B50" s="30" t="s">
        <v>46</v>
      </c>
      <c r="C50" s="30" t="s">
        <v>96</v>
      </c>
      <c r="D50" s="25" t="s">
        <v>52</v>
      </c>
      <c r="E50" s="31" t="s">
        <v>97</v>
      </c>
      <c r="F50" s="32" t="s">
        <v>54</v>
      </c>
      <c r="G50" s="33">
        <v>1</v>
      </c>
      <c r="H50" s="34"/>
      <c r="I50" s="34">
        <f>ROUND(ROUND(H50,2)*ROUND(G50,3),2)</f>
        <v>0</v>
      </c>
      <c r="J50" s="32" t="s">
        <v>55</v>
      </c>
      <c r="O50">
        <f>(I50*21)/100</f>
        <v>0</v>
      </c>
      <c r="P50" t="s">
        <v>26</v>
      </c>
    </row>
    <row r="51" spans="1:16" ht="38.25" x14ac:dyDescent="0.2">
      <c r="A51" s="35" t="s">
        <v>56</v>
      </c>
      <c r="E51" s="36" t="s">
        <v>98</v>
      </c>
    </row>
    <row r="52" spans="1:16" x14ac:dyDescent="0.2">
      <c r="A52" s="37" t="s">
        <v>58</v>
      </c>
      <c r="E52" s="38" t="s">
        <v>52</v>
      </c>
    </row>
    <row r="53" spans="1:16" ht="51" x14ac:dyDescent="0.2">
      <c r="A53" t="s">
        <v>59</v>
      </c>
      <c r="E53" s="36" t="s">
        <v>74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9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0+O9+O26+O39</f>
        <v>0</v>
      </c>
      <c r="P2" t="s">
        <v>25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27</v>
      </c>
      <c r="I3" s="39">
        <f>0+I9+I26+I39</f>
        <v>0</v>
      </c>
      <c r="J3" s="16"/>
      <c r="O3" t="s">
        <v>22</v>
      </c>
      <c r="P3" t="s">
        <v>26</v>
      </c>
    </row>
    <row r="4" spans="1:18" ht="15" customHeight="1" x14ac:dyDescent="0.25">
      <c r="A4" t="s">
        <v>16</v>
      </c>
      <c r="B4" s="18" t="s">
        <v>17</v>
      </c>
      <c r="C4" s="4" t="s">
        <v>99</v>
      </c>
      <c r="D4" s="7"/>
      <c r="E4" s="19" t="s">
        <v>100</v>
      </c>
      <c r="F4" s="8"/>
      <c r="G4" s="8"/>
      <c r="H4" s="17"/>
      <c r="I4" s="17"/>
      <c r="J4" s="8"/>
      <c r="O4" t="s">
        <v>23</v>
      </c>
      <c r="P4" t="s">
        <v>26</v>
      </c>
    </row>
    <row r="5" spans="1:18" ht="12.75" customHeight="1" x14ac:dyDescent="0.25">
      <c r="A5" t="s">
        <v>20</v>
      </c>
      <c r="B5" s="21" t="s">
        <v>21</v>
      </c>
      <c r="C5" s="3" t="s">
        <v>27</v>
      </c>
      <c r="D5" s="2"/>
      <c r="E5" s="22" t="s">
        <v>28</v>
      </c>
      <c r="F5" s="12"/>
      <c r="G5" s="12"/>
      <c r="H5" s="12"/>
      <c r="I5" s="12"/>
      <c r="J5" s="12"/>
      <c r="O5" t="s">
        <v>24</v>
      </c>
      <c r="P5" t="s">
        <v>25</v>
      </c>
    </row>
    <row r="6" spans="1:18" ht="12.75" customHeight="1" x14ac:dyDescent="0.2">
      <c r="A6" s="1" t="s">
        <v>29</v>
      </c>
      <c r="B6" s="1" t="s">
        <v>31</v>
      </c>
      <c r="C6" s="1" t="s">
        <v>32</v>
      </c>
      <c r="D6" s="1" t="s">
        <v>33</v>
      </c>
      <c r="E6" s="1" t="s">
        <v>34</v>
      </c>
      <c r="F6" s="1" t="s">
        <v>36</v>
      </c>
      <c r="G6" s="1" t="s">
        <v>38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30</v>
      </c>
      <c r="B8" s="20" t="s">
        <v>27</v>
      </c>
      <c r="C8" s="20" t="s">
        <v>26</v>
      </c>
      <c r="D8" s="20" t="s">
        <v>25</v>
      </c>
      <c r="E8" s="20" t="s">
        <v>35</v>
      </c>
      <c r="F8" s="20" t="s">
        <v>37</v>
      </c>
      <c r="G8" s="20" t="s">
        <v>39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30</v>
      </c>
      <c r="D9" s="26"/>
      <c r="E9" s="28" t="s">
        <v>101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25" t="s">
        <v>50</v>
      </c>
      <c r="B10" s="30" t="s">
        <v>27</v>
      </c>
      <c r="C10" s="30" t="s">
        <v>102</v>
      </c>
      <c r="D10" s="25" t="s">
        <v>70</v>
      </c>
      <c r="E10" s="31" t="s">
        <v>103</v>
      </c>
      <c r="F10" s="32" t="s">
        <v>104</v>
      </c>
      <c r="G10" s="33">
        <v>26.64</v>
      </c>
      <c r="H10" s="34"/>
      <c r="I10" s="34">
        <f>ROUND(ROUND(H10,2)*ROUND(G10,3),2)</f>
        <v>0</v>
      </c>
      <c r="J10" s="32" t="s">
        <v>55</v>
      </c>
      <c r="O10">
        <f>(I10*21)/100</f>
        <v>0</v>
      </c>
      <c r="P10" t="s">
        <v>26</v>
      </c>
    </row>
    <row r="11" spans="1:18" ht="38.25" x14ac:dyDescent="0.2">
      <c r="A11" s="35" t="s">
        <v>56</v>
      </c>
      <c r="E11" s="36" t="s">
        <v>105</v>
      </c>
    </row>
    <row r="12" spans="1:18" x14ac:dyDescent="0.2">
      <c r="A12" s="37" t="s">
        <v>58</v>
      </c>
      <c r="E12" s="38" t="s">
        <v>106</v>
      </c>
    </row>
    <row r="13" spans="1:18" ht="63.75" x14ac:dyDescent="0.2">
      <c r="A13" t="s">
        <v>59</v>
      </c>
      <c r="E13" s="36" t="s">
        <v>107</v>
      </c>
    </row>
    <row r="14" spans="1:18" x14ac:dyDescent="0.2">
      <c r="A14" s="25" t="s">
        <v>50</v>
      </c>
      <c r="B14" s="30" t="s">
        <v>26</v>
      </c>
      <c r="C14" s="30" t="s">
        <v>102</v>
      </c>
      <c r="D14" s="25" t="s">
        <v>75</v>
      </c>
      <c r="E14" s="31" t="s">
        <v>103</v>
      </c>
      <c r="F14" s="32" t="s">
        <v>104</v>
      </c>
      <c r="G14" s="33">
        <v>92.435000000000002</v>
      </c>
      <c r="H14" s="34"/>
      <c r="I14" s="34">
        <f>ROUND(ROUND(H14,2)*ROUND(G14,3),2)</f>
        <v>0</v>
      </c>
      <c r="J14" s="32" t="s">
        <v>55</v>
      </c>
      <c r="O14">
        <f>(I14*21)/100</f>
        <v>0</v>
      </c>
      <c r="P14" t="s">
        <v>26</v>
      </c>
    </row>
    <row r="15" spans="1:18" x14ac:dyDescent="0.2">
      <c r="A15" s="35" t="s">
        <v>56</v>
      </c>
      <c r="E15" s="36" t="s">
        <v>108</v>
      </c>
    </row>
    <row r="16" spans="1:18" x14ac:dyDescent="0.2">
      <c r="A16" s="37" t="s">
        <v>58</v>
      </c>
      <c r="E16" s="38" t="s">
        <v>109</v>
      </c>
    </row>
    <row r="17" spans="1:18" ht="63.75" x14ac:dyDescent="0.2">
      <c r="A17" t="s">
        <v>59</v>
      </c>
      <c r="E17" s="36" t="s">
        <v>107</v>
      </c>
    </row>
    <row r="18" spans="1:18" x14ac:dyDescent="0.2">
      <c r="A18" s="25" t="s">
        <v>50</v>
      </c>
      <c r="B18" s="30" t="s">
        <v>25</v>
      </c>
      <c r="C18" s="30" t="s">
        <v>102</v>
      </c>
      <c r="D18" s="25" t="s">
        <v>110</v>
      </c>
      <c r="E18" s="31" t="s">
        <v>103</v>
      </c>
      <c r="F18" s="32" t="s">
        <v>104</v>
      </c>
      <c r="G18" s="33">
        <v>20.7</v>
      </c>
      <c r="H18" s="34"/>
      <c r="I18" s="34">
        <f>ROUND(ROUND(H18,2)*ROUND(G18,3),2)</f>
        <v>0</v>
      </c>
      <c r="J18" s="32" t="s">
        <v>55</v>
      </c>
      <c r="O18">
        <f>(I18*21)/100</f>
        <v>0</v>
      </c>
      <c r="P18" t="s">
        <v>26</v>
      </c>
    </row>
    <row r="19" spans="1:18" x14ac:dyDescent="0.2">
      <c r="A19" s="35" t="s">
        <v>56</v>
      </c>
      <c r="E19" s="36" t="s">
        <v>111</v>
      </c>
    </row>
    <row r="20" spans="1:18" x14ac:dyDescent="0.2">
      <c r="A20" s="37" t="s">
        <v>58</v>
      </c>
      <c r="E20" s="38" t="s">
        <v>112</v>
      </c>
    </row>
    <row r="21" spans="1:18" ht="63.75" x14ac:dyDescent="0.2">
      <c r="A21" t="s">
        <v>59</v>
      </c>
      <c r="E21" s="36" t="s">
        <v>107</v>
      </c>
    </row>
    <row r="22" spans="1:18" x14ac:dyDescent="0.2">
      <c r="A22" s="25" t="s">
        <v>50</v>
      </c>
      <c r="B22" s="30" t="s">
        <v>35</v>
      </c>
      <c r="C22" s="30" t="s">
        <v>102</v>
      </c>
      <c r="D22" s="25" t="s">
        <v>113</v>
      </c>
      <c r="E22" s="31" t="s">
        <v>103</v>
      </c>
      <c r="F22" s="32" t="s">
        <v>104</v>
      </c>
      <c r="G22" s="33">
        <v>5.625</v>
      </c>
      <c r="H22" s="34"/>
      <c r="I22" s="34">
        <f>ROUND(ROUND(H22,2)*ROUND(G22,3),2)</f>
        <v>0</v>
      </c>
      <c r="J22" s="32" t="s">
        <v>55</v>
      </c>
      <c r="O22">
        <f>(I22*21)/100</f>
        <v>0</v>
      </c>
      <c r="P22" t="s">
        <v>26</v>
      </c>
    </row>
    <row r="23" spans="1:18" x14ac:dyDescent="0.2">
      <c r="A23" s="35" t="s">
        <v>56</v>
      </c>
      <c r="E23" s="36" t="s">
        <v>114</v>
      </c>
    </row>
    <row r="24" spans="1:18" x14ac:dyDescent="0.2">
      <c r="A24" s="37" t="s">
        <v>58</v>
      </c>
      <c r="E24" s="38" t="s">
        <v>115</v>
      </c>
    </row>
    <row r="25" spans="1:18" ht="63.75" x14ac:dyDescent="0.2">
      <c r="A25" t="s">
        <v>59</v>
      </c>
      <c r="E25" s="36" t="s">
        <v>107</v>
      </c>
    </row>
    <row r="26" spans="1:18" ht="12.75" customHeight="1" x14ac:dyDescent="0.2">
      <c r="A26" s="12" t="s">
        <v>47</v>
      </c>
      <c r="B26" s="12"/>
      <c r="C26" s="40" t="s">
        <v>27</v>
      </c>
      <c r="D26" s="12"/>
      <c r="E26" s="28" t="s">
        <v>116</v>
      </c>
      <c r="F26" s="12"/>
      <c r="G26" s="12"/>
      <c r="H26" s="12"/>
      <c r="I26" s="41">
        <f>0+Q26</f>
        <v>0</v>
      </c>
      <c r="J26" s="12"/>
      <c r="O26">
        <f>0+R26</f>
        <v>0</v>
      </c>
      <c r="Q26">
        <f>0+I27+I31+I35</f>
        <v>0</v>
      </c>
      <c r="R26">
        <f>0+O27+O31+O35</f>
        <v>0</v>
      </c>
    </row>
    <row r="27" spans="1:18" ht="25.5" x14ac:dyDescent="0.2">
      <c r="A27" s="25" t="s">
        <v>50</v>
      </c>
      <c r="B27" s="30" t="s">
        <v>37</v>
      </c>
      <c r="C27" s="30" t="s">
        <v>117</v>
      </c>
      <c r="D27" s="25" t="s">
        <v>52</v>
      </c>
      <c r="E27" s="31" t="s">
        <v>118</v>
      </c>
      <c r="F27" s="32" t="s">
        <v>119</v>
      </c>
      <c r="G27" s="33">
        <v>48.65</v>
      </c>
      <c r="H27" s="34"/>
      <c r="I27" s="34">
        <f>ROUND(ROUND(H27,2)*ROUND(G27,3),2)</f>
        <v>0</v>
      </c>
      <c r="J27" s="32" t="s">
        <v>55</v>
      </c>
      <c r="O27">
        <f>(I27*21)/100</f>
        <v>0</v>
      </c>
      <c r="P27" t="s">
        <v>26</v>
      </c>
    </row>
    <row r="28" spans="1:18" ht="76.5" x14ac:dyDescent="0.2">
      <c r="A28" s="35" t="s">
        <v>56</v>
      </c>
      <c r="E28" s="36" t="s">
        <v>120</v>
      </c>
    </row>
    <row r="29" spans="1:18" x14ac:dyDescent="0.2">
      <c r="A29" s="37" t="s">
        <v>58</v>
      </c>
      <c r="E29" s="38" t="s">
        <v>121</v>
      </c>
    </row>
    <row r="30" spans="1:18" ht="89.25" x14ac:dyDescent="0.2">
      <c r="A30" t="s">
        <v>59</v>
      </c>
      <c r="E30" s="36" t="s">
        <v>122</v>
      </c>
    </row>
    <row r="31" spans="1:18" ht="25.5" x14ac:dyDescent="0.2">
      <c r="A31" s="25" t="s">
        <v>50</v>
      </c>
      <c r="B31" s="30" t="s">
        <v>39</v>
      </c>
      <c r="C31" s="30" t="s">
        <v>123</v>
      </c>
      <c r="D31" s="25" t="s">
        <v>52</v>
      </c>
      <c r="E31" s="31" t="s">
        <v>124</v>
      </c>
      <c r="F31" s="32" t="s">
        <v>119</v>
      </c>
      <c r="G31" s="33">
        <v>36</v>
      </c>
      <c r="H31" s="34"/>
      <c r="I31" s="34">
        <f>ROUND(ROUND(H31,2)*ROUND(G31,3),2)</f>
        <v>0</v>
      </c>
      <c r="J31" s="32" t="s">
        <v>55</v>
      </c>
      <c r="O31">
        <f>(I31*21)/100</f>
        <v>0</v>
      </c>
      <c r="P31" t="s">
        <v>26</v>
      </c>
    </row>
    <row r="32" spans="1:18" ht="25.5" x14ac:dyDescent="0.2">
      <c r="A32" s="35" t="s">
        <v>56</v>
      </c>
      <c r="E32" s="36" t="s">
        <v>125</v>
      </c>
    </row>
    <row r="33" spans="1:18" x14ac:dyDescent="0.2">
      <c r="A33" s="37" t="s">
        <v>58</v>
      </c>
      <c r="E33" s="38" t="s">
        <v>126</v>
      </c>
    </row>
    <row r="34" spans="1:18" ht="89.25" x14ac:dyDescent="0.2">
      <c r="A34" t="s">
        <v>59</v>
      </c>
      <c r="E34" s="36" t="s">
        <v>122</v>
      </c>
    </row>
    <row r="35" spans="1:18" x14ac:dyDescent="0.2">
      <c r="A35" s="25" t="s">
        <v>50</v>
      </c>
      <c r="B35" s="30" t="s">
        <v>80</v>
      </c>
      <c r="C35" s="30" t="s">
        <v>127</v>
      </c>
      <c r="D35" s="25" t="s">
        <v>52</v>
      </c>
      <c r="E35" s="31" t="s">
        <v>128</v>
      </c>
      <c r="F35" s="32" t="s">
        <v>119</v>
      </c>
      <c r="G35" s="33">
        <v>11.1</v>
      </c>
      <c r="H35" s="34"/>
      <c r="I35" s="34">
        <f>ROUND(ROUND(H35,2)*ROUND(G35,3),2)</f>
        <v>0</v>
      </c>
      <c r="J35" s="32" t="s">
        <v>55</v>
      </c>
      <c r="O35">
        <f>(I35*21)/100</f>
        <v>0</v>
      </c>
      <c r="P35" t="s">
        <v>26</v>
      </c>
    </row>
    <row r="36" spans="1:18" ht="89.25" x14ac:dyDescent="0.2">
      <c r="A36" s="35" t="s">
        <v>56</v>
      </c>
      <c r="E36" s="36" t="s">
        <v>129</v>
      </c>
    </row>
    <row r="37" spans="1:18" x14ac:dyDescent="0.2">
      <c r="A37" s="37" t="s">
        <v>58</v>
      </c>
      <c r="E37" s="38" t="s">
        <v>130</v>
      </c>
    </row>
    <row r="38" spans="1:18" ht="89.25" x14ac:dyDescent="0.2">
      <c r="A38" t="s">
        <v>59</v>
      </c>
      <c r="E38" s="36" t="s">
        <v>122</v>
      </c>
    </row>
    <row r="39" spans="1:18" ht="12.75" customHeight="1" x14ac:dyDescent="0.2">
      <c r="A39" s="12" t="s">
        <v>47</v>
      </c>
      <c r="B39" s="12"/>
      <c r="C39" s="40" t="s">
        <v>42</v>
      </c>
      <c r="D39" s="12"/>
      <c r="E39" s="28" t="s">
        <v>131</v>
      </c>
      <c r="F39" s="12"/>
      <c r="G39" s="12"/>
      <c r="H39" s="12"/>
      <c r="I39" s="41">
        <f>0+Q39</f>
        <v>0</v>
      </c>
      <c r="J39" s="12"/>
      <c r="O39">
        <f>0+R39</f>
        <v>0</v>
      </c>
      <c r="Q39">
        <f>0+I40+I44+I48+I52+I56</f>
        <v>0</v>
      </c>
      <c r="R39">
        <f>0+O40+O44+O48+O52+O56</f>
        <v>0</v>
      </c>
    </row>
    <row r="40" spans="1:18" x14ac:dyDescent="0.2">
      <c r="A40" s="25" t="s">
        <v>50</v>
      </c>
      <c r="B40" s="30" t="s">
        <v>84</v>
      </c>
      <c r="C40" s="30" t="s">
        <v>132</v>
      </c>
      <c r="D40" s="25" t="s">
        <v>52</v>
      </c>
      <c r="E40" s="31" t="s">
        <v>133</v>
      </c>
      <c r="F40" s="32" t="s">
        <v>134</v>
      </c>
      <c r="G40" s="33">
        <v>6</v>
      </c>
      <c r="H40" s="34"/>
      <c r="I40" s="34">
        <f>ROUND(ROUND(H40,2)*ROUND(G40,3),2)</f>
        <v>0</v>
      </c>
      <c r="J40" s="32" t="s">
        <v>55</v>
      </c>
      <c r="O40">
        <f>(I40*21)/100</f>
        <v>0</v>
      </c>
      <c r="P40" t="s">
        <v>26</v>
      </c>
    </row>
    <row r="41" spans="1:18" ht="25.5" x14ac:dyDescent="0.2">
      <c r="A41" s="35" t="s">
        <v>56</v>
      </c>
      <c r="E41" s="36" t="s">
        <v>135</v>
      </c>
    </row>
    <row r="42" spans="1:18" x14ac:dyDescent="0.2">
      <c r="A42" s="37" t="s">
        <v>58</v>
      </c>
      <c r="E42" s="38" t="s">
        <v>52</v>
      </c>
    </row>
    <row r="43" spans="1:18" ht="63.75" x14ac:dyDescent="0.2">
      <c r="A43" t="s">
        <v>59</v>
      </c>
      <c r="E43" s="36" t="s">
        <v>136</v>
      </c>
    </row>
    <row r="44" spans="1:18" ht="25.5" x14ac:dyDescent="0.2">
      <c r="A44" s="25" t="s">
        <v>50</v>
      </c>
      <c r="B44" s="30" t="s">
        <v>42</v>
      </c>
      <c r="C44" s="30" t="s">
        <v>137</v>
      </c>
      <c r="D44" s="25" t="s">
        <v>52</v>
      </c>
      <c r="E44" s="31" t="s">
        <v>138</v>
      </c>
      <c r="F44" s="32" t="s">
        <v>134</v>
      </c>
      <c r="G44" s="33">
        <v>32</v>
      </c>
      <c r="H44" s="34"/>
      <c r="I44" s="34">
        <f>ROUND(ROUND(H44,2)*ROUND(G44,3),2)</f>
        <v>0</v>
      </c>
      <c r="J44" s="32" t="s">
        <v>55</v>
      </c>
      <c r="O44">
        <f>(I44*21)/100</f>
        <v>0</v>
      </c>
      <c r="P44" t="s">
        <v>26</v>
      </c>
    </row>
    <row r="45" spans="1:18" ht="25.5" x14ac:dyDescent="0.2">
      <c r="A45" s="35" t="s">
        <v>56</v>
      </c>
      <c r="E45" s="36" t="s">
        <v>139</v>
      </c>
    </row>
    <row r="46" spans="1:18" x14ac:dyDescent="0.2">
      <c r="A46" s="37" t="s">
        <v>58</v>
      </c>
      <c r="E46" s="38" t="s">
        <v>140</v>
      </c>
    </row>
    <row r="47" spans="1:18" ht="63.75" x14ac:dyDescent="0.2">
      <c r="A47" t="s">
        <v>59</v>
      </c>
      <c r="E47" s="36" t="s">
        <v>136</v>
      </c>
    </row>
    <row r="48" spans="1:18" x14ac:dyDescent="0.2">
      <c r="A48" s="25" t="s">
        <v>50</v>
      </c>
      <c r="B48" s="30" t="s">
        <v>44</v>
      </c>
      <c r="C48" s="30" t="s">
        <v>141</v>
      </c>
      <c r="D48" s="25" t="s">
        <v>52</v>
      </c>
      <c r="E48" s="31" t="s">
        <v>142</v>
      </c>
      <c r="F48" s="32" t="s">
        <v>119</v>
      </c>
      <c r="G48" s="33">
        <v>12.41</v>
      </c>
      <c r="H48" s="34"/>
      <c r="I48" s="34">
        <f>ROUND(ROUND(H48,2)*ROUND(G48,3),2)</f>
        <v>0</v>
      </c>
      <c r="J48" s="32" t="s">
        <v>55</v>
      </c>
      <c r="O48">
        <f>(I48*21)/100</f>
        <v>0</v>
      </c>
      <c r="P48" t="s">
        <v>26</v>
      </c>
    </row>
    <row r="49" spans="1:16" ht="38.25" x14ac:dyDescent="0.2">
      <c r="A49" s="35" t="s">
        <v>56</v>
      </c>
      <c r="E49" s="36" t="s">
        <v>143</v>
      </c>
    </row>
    <row r="50" spans="1:16" x14ac:dyDescent="0.2">
      <c r="A50" s="37" t="s">
        <v>58</v>
      </c>
      <c r="E50" s="38" t="s">
        <v>144</v>
      </c>
    </row>
    <row r="51" spans="1:16" ht="114.75" x14ac:dyDescent="0.2">
      <c r="A51" t="s">
        <v>59</v>
      </c>
      <c r="E51" s="36" t="s">
        <v>145</v>
      </c>
    </row>
    <row r="52" spans="1:16" x14ac:dyDescent="0.2">
      <c r="A52" s="25" t="s">
        <v>50</v>
      </c>
      <c r="B52" s="30" t="s">
        <v>46</v>
      </c>
      <c r="C52" s="30" t="s">
        <v>146</v>
      </c>
      <c r="D52" s="25" t="s">
        <v>52</v>
      </c>
      <c r="E52" s="31" t="s">
        <v>147</v>
      </c>
      <c r="F52" s="32" t="s">
        <v>119</v>
      </c>
      <c r="G52" s="33">
        <v>9</v>
      </c>
      <c r="H52" s="34"/>
      <c r="I52" s="34">
        <f>ROUND(ROUND(H52,2)*ROUND(G52,3),2)</f>
        <v>0</v>
      </c>
      <c r="J52" s="32" t="s">
        <v>55</v>
      </c>
      <c r="O52">
        <f>(I52*21)/100</f>
        <v>0</v>
      </c>
      <c r="P52" t="s">
        <v>26</v>
      </c>
    </row>
    <row r="53" spans="1:16" ht="38.25" x14ac:dyDescent="0.2">
      <c r="A53" s="35" t="s">
        <v>56</v>
      </c>
      <c r="E53" s="36" t="s">
        <v>148</v>
      </c>
    </row>
    <row r="54" spans="1:16" x14ac:dyDescent="0.2">
      <c r="A54" s="37" t="s">
        <v>58</v>
      </c>
      <c r="E54" s="38" t="s">
        <v>149</v>
      </c>
    </row>
    <row r="55" spans="1:16" ht="114.75" x14ac:dyDescent="0.2">
      <c r="A55" t="s">
        <v>59</v>
      </c>
      <c r="E55" s="36" t="s">
        <v>145</v>
      </c>
    </row>
    <row r="56" spans="1:16" x14ac:dyDescent="0.2">
      <c r="A56" s="25" t="s">
        <v>50</v>
      </c>
      <c r="B56" s="30" t="s">
        <v>150</v>
      </c>
      <c r="C56" s="30" t="s">
        <v>151</v>
      </c>
      <c r="D56" s="25" t="s">
        <v>52</v>
      </c>
      <c r="E56" s="31" t="s">
        <v>152</v>
      </c>
      <c r="F56" s="32" t="s">
        <v>119</v>
      </c>
      <c r="G56" s="33">
        <v>2.25</v>
      </c>
      <c r="H56" s="34"/>
      <c r="I56" s="34">
        <f>ROUND(ROUND(H56,2)*ROUND(G56,3),2)</f>
        <v>0</v>
      </c>
      <c r="J56" s="32" t="s">
        <v>55</v>
      </c>
      <c r="O56">
        <f>(I56*21)/100</f>
        <v>0</v>
      </c>
      <c r="P56" t="s">
        <v>26</v>
      </c>
    </row>
    <row r="57" spans="1:16" ht="38.25" x14ac:dyDescent="0.2">
      <c r="A57" s="35" t="s">
        <v>56</v>
      </c>
      <c r="E57" s="36" t="s">
        <v>153</v>
      </c>
    </row>
    <row r="58" spans="1:16" x14ac:dyDescent="0.2">
      <c r="A58" s="37" t="s">
        <v>58</v>
      </c>
      <c r="E58" s="38" t="s">
        <v>154</v>
      </c>
    </row>
    <row r="59" spans="1:16" ht="114.75" x14ac:dyDescent="0.2">
      <c r="A59" t="s">
        <v>59</v>
      </c>
      <c r="E59" s="36" t="s">
        <v>145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3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0+O9+O14+O87+O104+O125+O158+O167</f>
        <v>0</v>
      </c>
      <c r="P2" t="s">
        <v>25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27</v>
      </c>
      <c r="I3" s="39">
        <f>0+I9+I14+I87+I104+I125+I158+I167</f>
        <v>0</v>
      </c>
      <c r="J3" s="16"/>
      <c r="O3" t="s">
        <v>22</v>
      </c>
      <c r="P3" t="s">
        <v>26</v>
      </c>
    </row>
    <row r="4" spans="1:18" ht="15" customHeight="1" x14ac:dyDescent="0.25">
      <c r="A4" t="s">
        <v>16</v>
      </c>
      <c r="B4" s="18" t="s">
        <v>17</v>
      </c>
      <c r="C4" s="4" t="s">
        <v>155</v>
      </c>
      <c r="D4" s="7"/>
      <c r="E4" s="19" t="s">
        <v>156</v>
      </c>
      <c r="F4" s="8"/>
      <c r="G4" s="8"/>
      <c r="H4" s="17"/>
      <c r="I4" s="17"/>
      <c r="J4" s="8"/>
      <c r="O4" t="s">
        <v>23</v>
      </c>
      <c r="P4" t="s">
        <v>26</v>
      </c>
    </row>
    <row r="5" spans="1:18" ht="12.75" customHeight="1" x14ac:dyDescent="0.25">
      <c r="A5" t="s">
        <v>20</v>
      </c>
      <c r="B5" s="21" t="s">
        <v>21</v>
      </c>
      <c r="C5" s="3" t="s">
        <v>27</v>
      </c>
      <c r="D5" s="2"/>
      <c r="E5" s="22" t="s">
        <v>28</v>
      </c>
      <c r="F5" s="12"/>
      <c r="G5" s="12"/>
      <c r="H5" s="12"/>
      <c r="I5" s="12"/>
      <c r="J5" s="12"/>
      <c r="O5" t="s">
        <v>24</v>
      </c>
      <c r="P5" t="s">
        <v>25</v>
      </c>
    </row>
    <row r="6" spans="1:18" ht="12.75" customHeight="1" x14ac:dyDescent="0.2">
      <c r="A6" s="1" t="s">
        <v>29</v>
      </c>
      <c r="B6" s="1" t="s">
        <v>31</v>
      </c>
      <c r="C6" s="1" t="s">
        <v>32</v>
      </c>
      <c r="D6" s="1" t="s">
        <v>33</v>
      </c>
      <c r="E6" s="1" t="s">
        <v>34</v>
      </c>
      <c r="F6" s="1" t="s">
        <v>36</v>
      </c>
      <c r="G6" s="1" t="s">
        <v>38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30</v>
      </c>
      <c r="B8" s="20" t="s">
        <v>27</v>
      </c>
      <c r="C8" s="20" t="s">
        <v>26</v>
      </c>
      <c r="D8" s="20" t="s">
        <v>25</v>
      </c>
      <c r="E8" s="20" t="s">
        <v>35</v>
      </c>
      <c r="F8" s="20" t="s">
        <v>37</v>
      </c>
      <c r="G8" s="20" t="s">
        <v>39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30</v>
      </c>
      <c r="D9" s="26"/>
      <c r="E9" s="28" t="s">
        <v>101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25" t="s">
        <v>50</v>
      </c>
      <c r="B10" s="30" t="s">
        <v>27</v>
      </c>
      <c r="C10" s="30" t="s">
        <v>102</v>
      </c>
      <c r="D10" s="25" t="s">
        <v>52</v>
      </c>
      <c r="E10" s="31" t="s">
        <v>103</v>
      </c>
      <c r="F10" s="32" t="s">
        <v>104</v>
      </c>
      <c r="G10" s="33">
        <v>232.8</v>
      </c>
      <c r="H10" s="34"/>
      <c r="I10" s="34">
        <f>ROUND(ROUND(H10,2)*ROUND(G10,3),2)</f>
        <v>0</v>
      </c>
      <c r="J10" s="32" t="s">
        <v>55</v>
      </c>
      <c r="O10">
        <f>(I10*21)/100</f>
        <v>0</v>
      </c>
      <c r="P10" t="s">
        <v>26</v>
      </c>
    </row>
    <row r="11" spans="1:18" ht="25.5" x14ac:dyDescent="0.2">
      <c r="A11" s="35" t="s">
        <v>56</v>
      </c>
      <c r="E11" s="36" t="s">
        <v>157</v>
      </c>
    </row>
    <row r="12" spans="1:18" x14ac:dyDescent="0.2">
      <c r="A12" s="37" t="s">
        <v>58</v>
      </c>
      <c r="E12" s="38" t="s">
        <v>158</v>
      </c>
    </row>
    <row r="13" spans="1:18" ht="63.75" x14ac:dyDescent="0.2">
      <c r="A13" t="s">
        <v>59</v>
      </c>
      <c r="E13" s="36" t="s">
        <v>107</v>
      </c>
    </row>
    <row r="14" spans="1:18" ht="12.75" customHeight="1" x14ac:dyDescent="0.2">
      <c r="A14" s="12" t="s">
        <v>47</v>
      </c>
      <c r="B14" s="12"/>
      <c r="C14" s="40" t="s">
        <v>27</v>
      </c>
      <c r="D14" s="12"/>
      <c r="E14" s="28" t="s">
        <v>116</v>
      </c>
      <c r="F14" s="12"/>
      <c r="G14" s="12"/>
      <c r="H14" s="12"/>
      <c r="I14" s="41">
        <f>0+Q14</f>
        <v>0</v>
      </c>
      <c r="J14" s="12"/>
      <c r="O14">
        <f>0+R14</f>
        <v>0</v>
      </c>
      <c r="Q14">
        <f>0+I15+I19+I23+I27+I31+I35+I39+I43+I47+I51+I55+I59+I63+I67+I71+I75+I79+I83</f>
        <v>0</v>
      </c>
      <c r="R14">
        <f>0+O15+O19+O23+O27+O31+O35+O39+O43+O47+O51+O55+O59+O63+O67+O71+O75+O79+O83</f>
        <v>0</v>
      </c>
    </row>
    <row r="15" spans="1:18" x14ac:dyDescent="0.2">
      <c r="A15" s="25" t="s">
        <v>50</v>
      </c>
      <c r="B15" s="30" t="s">
        <v>26</v>
      </c>
      <c r="C15" s="30" t="s">
        <v>159</v>
      </c>
      <c r="D15" s="25" t="s">
        <v>52</v>
      </c>
      <c r="E15" s="31" t="s">
        <v>160</v>
      </c>
      <c r="F15" s="32" t="s">
        <v>161</v>
      </c>
      <c r="G15" s="33">
        <v>16</v>
      </c>
      <c r="H15" s="34"/>
      <c r="I15" s="34">
        <f>ROUND(ROUND(H15,2)*ROUND(G15,3),2)</f>
        <v>0</v>
      </c>
      <c r="J15" s="32" t="s">
        <v>55</v>
      </c>
      <c r="O15">
        <f>(I15*21)/100</f>
        <v>0</v>
      </c>
      <c r="P15" t="s">
        <v>26</v>
      </c>
    </row>
    <row r="16" spans="1:18" x14ac:dyDescent="0.2">
      <c r="A16" s="35" t="s">
        <v>56</v>
      </c>
      <c r="E16" s="36" t="s">
        <v>162</v>
      </c>
    </row>
    <row r="17" spans="1:16" x14ac:dyDescent="0.2">
      <c r="A17" s="37" t="s">
        <v>58</v>
      </c>
      <c r="E17" s="38" t="s">
        <v>163</v>
      </c>
    </row>
    <row r="18" spans="1:16" ht="76.5" x14ac:dyDescent="0.2">
      <c r="A18" t="s">
        <v>59</v>
      </c>
      <c r="E18" s="36" t="s">
        <v>164</v>
      </c>
    </row>
    <row r="19" spans="1:16" x14ac:dyDescent="0.2">
      <c r="A19" s="25" t="s">
        <v>50</v>
      </c>
      <c r="B19" s="30" t="s">
        <v>25</v>
      </c>
      <c r="C19" s="30" t="s">
        <v>165</v>
      </c>
      <c r="D19" s="25" t="s">
        <v>52</v>
      </c>
      <c r="E19" s="31" t="s">
        <v>166</v>
      </c>
      <c r="F19" s="32" t="s">
        <v>119</v>
      </c>
      <c r="G19" s="33">
        <v>7.2</v>
      </c>
      <c r="H19" s="34"/>
      <c r="I19" s="34">
        <f>ROUND(ROUND(H19,2)*ROUND(G19,3),2)</f>
        <v>0</v>
      </c>
      <c r="J19" s="32" t="s">
        <v>55</v>
      </c>
      <c r="O19">
        <f>(I19*21)/100</f>
        <v>0</v>
      </c>
      <c r="P19" t="s">
        <v>26</v>
      </c>
    </row>
    <row r="20" spans="1:16" ht="25.5" x14ac:dyDescent="0.2">
      <c r="A20" s="35" t="s">
        <v>56</v>
      </c>
      <c r="E20" s="36" t="s">
        <v>167</v>
      </c>
    </row>
    <row r="21" spans="1:16" x14ac:dyDescent="0.2">
      <c r="A21" s="37" t="s">
        <v>58</v>
      </c>
      <c r="E21" s="38" t="s">
        <v>168</v>
      </c>
    </row>
    <row r="22" spans="1:16" ht="63.75" x14ac:dyDescent="0.2">
      <c r="A22" t="s">
        <v>59</v>
      </c>
      <c r="E22" s="36" t="s">
        <v>169</v>
      </c>
    </row>
    <row r="23" spans="1:16" x14ac:dyDescent="0.2">
      <c r="A23" s="25" t="s">
        <v>50</v>
      </c>
      <c r="B23" s="30" t="s">
        <v>35</v>
      </c>
      <c r="C23" s="30" t="s">
        <v>170</v>
      </c>
      <c r="D23" s="25" t="s">
        <v>70</v>
      </c>
      <c r="E23" s="31" t="s">
        <v>171</v>
      </c>
      <c r="F23" s="32" t="s">
        <v>119</v>
      </c>
      <c r="G23" s="33">
        <v>10.5</v>
      </c>
      <c r="H23" s="34"/>
      <c r="I23" s="34">
        <f>ROUND(ROUND(H23,2)*ROUND(G23,3),2)</f>
        <v>0</v>
      </c>
      <c r="J23" s="32" t="s">
        <v>55</v>
      </c>
      <c r="O23">
        <f>(I23*21)/100</f>
        <v>0</v>
      </c>
      <c r="P23" t="s">
        <v>26</v>
      </c>
    </row>
    <row r="24" spans="1:16" ht="25.5" x14ac:dyDescent="0.2">
      <c r="A24" s="35" t="s">
        <v>56</v>
      </c>
      <c r="E24" s="36" t="s">
        <v>172</v>
      </c>
    </row>
    <row r="25" spans="1:16" x14ac:dyDescent="0.2">
      <c r="A25" s="37" t="s">
        <v>58</v>
      </c>
      <c r="E25" s="38" t="s">
        <v>173</v>
      </c>
    </row>
    <row r="26" spans="1:16" ht="395.25" x14ac:dyDescent="0.2">
      <c r="A26" t="s">
        <v>59</v>
      </c>
      <c r="E26" s="36" t="s">
        <v>174</v>
      </c>
    </row>
    <row r="27" spans="1:16" x14ac:dyDescent="0.2">
      <c r="A27" s="25" t="s">
        <v>50</v>
      </c>
      <c r="B27" s="30" t="s">
        <v>37</v>
      </c>
      <c r="C27" s="30" t="s">
        <v>170</v>
      </c>
      <c r="D27" s="25" t="s">
        <v>75</v>
      </c>
      <c r="E27" s="31" t="s">
        <v>171</v>
      </c>
      <c r="F27" s="32" t="s">
        <v>119</v>
      </c>
      <c r="G27" s="33">
        <v>84</v>
      </c>
      <c r="H27" s="34"/>
      <c r="I27" s="34">
        <f>ROUND(ROUND(H27,2)*ROUND(G27,3),2)</f>
        <v>0</v>
      </c>
      <c r="J27" s="32" t="s">
        <v>55</v>
      </c>
      <c r="O27">
        <f>(I27*21)/100</f>
        <v>0</v>
      </c>
      <c r="P27" t="s">
        <v>26</v>
      </c>
    </row>
    <row r="28" spans="1:16" ht="25.5" x14ac:dyDescent="0.2">
      <c r="A28" s="35" t="s">
        <v>56</v>
      </c>
      <c r="E28" s="36" t="s">
        <v>175</v>
      </c>
    </row>
    <row r="29" spans="1:16" x14ac:dyDescent="0.2">
      <c r="A29" s="37" t="s">
        <v>58</v>
      </c>
      <c r="E29" s="38" t="s">
        <v>176</v>
      </c>
    </row>
    <row r="30" spans="1:16" ht="395.25" x14ac:dyDescent="0.2">
      <c r="A30" t="s">
        <v>59</v>
      </c>
      <c r="E30" s="36" t="s">
        <v>174</v>
      </c>
    </row>
    <row r="31" spans="1:16" x14ac:dyDescent="0.2">
      <c r="A31" s="25" t="s">
        <v>50</v>
      </c>
      <c r="B31" s="30" t="s">
        <v>39</v>
      </c>
      <c r="C31" s="30" t="s">
        <v>177</v>
      </c>
      <c r="D31" s="25" t="s">
        <v>52</v>
      </c>
      <c r="E31" s="31" t="s">
        <v>178</v>
      </c>
      <c r="F31" s="32" t="s">
        <v>119</v>
      </c>
      <c r="G31" s="33">
        <v>112.32</v>
      </c>
      <c r="H31" s="34"/>
      <c r="I31" s="34">
        <f>ROUND(ROUND(H31,2)*ROUND(G31,3),2)</f>
        <v>0</v>
      </c>
      <c r="J31" s="32" t="s">
        <v>55</v>
      </c>
      <c r="O31">
        <f>(I31*21)/100</f>
        <v>0</v>
      </c>
      <c r="P31" t="s">
        <v>26</v>
      </c>
    </row>
    <row r="32" spans="1:16" x14ac:dyDescent="0.2">
      <c r="A32" s="35" t="s">
        <v>56</v>
      </c>
      <c r="E32" s="36" t="s">
        <v>179</v>
      </c>
    </row>
    <row r="33" spans="1:16" x14ac:dyDescent="0.2">
      <c r="A33" s="37" t="s">
        <v>58</v>
      </c>
      <c r="E33" s="38" t="s">
        <v>180</v>
      </c>
    </row>
    <row r="34" spans="1:16" ht="318.75" x14ac:dyDescent="0.2">
      <c r="A34" t="s">
        <v>59</v>
      </c>
      <c r="E34" s="36" t="s">
        <v>181</v>
      </c>
    </row>
    <row r="35" spans="1:16" x14ac:dyDescent="0.2">
      <c r="A35" s="25" t="s">
        <v>50</v>
      </c>
      <c r="B35" s="30" t="s">
        <v>80</v>
      </c>
      <c r="C35" s="30" t="s">
        <v>182</v>
      </c>
      <c r="D35" s="25" t="s">
        <v>52</v>
      </c>
      <c r="E35" s="31" t="s">
        <v>183</v>
      </c>
      <c r="F35" s="32" t="s">
        <v>119</v>
      </c>
      <c r="G35" s="33">
        <v>108</v>
      </c>
      <c r="H35" s="34"/>
      <c r="I35" s="34">
        <f>ROUND(ROUND(H35,2)*ROUND(G35,3),2)</f>
        <v>0</v>
      </c>
      <c r="J35" s="32" t="s">
        <v>55</v>
      </c>
      <c r="O35">
        <f>(I35*21)/100</f>
        <v>0</v>
      </c>
      <c r="P35" t="s">
        <v>26</v>
      </c>
    </row>
    <row r="36" spans="1:16" ht="25.5" x14ac:dyDescent="0.2">
      <c r="A36" s="35" t="s">
        <v>56</v>
      </c>
      <c r="E36" s="36" t="s">
        <v>184</v>
      </c>
    </row>
    <row r="37" spans="1:16" x14ac:dyDescent="0.2">
      <c r="A37" s="37" t="s">
        <v>58</v>
      </c>
      <c r="E37" s="38" t="s">
        <v>185</v>
      </c>
    </row>
    <row r="38" spans="1:16" ht="89.25" x14ac:dyDescent="0.2">
      <c r="A38" t="s">
        <v>59</v>
      </c>
      <c r="E38" s="36" t="s">
        <v>186</v>
      </c>
    </row>
    <row r="39" spans="1:16" x14ac:dyDescent="0.2">
      <c r="A39" s="25" t="s">
        <v>50</v>
      </c>
      <c r="B39" s="30" t="s">
        <v>84</v>
      </c>
      <c r="C39" s="30" t="s">
        <v>187</v>
      </c>
      <c r="D39" s="25" t="s">
        <v>52</v>
      </c>
      <c r="E39" s="31" t="s">
        <v>188</v>
      </c>
      <c r="F39" s="32" t="s">
        <v>119</v>
      </c>
      <c r="G39" s="33">
        <v>8.4</v>
      </c>
      <c r="H39" s="34"/>
      <c r="I39" s="34">
        <f>ROUND(ROUND(H39,2)*ROUND(G39,3),2)</f>
        <v>0</v>
      </c>
      <c r="J39" s="32" t="s">
        <v>55</v>
      </c>
      <c r="O39">
        <f>(I39*21)/100</f>
        <v>0</v>
      </c>
      <c r="P39" t="s">
        <v>26</v>
      </c>
    </row>
    <row r="40" spans="1:16" ht="25.5" x14ac:dyDescent="0.2">
      <c r="A40" s="35" t="s">
        <v>56</v>
      </c>
      <c r="E40" s="36" t="s">
        <v>189</v>
      </c>
    </row>
    <row r="41" spans="1:16" x14ac:dyDescent="0.2">
      <c r="A41" s="37" t="s">
        <v>58</v>
      </c>
      <c r="E41" s="38" t="s">
        <v>190</v>
      </c>
    </row>
    <row r="42" spans="1:16" ht="344.25" x14ac:dyDescent="0.2">
      <c r="A42" t="s">
        <v>59</v>
      </c>
      <c r="E42" s="36" t="s">
        <v>191</v>
      </c>
    </row>
    <row r="43" spans="1:16" x14ac:dyDescent="0.2">
      <c r="A43" s="25" t="s">
        <v>50</v>
      </c>
      <c r="B43" s="30" t="s">
        <v>42</v>
      </c>
      <c r="C43" s="30" t="s">
        <v>192</v>
      </c>
      <c r="D43" s="25" t="s">
        <v>52</v>
      </c>
      <c r="E43" s="31" t="s">
        <v>193</v>
      </c>
      <c r="F43" s="32" t="s">
        <v>119</v>
      </c>
      <c r="G43" s="33">
        <v>10.5</v>
      </c>
      <c r="H43" s="34"/>
      <c r="I43" s="34">
        <f>ROUND(ROUND(H43,2)*ROUND(G43,3),2)</f>
        <v>0</v>
      </c>
      <c r="J43" s="32" t="s">
        <v>55</v>
      </c>
      <c r="O43">
        <f>(I43*21)/100</f>
        <v>0</v>
      </c>
      <c r="P43" t="s">
        <v>26</v>
      </c>
    </row>
    <row r="44" spans="1:16" x14ac:dyDescent="0.2">
      <c r="A44" s="35" t="s">
        <v>56</v>
      </c>
      <c r="E44" s="36" t="s">
        <v>194</v>
      </c>
    </row>
    <row r="45" spans="1:16" x14ac:dyDescent="0.2">
      <c r="A45" s="37" t="s">
        <v>58</v>
      </c>
      <c r="E45" s="38" t="s">
        <v>52</v>
      </c>
    </row>
    <row r="46" spans="1:16" ht="293.25" x14ac:dyDescent="0.2">
      <c r="A46" t="s">
        <v>59</v>
      </c>
      <c r="E46" s="36" t="s">
        <v>195</v>
      </c>
    </row>
    <row r="47" spans="1:16" x14ac:dyDescent="0.2">
      <c r="A47" s="25" t="s">
        <v>50</v>
      </c>
      <c r="B47" s="30" t="s">
        <v>44</v>
      </c>
      <c r="C47" s="30" t="s">
        <v>196</v>
      </c>
      <c r="D47" s="25" t="s">
        <v>52</v>
      </c>
      <c r="E47" s="31" t="s">
        <v>197</v>
      </c>
      <c r="F47" s="32" t="s">
        <v>119</v>
      </c>
      <c r="G47" s="33">
        <v>84</v>
      </c>
      <c r="H47" s="34"/>
      <c r="I47" s="34">
        <f>ROUND(ROUND(H47,2)*ROUND(G47,3),2)</f>
        <v>0</v>
      </c>
      <c r="J47" s="32" t="s">
        <v>55</v>
      </c>
      <c r="O47">
        <f>(I47*21)/100</f>
        <v>0</v>
      </c>
      <c r="P47" t="s">
        <v>26</v>
      </c>
    </row>
    <row r="48" spans="1:16" ht="25.5" x14ac:dyDescent="0.2">
      <c r="A48" s="35" t="s">
        <v>56</v>
      </c>
      <c r="E48" s="36" t="s">
        <v>198</v>
      </c>
    </row>
    <row r="49" spans="1:16" x14ac:dyDescent="0.2">
      <c r="A49" s="37" t="s">
        <v>58</v>
      </c>
      <c r="E49" s="38" t="s">
        <v>52</v>
      </c>
    </row>
    <row r="50" spans="1:16" ht="293.25" x14ac:dyDescent="0.2">
      <c r="A50" t="s">
        <v>59</v>
      </c>
      <c r="E50" s="36" t="s">
        <v>195</v>
      </c>
    </row>
    <row r="51" spans="1:16" x14ac:dyDescent="0.2">
      <c r="A51" s="25" t="s">
        <v>50</v>
      </c>
      <c r="B51" s="30" t="s">
        <v>46</v>
      </c>
      <c r="C51" s="30" t="s">
        <v>199</v>
      </c>
      <c r="D51" s="25" t="s">
        <v>70</v>
      </c>
      <c r="E51" s="31" t="s">
        <v>200</v>
      </c>
      <c r="F51" s="32" t="s">
        <v>119</v>
      </c>
      <c r="G51" s="33">
        <v>28.32</v>
      </c>
      <c r="H51" s="34"/>
      <c r="I51" s="34">
        <f>ROUND(ROUND(H51,2)*ROUND(G51,3),2)</f>
        <v>0</v>
      </c>
      <c r="J51" s="32" t="s">
        <v>55</v>
      </c>
      <c r="O51">
        <f>(I51*21)/100</f>
        <v>0</v>
      </c>
      <c r="P51" t="s">
        <v>26</v>
      </c>
    </row>
    <row r="52" spans="1:16" x14ac:dyDescent="0.2">
      <c r="A52" s="35" t="s">
        <v>56</v>
      </c>
      <c r="E52" s="36" t="s">
        <v>201</v>
      </c>
    </row>
    <row r="53" spans="1:16" x14ac:dyDescent="0.2">
      <c r="A53" s="37" t="s">
        <v>58</v>
      </c>
      <c r="E53" s="38" t="s">
        <v>202</v>
      </c>
    </row>
    <row r="54" spans="1:16" ht="216.75" x14ac:dyDescent="0.2">
      <c r="A54" t="s">
        <v>59</v>
      </c>
      <c r="E54" s="36" t="s">
        <v>203</v>
      </c>
    </row>
    <row r="55" spans="1:16" x14ac:dyDescent="0.2">
      <c r="A55" s="25" t="s">
        <v>50</v>
      </c>
      <c r="B55" s="30" t="s">
        <v>150</v>
      </c>
      <c r="C55" s="30" t="s">
        <v>199</v>
      </c>
      <c r="D55" s="25" t="s">
        <v>75</v>
      </c>
      <c r="E55" s="31" t="s">
        <v>200</v>
      </c>
      <c r="F55" s="32" t="s">
        <v>119</v>
      </c>
      <c r="G55" s="33">
        <v>84</v>
      </c>
      <c r="H55" s="34"/>
      <c r="I55" s="34">
        <f>ROUND(ROUND(H55,2)*ROUND(G55,3),2)</f>
        <v>0</v>
      </c>
      <c r="J55" s="32" t="s">
        <v>55</v>
      </c>
      <c r="O55">
        <f>(I55*21)/100</f>
        <v>0</v>
      </c>
      <c r="P55" t="s">
        <v>26</v>
      </c>
    </row>
    <row r="56" spans="1:16" x14ac:dyDescent="0.2">
      <c r="A56" s="35" t="s">
        <v>56</v>
      </c>
      <c r="E56" s="36" t="s">
        <v>204</v>
      </c>
    </row>
    <row r="57" spans="1:16" x14ac:dyDescent="0.2">
      <c r="A57" s="37" t="s">
        <v>58</v>
      </c>
      <c r="E57" s="38" t="s">
        <v>52</v>
      </c>
    </row>
    <row r="58" spans="1:16" ht="216.75" x14ac:dyDescent="0.2">
      <c r="A58" t="s">
        <v>59</v>
      </c>
      <c r="E58" s="36" t="s">
        <v>203</v>
      </c>
    </row>
    <row r="59" spans="1:16" x14ac:dyDescent="0.2">
      <c r="A59" s="25" t="s">
        <v>50</v>
      </c>
      <c r="B59" s="30" t="s">
        <v>205</v>
      </c>
      <c r="C59" s="30" t="s">
        <v>206</v>
      </c>
      <c r="D59" s="25" t="s">
        <v>52</v>
      </c>
      <c r="E59" s="31" t="s">
        <v>207</v>
      </c>
      <c r="F59" s="32" t="s">
        <v>119</v>
      </c>
      <c r="G59" s="33">
        <v>57</v>
      </c>
      <c r="H59" s="34"/>
      <c r="I59" s="34">
        <f>ROUND(ROUND(H59,2)*ROUND(G59,3),2)</f>
        <v>0</v>
      </c>
      <c r="J59" s="32" t="s">
        <v>55</v>
      </c>
      <c r="O59">
        <f>(I59*21)/100</f>
        <v>0</v>
      </c>
      <c r="P59" t="s">
        <v>26</v>
      </c>
    </row>
    <row r="60" spans="1:16" ht="38.25" x14ac:dyDescent="0.2">
      <c r="A60" s="35" t="s">
        <v>56</v>
      </c>
      <c r="E60" s="36" t="s">
        <v>208</v>
      </c>
    </row>
    <row r="61" spans="1:16" x14ac:dyDescent="0.2">
      <c r="A61" s="37" t="s">
        <v>58</v>
      </c>
      <c r="E61" s="38" t="s">
        <v>209</v>
      </c>
    </row>
    <row r="62" spans="1:16" ht="306" x14ac:dyDescent="0.2">
      <c r="A62" t="s">
        <v>59</v>
      </c>
      <c r="E62" s="36" t="s">
        <v>210</v>
      </c>
    </row>
    <row r="63" spans="1:16" x14ac:dyDescent="0.2">
      <c r="A63" s="25" t="s">
        <v>50</v>
      </c>
      <c r="B63" s="30" t="s">
        <v>211</v>
      </c>
      <c r="C63" s="30" t="s">
        <v>212</v>
      </c>
      <c r="D63" s="25" t="s">
        <v>70</v>
      </c>
      <c r="E63" s="31" t="s">
        <v>213</v>
      </c>
      <c r="F63" s="32" t="s">
        <v>119</v>
      </c>
      <c r="G63" s="33">
        <v>32.200000000000003</v>
      </c>
      <c r="H63" s="34"/>
      <c r="I63" s="34">
        <f>ROUND(ROUND(H63,2)*ROUND(G63,3),2)</f>
        <v>0</v>
      </c>
      <c r="J63" s="32" t="s">
        <v>55</v>
      </c>
      <c r="O63">
        <f>(I63*21)/100</f>
        <v>0</v>
      </c>
      <c r="P63" t="s">
        <v>26</v>
      </c>
    </row>
    <row r="64" spans="1:16" ht="25.5" x14ac:dyDescent="0.2">
      <c r="A64" s="35" t="s">
        <v>56</v>
      </c>
      <c r="E64" s="36" t="s">
        <v>214</v>
      </c>
    </row>
    <row r="65" spans="1:16" x14ac:dyDescent="0.2">
      <c r="A65" s="37" t="s">
        <v>58</v>
      </c>
      <c r="E65" s="38" t="s">
        <v>215</v>
      </c>
    </row>
    <row r="66" spans="1:16" ht="255" x14ac:dyDescent="0.2">
      <c r="A66" t="s">
        <v>59</v>
      </c>
      <c r="E66" s="36" t="s">
        <v>216</v>
      </c>
    </row>
    <row r="67" spans="1:16" x14ac:dyDescent="0.2">
      <c r="A67" s="25" t="s">
        <v>50</v>
      </c>
      <c r="B67" s="30" t="s">
        <v>217</v>
      </c>
      <c r="C67" s="30" t="s">
        <v>212</v>
      </c>
      <c r="D67" s="25" t="s">
        <v>75</v>
      </c>
      <c r="E67" s="31" t="s">
        <v>213</v>
      </c>
      <c r="F67" s="32" t="s">
        <v>119</v>
      </c>
      <c r="G67" s="33">
        <v>8.7100000000000009</v>
      </c>
      <c r="H67" s="34"/>
      <c r="I67" s="34">
        <f>ROUND(ROUND(H67,2)*ROUND(G67,3),2)</f>
        <v>0</v>
      </c>
      <c r="J67" s="32" t="s">
        <v>55</v>
      </c>
      <c r="O67">
        <f>(I67*21)/100</f>
        <v>0</v>
      </c>
      <c r="P67" t="s">
        <v>26</v>
      </c>
    </row>
    <row r="68" spans="1:16" ht="38.25" x14ac:dyDescent="0.2">
      <c r="A68" s="35" t="s">
        <v>56</v>
      </c>
      <c r="E68" s="36" t="s">
        <v>218</v>
      </c>
    </row>
    <row r="69" spans="1:16" x14ac:dyDescent="0.2">
      <c r="A69" s="37" t="s">
        <v>58</v>
      </c>
      <c r="E69" s="38" t="s">
        <v>219</v>
      </c>
    </row>
    <row r="70" spans="1:16" ht="255" x14ac:dyDescent="0.2">
      <c r="A70" t="s">
        <v>59</v>
      </c>
      <c r="E70" s="36" t="s">
        <v>216</v>
      </c>
    </row>
    <row r="71" spans="1:16" x14ac:dyDescent="0.2">
      <c r="A71" s="25" t="s">
        <v>50</v>
      </c>
      <c r="B71" s="30" t="s">
        <v>220</v>
      </c>
      <c r="C71" s="30" t="s">
        <v>212</v>
      </c>
      <c r="D71" s="25" t="s">
        <v>110</v>
      </c>
      <c r="E71" s="31" t="s">
        <v>213</v>
      </c>
      <c r="F71" s="32" t="s">
        <v>119</v>
      </c>
      <c r="G71" s="33">
        <v>93</v>
      </c>
      <c r="H71" s="34"/>
      <c r="I71" s="34">
        <f>ROUND(ROUND(H71,2)*ROUND(G71,3),2)</f>
        <v>0</v>
      </c>
      <c r="J71" s="32" t="s">
        <v>55</v>
      </c>
      <c r="O71">
        <f>(I71*21)/100</f>
        <v>0</v>
      </c>
      <c r="P71" t="s">
        <v>26</v>
      </c>
    </row>
    <row r="72" spans="1:16" ht="25.5" x14ac:dyDescent="0.2">
      <c r="A72" s="35" t="s">
        <v>56</v>
      </c>
      <c r="E72" s="36" t="s">
        <v>221</v>
      </c>
    </row>
    <row r="73" spans="1:16" x14ac:dyDescent="0.2">
      <c r="A73" s="37" t="s">
        <v>58</v>
      </c>
      <c r="E73" s="38" t="s">
        <v>222</v>
      </c>
    </row>
    <row r="74" spans="1:16" ht="255" x14ac:dyDescent="0.2">
      <c r="A74" t="s">
        <v>59</v>
      </c>
      <c r="E74" s="36" t="s">
        <v>216</v>
      </c>
    </row>
    <row r="75" spans="1:16" x14ac:dyDescent="0.2">
      <c r="A75" s="25" t="s">
        <v>50</v>
      </c>
      <c r="B75" s="30" t="s">
        <v>223</v>
      </c>
      <c r="C75" s="30" t="s">
        <v>224</v>
      </c>
      <c r="D75" s="25" t="s">
        <v>52</v>
      </c>
      <c r="E75" s="31" t="s">
        <v>225</v>
      </c>
      <c r="F75" s="32" t="s">
        <v>161</v>
      </c>
      <c r="G75" s="33">
        <v>48</v>
      </c>
      <c r="H75" s="34"/>
      <c r="I75" s="34">
        <f>ROUND(ROUND(H75,2)*ROUND(G75,3),2)</f>
        <v>0</v>
      </c>
      <c r="J75" s="32" t="s">
        <v>55</v>
      </c>
      <c r="O75">
        <f>(I75*21)/100</f>
        <v>0</v>
      </c>
      <c r="P75" t="s">
        <v>26</v>
      </c>
    </row>
    <row r="76" spans="1:16" ht="25.5" x14ac:dyDescent="0.2">
      <c r="A76" s="35" t="s">
        <v>56</v>
      </c>
      <c r="E76" s="36" t="s">
        <v>226</v>
      </c>
    </row>
    <row r="77" spans="1:16" x14ac:dyDescent="0.2">
      <c r="A77" s="37" t="s">
        <v>58</v>
      </c>
      <c r="E77" s="38" t="s">
        <v>227</v>
      </c>
    </row>
    <row r="78" spans="1:16" ht="63.75" x14ac:dyDescent="0.2">
      <c r="A78" t="s">
        <v>59</v>
      </c>
      <c r="E78" s="36" t="s">
        <v>228</v>
      </c>
    </row>
    <row r="79" spans="1:16" x14ac:dyDescent="0.2">
      <c r="A79" s="25" t="s">
        <v>50</v>
      </c>
      <c r="B79" s="30" t="s">
        <v>229</v>
      </c>
      <c r="C79" s="30" t="s">
        <v>230</v>
      </c>
      <c r="D79" s="25" t="s">
        <v>52</v>
      </c>
      <c r="E79" s="31" t="s">
        <v>231</v>
      </c>
      <c r="F79" s="32" t="s">
        <v>161</v>
      </c>
      <c r="G79" s="33">
        <v>171.5</v>
      </c>
      <c r="H79" s="34"/>
      <c r="I79" s="34">
        <f>ROUND(ROUND(H79,2)*ROUND(G79,3),2)</f>
        <v>0</v>
      </c>
      <c r="J79" s="32" t="s">
        <v>55</v>
      </c>
      <c r="O79">
        <f>(I79*21)/100</f>
        <v>0</v>
      </c>
      <c r="P79" t="s">
        <v>26</v>
      </c>
    </row>
    <row r="80" spans="1:16" x14ac:dyDescent="0.2">
      <c r="A80" s="35" t="s">
        <v>56</v>
      </c>
      <c r="E80" s="36" t="s">
        <v>232</v>
      </c>
    </row>
    <row r="81" spans="1:18" x14ac:dyDescent="0.2">
      <c r="A81" s="37" t="s">
        <v>58</v>
      </c>
      <c r="E81" s="38" t="s">
        <v>233</v>
      </c>
    </row>
    <row r="82" spans="1:18" ht="51" x14ac:dyDescent="0.2">
      <c r="A82" t="s">
        <v>59</v>
      </c>
      <c r="E82" s="36" t="s">
        <v>234</v>
      </c>
    </row>
    <row r="83" spans="1:18" x14ac:dyDescent="0.2">
      <c r="A83" s="25" t="s">
        <v>50</v>
      </c>
      <c r="B83" s="30" t="s">
        <v>235</v>
      </c>
      <c r="C83" s="30" t="s">
        <v>236</v>
      </c>
      <c r="D83" s="25" t="s">
        <v>52</v>
      </c>
      <c r="E83" s="31" t="s">
        <v>237</v>
      </c>
      <c r="F83" s="32" t="s">
        <v>161</v>
      </c>
      <c r="G83" s="33">
        <v>118</v>
      </c>
      <c r="H83" s="34"/>
      <c r="I83" s="34">
        <f>ROUND(ROUND(H83,2)*ROUND(G83,3),2)</f>
        <v>0</v>
      </c>
      <c r="J83" s="32" t="s">
        <v>55</v>
      </c>
      <c r="O83">
        <f>(I83*21)/100</f>
        <v>0</v>
      </c>
      <c r="P83" t="s">
        <v>26</v>
      </c>
    </row>
    <row r="84" spans="1:18" x14ac:dyDescent="0.2">
      <c r="A84" s="35" t="s">
        <v>56</v>
      </c>
      <c r="E84" s="36" t="s">
        <v>238</v>
      </c>
    </row>
    <row r="85" spans="1:18" x14ac:dyDescent="0.2">
      <c r="A85" s="37" t="s">
        <v>58</v>
      </c>
      <c r="E85" s="38" t="s">
        <v>52</v>
      </c>
    </row>
    <row r="86" spans="1:18" ht="51" x14ac:dyDescent="0.2">
      <c r="A86" t="s">
        <v>59</v>
      </c>
      <c r="E86" s="36" t="s">
        <v>239</v>
      </c>
    </row>
    <row r="87" spans="1:18" ht="12.75" customHeight="1" x14ac:dyDescent="0.2">
      <c r="A87" s="12" t="s">
        <v>47</v>
      </c>
      <c r="B87" s="12"/>
      <c r="C87" s="40" t="s">
        <v>26</v>
      </c>
      <c r="D87" s="12"/>
      <c r="E87" s="28" t="s">
        <v>240</v>
      </c>
      <c r="F87" s="12"/>
      <c r="G87" s="12"/>
      <c r="H87" s="12"/>
      <c r="I87" s="41">
        <f>0+Q87</f>
        <v>0</v>
      </c>
      <c r="J87" s="12"/>
      <c r="O87">
        <f>0+R87</f>
        <v>0</v>
      </c>
      <c r="Q87">
        <f>0+I88+I92+I96+I100</f>
        <v>0</v>
      </c>
      <c r="R87">
        <f>0+O88+O92+O96+O100</f>
        <v>0</v>
      </c>
    </row>
    <row r="88" spans="1:18" x14ac:dyDescent="0.2">
      <c r="A88" s="25" t="s">
        <v>50</v>
      </c>
      <c r="B88" s="30" t="s">
        <v>241</v>
      </c>
      <c r="C88" s="30" t="s">
        <v>242</v>
      </c>
      <c r="D88" s="25" t="s">
        <v>70</v>
      </c>
      <c r="E88" s="31" t="s">
        <v>243</v>
      </c>
      <c r="F88" s="32" t="s">
        <v>119</v>
      </c>
      <c r="G88" s="33">
        <v>71.5</v>
      </c>
      <c r="H88" s="34"/>
      <c r="I88" s="34">
        <f>ROUND(ROUND(H88,2)*ROUND(G88,3),2)</f>
        <v>0</v>
      </c>
      <c r="J88" s="32" t="s">
        <v>55</v>
      </c>
      <c r="O88">
        <f>(I88*21)/100</f>
        <v>0</v>
      </c>
      <c r="P88" t="s">
        <v>26</v>
      </c>
    </row>
    <row r="89" spans="1:18" ht="63.75" x14ac:dyDescent="0.2">
      <c r="A89" s="35" t="s">
        <v>56</v>
      </c>
      <c r="E89" s="36" t="s">
        <v>244</v>
      </c>
    </row>
    <row r="90" spans="1:18" x14ac:dyDescent="0.2">
      <c r="A90" s="37" t="s">
        <v>58</v>
      </c>
      <c r="E90" s="38" t="s">
        <v>245</v>
      </c>
    </row>
    <row r="91" spans="1:18" ht="76.5" x14ac:dyDescent="0.2">
      <c r="A91" t="s">
        <v>59</v>
      </c>
      <c r="E91" s="36" t="s">
        <v>246</v>
      </c>
    </row>
    <row r="92" spans="1:18" x14ac:dyDescent="0.2">
      <c r="A92" s="25" t="s">
        <v>50</v>
      </c>
      <c r="B92" s="30" t="s">
        <v>247</v>
      </c>
      <c r="C92" s="30" t="s">
        <v>242</v>
      </c>
      <c r="D92" s="25" t="s">
        <v>75</v>
      </c>
      <c r="E92" s="31" t="s">
        <v>243</v>
      </c>
      <c r="F92" s="32" t="s">
        <v>119</v>
      </c>
      <c r="G92" s="33">
        <v>16.09</v>
      </c>
      <c r="H92" s="34"/>
      <c r="I92" s="34">
        <f>ROUND(ROUND(H92,2)*ROUND(G92,3),2)</f>
        <v>0</v>
      </c>
      <c r="J92" s="32" t="s">
        <v>55</v>
      </c>
      <c r="O92">
        <f>(I92*21)/100</f>
        <v>0</v>
      </c>
      <c r="P92" t="s">
        <v>26</v>
      </c>
    </row>
    <row r="93" spans="1:18" ht="38.25" x14ac:dyDescent="0.2">
      <c r="A93" s="35" t="s">
        <v>56</v>
      </c>
      <c r="E93" s="36" t="s">
        <v>248</v>
      </c>
    </row>
    <row r="94" spans="1:18" x14ac:dyDescent="0.2">
      <c r="A94" s="37" t="s">
        <v>58</v>
      </c>
      <c r="E94" s="38" t="s">
        <v>249</v>
      </c>
    </row>
    <row r="95" spans="1:18" ht="76.5" x14ac:dyDescent="0.2">
      <c r="A95" t="s">
        <v>59</v>
      </c>
      <c r="E95" s="36" t="s">
        <v>246</v>
      </c>
    </row>
    <row r="96" spans="1:18" x14ac:dyDescent="0.2">
      <c r="A96" s="25" t="s">
        <v>50</v>
      </c>
      <c r="B96" s="30" t="s">
        <v>250</v>
      </c>
      <c r="C96" s="30" t="s">
        <v>251</v>
      </c>
      <c r="D96" s="25" t="s">
        <v>70</v>
      </c>
      <c r="E96" s="31" t="s">
        <v>252</v>
      </c>
      <c r="F96" s="32" t="s">
        <v>161</v>
      </c>
      <c r="G96" s="33">
        <v>175.74</v>
      </c>
      <c r="H96" s="34"/>
      <c r="I96" s="34">
        <f>ROUND(ROUND(H96,2)*ROUND(G96,3),2)</f>
        <v>0</v>
      </c>
      <c r="J96" s="32" t="s">
        <v>55</v>
      </c>
      <c r="O96">
        <f>(I96*21)/100</f>
        <v>0</v>
      </c>
      <c r="P96" t="s">
        <v>26</v>
      </c>
    </row>
    <row r="97" spans="1:18" ht="25.5" x14ac:dyDescent="0.2">
      <c r="A97" s="35" t="s">
        <v>56</v>
      </c>
      <c r="E97" s="36" t="s">
        <v>253</v>
      </c>
    </row>
    <row r="98" spans="1:18" x14ac:dyDescent="0.2">
      <c r="A98" s="37" t="s">
        <v>58</v>
      </c>
      <c r="E98" s="38" t="s">
        <v>254</v>
      </c>
    </row>
    <row r="99" spans="1:18" ht="153" x14ac:dyDescent="0.2">
      <c r="A99" t="s">
        <v>59</v>
      </c>
      <c r="E99" s="36" t="s">
        <v>255</v>
      </c>
    </row>
    <row r="100" spans="1:18" x14ac:dyDescent="0.2">
      <c r="A100" s="25" t="s">
        <v>50</v>
      </c>
      <c r="B100" s="30" t="s">
        <v>256</v>
      </c>
      <c r="C100" s="30" t="s">
        <v>251</v>
      </c>
      <c r="D100" s="25" t="s">
        <v>75</v>
      </c>
      <c r="E100" s="31" t="s">
        <v>252</v>
      </c>
      <c r="F100" s="32" t="s">
        <v>161</v>
      </c>
      <c r="G100" s="33">
        <v>25.46</v>
      </c>
      <c r="H100" s="34"/>
      <c r="I100" s="34">
        <f>ROUND(ROUND(H100,2)*ROUND(G100,3),2)</f>
        <v>0</v>
      </c>
      <c r="J100" s="32" t="s">
        <v>55</v>
      </c>
      <c r="O100">
        <f>(I100*21)/100</f>
        <v>0</v>
      </c>
      <c r="P100" t="s">
        <v>26</v>
      </c>
    </row>
    <row r="101" spans="1:18" ht="25.5" x14ac:dyDescent="0.2">
      <c r="A101" s="35" t="s">
        <v>56</v>
      </c>
      <c r="E101" s="36" t="s">
        <v>257</v>
      </c>
    </row>
    <row r="102" spans="1:18" x14ac:dyDescent="0.2">
      <c r="A102" s="37" t="s">
        <v>58</v>
      </c>
      <c r="E102" s="38" t="s">
        <v>258</v>
      </c>
    </row>
    <row r="103" spans="1:18" ht="153" x14ac:dyDescent="0.2">
      <c r="A103" t="s">
        <v>59</v>
      </c>
      <c r="E103" s="36" t="s">
        <v>255</v>
      </c>
    </row>
    <row r="104" spans="1:18" ht="12.75" customHeight="1" x14ac:dyDescent="0.2">
      <c r="A104" s="12" t="s">
        <v>47</v>
      </c>
      <c r="B104" s="12"/>
      <c r="C104" s="40" t="s">
        <v>35</v>
      </c>
      <c r="D104" s="12"/>
      <c r="E104" s="28" t="s">
        <v>259</v>
      </c>
      <c r="F104" s="12"/>
      <c r="G104" s="12"/>
      <c r="H104" s="12"/>
      <c r="I104" s="41">
        <f>0+Q104</f>
        <v>0</v>
      </c>
      <c r="J104" s="12"/>
      <c r="O104">
        <f>0+R104</f>
        <v>0</v>
      </c>
      <c r="Q104">
        <f>0+I105+I109+I113+I117+I121</f>
        <v>0</v>
      </c>
      <c r="R104">
        <f>0+O105+O109+O113+O117+O121</f>
        <v>0</v>
      </c>
    </row>
    <row r="105" spans="1:18" x14ac:dyDescent="0.2">
      <c r="A105" s="25" t="s">
        <v>50</v>
      </c>
      <c r="B105" s="30" t="s">
        <v>260</v>
      </c>
      <c r="C105" s="30" t="s">
        <v>261</v>
      </c>
      <c r="D105" s="25" t="s">
        <v>52</v>
      </c>
      <c r="E105" s="31" t="s">
        <v>262</v>
      </c>
      <c r="F105" s="32" t="s">
        <v>119</v>
      </c>
      <c r="G105" s="33">
        <v>2.25</v>
      </c>
      <c r="H105" s="34"/>
      <c r="I105" s="34">
        <f>ROUND(ROUND(H105,2)*ROUND(G105,3),2)</f>
        <v>0</v>
      </c>
      <c r="J105" s="32" t="s">
        <v>55</v>
      </c>
      <c r="O105">
        <f>(I105*21)/100</f>
        <v>0</v>
      </c>
      <c r="P105" t="s">
        <v>26</v>
      </c>
    </row>
    <row r="106" spans="1:18" x14ac:dyDescent="0.2">
      <c r="A106" s="35" t="s">
        <v>56</v>
      </c>
      <c r="E106" s="36" t="s">
        <v>263</v>
      </c>
    </row>
    <row r="107" spans="1:18" x14ac:dyDescent="0.2">
      <c r="A107" s="37" t="s">
        <v>58</v>
      </c>
      <c r="E107" s="38" t="s">
        <v>264</v>
      </c>
    </row>
    <row r="108" spans="1:18" ht="395.25" x14ac:dyDescent="0.2">
      <c r="A108" t="s">
        <v>59</v>
      </c>
      <c r="E108" s="36" t="s">
        <v>265</v>
      </c>
    </row>
    <row r="109" spans="1:18" x14ac:dyDescent="0.2">
      <c r="A109" s="25" t="s">
        <v>50</v>
      </c>
      <c r="B109" s="30" t="s">
        <v>266</v>
      </c>
      <c r="C109" s="30" t="s">
        <v>267</v>
      </c>
      <c r="D109" s="25" t="s">
        <v>52</v>
      </c>
      <c r="E109" s="31" t="s">
        <v>268</v>
      </c>
      <c r="F109" s="32" t="s">
        <v>119</v>
      </c>
      <c r="G109" s="33">
        <v>4.4400000000000004</v>
      </c>
      <c r="H109" s="34"/>
      <c r="I109" s="34">
        <f>ROUND(ROUND(H109,2)*ROUND(G109,3),2)</f>
        <v>0</v>
      </c>
      <c r="J109" s="32" t="s">
        <v>55</v>
      </c>
      <c r="O109">
        <f>(I109*21)/100</f>
        <v>0</v>
      </c>
      <c r="P109" t="s">
        <v>26</v>
      </c>
    </row>
    <row r="110" spans="1:18" ht="25.5" x14ac:dyDescent="0.2">
      <c r="A110" s="35" t="s">
        <v>56</v>
      </c>
      <c r="E110" s="36" t="s">
        <v>269</v>
      </c>
    </row>
    <row r="111" spans="1:18" x14ac:dyDescent="0.2">
      <c r="A111" s="37" t="s">
        <v>58</v>
      </c>
      <c r="E111" s="38" t="s">
        <v>270</v>
      </c>
    </row>
    <row r="112" spans="1:18" ht="395.25" x14ac:dyDescent="0.2">
      <c r="A112" t="s">
        <v>59</v>
      </c>
      <c r="E112" s="36" t="s">
        <v>265</v>
      </c>
    </row>
    <row r="113" spans="1:18" x14ac:dyDescent="0.2">
      <c r="A113" s="25" t="s">
        <v>50</v>
      </c>
      <c r="B113" s="30" t="s">
        <v>271</v>
      </c>
      <c r="C113" s="30" t="s">
        <v>272</v>
      </c>
      <c r="D113" s="25" t="s">
        <v>52</v>
      </c>
      <c r="E113" s="31" t="s">
        <v>273</v>
      </c>
      <c r="F113" s="32" t="s">
        <v>119</v>
      </c>
      <c r="G113" s="33">
        <v>1.5</v>
      </c>
      <c r="H113" s="34"/>
      <c r="I113" s="34">
        <f>ROUND(ROUND(H113,2)*ROUND(G113,3),2)</f>
        <v>0</v>
      </c>
      <c r="J113" s="32" t="s">
        <v>55</v>
      </c>
      <c r="O113">
        <f>(I113*21)/100</f>
        <v>0</v>
      </c>
      <c r="P113" t="s">
        <v>26</v>
      </c>
    </row>
    <row r="114" spans="1:18" x14ac:dyDescent="0.2">
      <c r="A114" s="35" t="s">
        <v>56</v>
      </c>
      <c r="E114" s="36" t="s">
        <v>274</v>
      </c>
    </row>
    <row r="115" spans="1:18" x14ac:dyDescent="0.2">
      <c r="A115" s="37" t="s">
        <v>58</v>
      </c>
      <c r="E115" s="38" t="s">
        <v>275</v>
      </c>
    </row>
    <row r="116" spans="1:18" ht="76.5" x14ac:dyDescent="0.2">
      <c r="A116" t="s">
        <v>59</v>
      </c>
      <c r="E116" s="36" t="s">
        <v>276</v>
      </c>
    </row>
    <row r="117" spans="1:18" x14ac:dyDescent="0.2">
      <c r="A117" s="25" t="s">
        <v>50</v>
      </c>
      <c r="B117" s="30" t="s">
        <v>277</v>
      </c>
      <c r="C117" s="30" t="s">
        <v>278</v>
      </c>
      <c r="D117" s="25" t="s">
        <v>52</v>
      </c>
      <c r="E117" s="31" t="s">
        <v>279</v>
      </c>
      <c r="F117" s="32" t="s">
        <v>119</v>
      </c>
      <c r="G117" s="33">
        <v>3</v>
      </c>
      <c r="H117" s="34"/>
      <c r="I117" s="34">
        <f>ROUND(ROUND(H117,2)*ROUND(G117,3),2)</f>
        <v>0</v>
      </c>
      <c r="J117" s="32" t="s">
        <v>55</v>
      </c>
      <c r="O117">
        <f>(I117*21)/100</f>
        <v>0</v>
      </c>
      <c r="P117" t="s">
        <v>26</v>
      </c>
    </row>
    <row r="118" spans="1:18" ht="38.25" x14ac:dyDescent="0.2">
      <c r="A118" s="35" t="s">
        <v>56</v>
      </c>
      <c r="E118" s="36" t="s">
        <v>280</v>
      </c>
    </row>
    <row r="119" spans="1:18" x14ac:dyDescent="0.2">
      <c r="A119" s="37" t="s">
        <v>58</v>
      </c>
      <c r="E119" s="38" t="s">
        <v>281</v>
      </c>
    </row>
    <row r="120" spans="1:18" ht="114.75" x14ac:dyDescent="0.2">
      <c r="A120" t="s">
        <v>59</v>
      </c>
      <c r="E120" s="36" t="s">
        <v>282</v>
      </c>
    </row>
    <row r="121" spans="1:18" x14ac:dyDescent="0.2">
      <c r="A121" s="25" t="s">
        <v>50</v>
      </c>
      <c r="B121" s="30" t="s">
        <v>283</v>
      </c>
      <c r="C121" s="30" t="s">
        <v>284</v>
      </c>
      <c r="D121" s="25" t="s">
        <v>52</v>
      </c>
      <c r="E121" s="31" t="s">
        <v>285</v>
      </c>
      <c r="F121" s="32" t="s">
        <v>119</v>
      </c>
      <c r="G121" s="33">
        <v>2.8</v>
      </c>
      <c r="H121" s="34"/>
      <c r="I121" s="34">
        <f>ROUND(ROUND(H121,2)*ROUND(G121,3),2)</f>
        <v>0</v>
      </c>
      <c r="J121" s="32" t="s">
        <v>55</v>
      </c>
      <c r="O121">
        <f>(I121*21)/100</f>
        <v>0</v>
      </c>
      <c r="P121" t="s">
        <v>26</v>
      </c>
    </row>
    <row r="122" spans="1:18" ht="25.5" x14ac:dyDescent="0.2">
      <c r="A122" s="35" t="s">
        <v>56</v>
      </c>
      <c r="E122" s="36" t="s">
        <v>286</v>
      </c>
    </row>
    <row r="123" spans="1:18" x14ac:dyDescent="0.2">
      <c r="A123" s="37" t="s">
        <v>58</v>
      </c>
      <c r="E123" s="38" t="s">
        <v>287</v>
      </c>
    </row>
    <row r="124" spans="1:18" ht="382.5" x14ac:dyDescent="0.2">
      <c r="A124" t="s">
        <v>59</v>
      </c>
      <c r="E124" s="36" t="s">
        <v>288</v>
      </c>
    </row>
    <row r="125" spans="1:18" ht="12.75" customHeight="1" x14ac:dyDescent="0.2">
      <c r="A125" s="12" t="s">
        <v>47</v>
      </c>
      <c r="B125" s="12"/>
      <c r="C125" s="40" t="s">
        <v>37</v>
      </c>
      <c r="D125" s="12"/>
      <c r="E125" s="28" t="s">
        <v>289</v>
      </c>
      <c r="F125" s="12"/>
      <c r="G125" s="12"/>
      <c r="H125" s="12"/>
      <c r="I125" s="41">
        <f>0+Q125</f>
        <v>0</v>
      </c>
      <c r="J125" s="12"/>
      <c r="O125">
        <f>0+R125</f>
        <v>0</v>
      </c>
      <c r="Q125">
        <f>0+I126+I130+I134+I138+I142+I146+I150+I154</f>
        <v>0</v>
      </c>
      <c r="R125">
        <f>0+O126+O130+O134+O138+O142+O146+O150+O154</f>
        <v>0</v>
      </c>
    </row>
    <row r="126" spans="1:18" x14ac:dyDescent="0.2">
      <c r="A126" s="25" t="s">
        <v>50</v>
      </c>
      <c r="B126" s="30" t="s">
        <v>290</v>
      </c>
      <c r="C126" s="30" t="s">
        <v>291</v>
      </c>
      <c r="D126" s="25" t="s">
        <v>70</v>
      </c>
      <c r="E126" s="31" t="s">
        <v>292</v>
      </c>
      <c r="F126" s="32" t="s">
        <v>161</v>
      </c>
      <c r="G126" s="33">
        <v>133</v>
      </c>
      <c r="H126" s="34"/>
      <c r="I126" s="34">
        <f>ROUND(ROUND(H126,2)*ROUND(G126,3),2)</f>
        <v>0</v>
      </c>
      <c r="J126" s="32" t="s">
        <v>55</v>
      </c>
      <c r="O126">
        <f>(I126*21)/100</f>
        <v>0</v>
      </c>
      <c r="P126" t="s">
        <v>26</v>
      </c>
    </row>
    <row r="127" spans="1:18" x14ac:dyDescent="0.2">
      <c r="A127" s="35" t="s">
        <v>56</v>
      </c>
      <c r="E127" s="36" t="s">
        <v>293</v>
      </c>
    </row>
    <row r="128" spans="1:18" x14ac:dyDescent="0.2">
      <c r="A128" s="37" t="s">
        <v>58</v>
      </c>
      <c r="E128" s="38" t="s">
        <v>52</v>
      </c>
    </row>
    <row r="129" spans="1:16" ht="76.5" x14ac:dyDescent="0.2">
      <c r="A129" t="s">
        <v>59</v>
      </c>
      <c r="E129" s="36" t="s">
        <v>294</v>
      </c>
    </row>
    <row r="130" spans="1:16" x14ac:dyDescent="0.2">
      <c r="A130" s="25" t="s">
        <v>50</v>
      </c>
      <c r="B130" s="30" t="s">
        <v>295</v>
      </c>
      <c r="C130" s="30" t="s">
        <v>291</v>
      </c>
      <c r="D130" s="25" t="s">
        <v>75</v>
      </c>
      <c r="E130" s="31" t="s">
        <v>292</v>
      </c>
      <c r="F130" s="32" t="s">
        <v>161</v>
      </c>
      <c r="G130" s="33">
        <v>143</v>
      </c>
      <c r="H130" s="34"/>
      <c r="I130" s="34">
        <f>ROUND(ROUND(H130,2)*ROUND(G130,3),2)</f>
        <v>0</v>
      </c>
      <c r="J130" s="32" t="s">
        <v>55</v>
      </c>
      <c r="O130">
        <f>(I130*21)/100</f>
        <v>0</v>
      </c>
      <c r="P130" t="s">
        <v>26</v>
      </c>
    </row>
    <row r="131" spans="1:16" x14ac:dyDescent="0.2">
      <c r="A131" s="35" t="s">
        <v>56</v>
      </c>
      <c r="E131" s="36" t="s">
        <v>296</v>
      </c>
    </row>
    <row r="132" spans="1:16" x14ac:dyDescent="0.2">
      <c r="A132" s="37" t="s">
        <v>58</v>
      </c>
      <c r="E132" s="38" t="s">
        <v>52</v>
      </c>
    </row>
    <row r="133" spans="1:16" ht="76.5" x14ac:dyDescent="0.2">
      <c r="A133" t="s">
        <v>59</v>
      </c>
      <c r="E133" s="36" t="s">
        <v>294</v>
      </c>
    </row>
    <row r="134" spans="1:16" x14ac:dyDescent="0.2">
      <c r="A134" s="25" t="s">
        <v>50</v>
      </c>
      <c r="B134" s="30" t="s">
        <v>297</v>
      </c>
      <c r="C134" s="30" t="s">
        <v>298</v>
      </c>
      <c r="D134" s="25" t="s">
        <v>52</v>
      </c>
      <c r="E134" s="31" t="s">
        <v>299</v>
      </c>
      <c r="F134" s="32" t="s">
        <v>119</v>
      </c>
      <c r="G134" s="33">
        <v>5.1189999999999998</v>
      </c>
      <c r="H134" s="34"/>
      <c r="I134" s="34">
        <f>ROUND(ROUND(H134,2)*ROUND(G134,3),2)</f>
        <v>0</v>
      </c>
      <c r="J134" s="32" t="s">
        <v>55</v>
      </c>
      <c r="O134">
        <f>(I134*21)/100</f>
        <v>0</v>
      </c>
      <c r="P134" t="s">
        <v>26</v>
      </c>
    </row>
    <row r="135" spans="1:16" x14ac:dyDescent="0.2">
      <c r="A135" s="35" t="s">
        <v>56</v>
      </c>
      <c r="E135" s="36" t="s">
        <v>300</v>
      </c>
    </row>
    <row r="136" spans="1:16" x14ac:dyDescent="0.2">
      <c r="A136" s="37" t="s">
        <v>58</v>
      </c>
      <c r="E136" s="38" t="s">
        <v>301</v>
      </c>
    </row>
    <row r="137" spans="1:16" ht="102" x14ac:dyDescent="0.2">
      <c r="A137" t="s">
        <v>59</v>
      </c>
      <c r="E137" s="36" t="s">
        <v>302</v>
      </c>
    </row>
    <row r="138" spans="1:16" x14ac:dyDescent="0.2">
      <c r="A138" s="25" t="s">
        <v>50</v>
      </c>
      <c r="B138" s="30" t="s">
        <v>303</v>
      </c>
      <c r="C138" s="30" t="s">
        <v>304</v>
      </c>
      <c r="D138" s="25" t="s">
        <v>52</v>
      </c>
      <c r="E138" s="31" t="s">
        <v>305</v>
      </c>
      <c r="F138" s="32" t="s">
        <v>161</v>
      </c>
      <c r="G138" s="33">
        <v>143</v>
      </c>
      <c r="H138" s="34"/>
      <c r="I138" s="34">
        <f>ROUND(ROUND(H138,2)*ROUND(G138,3),2)</f>
        <v>0</v>
      </c>
      <c r="J138" s="32" t="s">
        <v>55</v>
      </c>
      <c r="O138">
        <f>(I138*21)/100</f>
        <v>0</v>
      </c>
      <c r="P138" t="s">
        <v>26</v>
      </c>
    </row>
    <row r="139" spans="1:16" x14ac:dyDescent="0.2">
      <c r="A139" s="35" t="s">
        <v>56</v>
      </c>
      <c r="E139" s="36" t="s">
        <v>306</v>
      </c>
    </row>
    <row r="140" spans="1:16" x14ac:dyDescent="0.2">
      <c r="A140" s="37" t="s">
        <v>58</v>
      </c>
      <c r="E140" s="38" t="s">
        <v>52</v>
      </c>
    </row>
    <row r="141" spans="1:16" ht="89.25" x14ac:dyDescent="0.2">
      <c r="A141" t="s">
        <v>59</v>
      </c>
      <c r="E141" s="36" t="s">
        <v>307</v>
      </c>
    </row>
    <row r="142" spans="1:16" x14ac:dyDescent="0.2">
      <c r="A142" s="25" t="s">
        <v>50</v>
      </c>
      <c r="B142" s="30" t="s">
        <v>308</v>
      </c>
      <c r="C142" s="30" t="s">
        <v>309</v>
      </c>
      <c r="D142" s="25" t="s">
        <v>52</v>
      </c>
      <c r="E142" s="31" t="s">
        <v>310</v>
      </c>
      <c r="F142" s="32" t="s">
        <v>161</v>
      </c>
      <c r="G142" s="33">
        <v>251</v>
      </c>
      <c r="H142" s="34"/>
      <c r="I142" s="34">
        <f>ROUND(ROUND(H142,2)*ROUND(G142,3),2)</f>
        <v>0</v>
      </c>
      <c r="J142" s="32" t="s">
        <v>55</v>
      </c>
      <c r="O142">
        <f>(I142*21)/100</f>
        <v>0</v>
      </c>
      <c r="P142" t="s">
        <v>26</v>
      </c>
    </row>
    <row r="143" spans="1:16" x14ac:dyDescent="0.2">
      <c r="A143" s="35" t="s">
        <v>56</v>
      </c>
      <c r="E143" s="36" t="s">
        <v>311</v>
      </c>
    </row>
    <row r="144" spans="1:16" x14ac:dyDescent="0.2">
      <c r="A144" s="37" t="s">
        <v>58</v>
      </c>
      <c r="E144" s="38" t="s">
        <v>312</v>
      </c>
    </row>
    <row r="145" spans="1:18" ht="89.25" x14ac:dyDescent="0.2">
      <c r="A145" t="s">
        <v>59</v>
      </c>
      <c r="E145" s="36" t="s">
        <v>307</v>
      </c>
    </row>
    <row r="146" spans="1:18" x14ac:dyDescent="0.2">
      <c r="A146" s="25" t="s">
        <v>50</v>
      </c>
      <c r="B146" s="30" t="s">
        <v>313</v>
      </c>
      <c r="C146" s="30" t="s">
        <v>314</v>
      </c>
      <c r="D146" s="25" t="s">
        <v>52</v>
      </c>
      <c r="E146" s="31" t="s">
        <v>315</v>
      </c>
      <c r="F146" s="32" t="s">
        <v>161</v>
      </c>
      <c r="G146" s="33">
        <v>121</v>
      </c>
      <c r="H146" s="34"/>
      <c r="I146" s="34">
        <f>ROUND(ROUND(H146,2)*ROUND(G146,3),2)</f>
        <v>0</v>
      </c>
      <c r="J146" s="32" t="s">
        <v>55</v>
      </c>
      <c r="O146">
        <f>(I146*21)/100</f>
        <v>0</v>
      </c>
      <c r="P146" t="s">
        <v>26</v>
      </c>
    </row>
    <row r="147" spans="1:18" x14ac:dyDescent="0.2">
      <c r="A147" s="35" t="s">
        <v>56</v>
      </c>
      <c r="E147" s="36" t="s">
        <v>316</v>
      </c>
    </row>
    <row r="148" spans="1:18" x14ac:dyDescent="0.2">
      <c r="A148" s="37" t="s">
        <v>58</v>
      </c>
      <c r="E148" s="38" t="s">
        <v>52</v>
      </c>
    </row>
    <row r="149" spans="1:18" ht="165.75" x14ac:dyDescent="0.2">
      <c r="A149" t="s">
        <v>59</v>
      </c>
      <c r="E149" s="36" t="s">
        <v>317</v>
      </c>
    </row>
    <row r="150" spans="1:18" x14ac:dyDescent="0.2">
      <c r="A150" s="25" t="s">
        <v>50</v>
      </c>
      <c r="B150" s="30" t="s">
        <v>318</v>
      </c>
      <c r="C150" s="30" t="s">
        <v>319</v>
      </c>
      <c r="D150" s="25" t="s">
        <v>52</v>
      </c>
      <c r="E150" s="31" t="s">
        <v>320</v>
      </c>
      <c r="F150" s="32" t="s">
        <v>161</v>
      </c>
      <c r="G150" s="33">
        <v>125</v>
      </c>
      <c r="H150" s="34"/>
      <c r="I150" s="34">
        <f>ROUND(ROUND(H150,2)*ROUND(G150,3),2)</f>
        <v>0</v>
      </c>
      <c r="J150" s="32" t="s">
        <v>55</v>
      </c>
      <c r="O150">
        <f>(I150*21)/100</f>
        <v>0</v>
      </c>
      <c r="P150" t="s">
        <v>26</v>
      </c>
    </row>
    <row r="151" spans="1:18" x14ac:dyDescent="0.2">
      <c r="A151" s="35" t="s">
        <v>56</v>
      </c>
      <c r="E151" s="36" t="s">
        <v>321</v>
      </c>
    </row>
    <row r="152" spans="1:18" x14ac:dyDescent="0.2">
      <c r="A152" s="37" t="s">
        <v>58</v>
      </c>
      <c r="E152" s="38" t="s">
        <v>52</v>
      </c>
    </row>
    <row r="153" spans="1:18" ht="165.75" x14ac:dyDescent="0.2">
      <c r="A153" t="s">
        <v>59</v>
      </c>
      <c r="E153" s="36" t="s">
        <v>317</v>
      </c>
    </row>
    <row r="154" spans="1:18" x14ac:dyDescent="0.2">
      <c r="A154" s="25" t="s">
        <v>50</v>
      </c>
      <c r="B154" s="30" t="s">
        <v>322</v>
      </c>
      <c r="C154" s="30" t="s">
        <v>323</v>
      </c>
      <c r="D154" s="25" t="s">
        <v>52</v>
      </c>
      <c r="E154" s="31" t="s">
        <v>324</v>
      </c>
      <c r="F154" s="32" t="s">
        <v>161</v>
      </c>
      <c r="G154" s="33">
        <v>126</v>
      </c>
      <c r="H154" s="34"/>
      <c r="I154" s="34">
        <f>ROUND(ROUND(H154,2)*ROUND(G154,3),2)</f>
        <v>0</v>
      </c>
      <c r="J154" s="32" t="s">
        <v>55</v>
      </c>
      <c r="O154">
        <f>(I154*21)/100</f>
        <v>0</v>
      </c>
      <c r="P154" t="s">
        <v>26</v>
      </c>
    </row>
    <row r="155" spans="1:18" x14ac:dyDescent="0.2">
      <c r="A155" s="35" t="s">
        <v>56</v>
      </c>
      <c r="E155" s="36" t="s">
        <v>325</v>
      </c>
    </row>
    <row r="156" spans="1:18" x14ac:dyDescent="0.2">
      <c r="A156" s="37" t="s">
        <v>58</v>
      </c>
      <c r="E156" s="38" t="s">
        <v>52</v>
      </c>
    </row>
    <row r="157" spans="1:18" ht="165.75" x14ac:dyDescent="0.2">
      <c r="A157" t="s">
        <v>59</v>
      </c>
      <c r="E157" s="36" t="s">
        <v>317</v>
      </c>
    </row>
    <row r="158" spans="1:18" ht="12.75" customHeight="1" x14ac:dyDescent="0.2">
      <c r="A158" s="12" t="s">
        <v>47</v>
      </c>
      <c r="B158" s="12"/>
      <c r="C158" s="40" t="s">
        <v>84</v>
      </c>
      <c r="D158" s="12"/>
      <c r="E158" s="28" t="s">
        <v>326</v>
      </c>
      <c r="F158" s="12"/>
      <c r="G158" s="12"/>
      <c r="H158" s="12"/>
      <c r="I158" s="41">
        <f>0+Q158</f>
        <v>0</v>
      </c>
      <c r="J158" s="12"/>
      <c r="O158">
        <f>0+R158</f>
        <v>0</v>
      </c>
      <c r="Q158">
        <f>0+I159+I163</f>
        <v>0</v>
      </c>
      <c r="R158">
        <f>0+O159+O163</f>
        <v>0</v>
      </c>
    </row>
    <row r="159" spans="1:18" x14ac:dyDescent="0.2">
      <c r="A159" s="25" t="s">
        <v>50</v>
      </c>
      <c r="B159" s="30" t="s">
        <v>327</v>
      </c>
      <c r="C159" s="30" t="s">
        <v>328</v>
      </c>
      <c r="D159" s="25" t="s">
        <v>52</v>
      </c>
      <c r="E159" s="31" t="s">
        <v>329</v>
      </c>
      <c r="F159" s="32" t="s">
        <v>134</v>
      </c>
      <c r="G159" s="33">
        <v>2</v>
      </c>
      <c r="H159" s="34"/>
      <c r="I159" s="34">
        <f>ROUND(ROUND(H159,2)*ROUND(G159,3),2)</f>
        <v>0</v>
      </c>
      <c r="J159" s="32" t="s">
        <v>55</v>
      </c>
      <c r="O159">
        <f>(I159*21)/100</f>
        <v>0</v>
      </c>
      <c r="P159" t="s">
        <v>26</v>
      </c>
    </row>
    <row r="160" spans="1:18" ht="25.5" x14ac:dyDescent="0.2">
      <c r="A160" s="35" t="s">
        <v>56</v>
      </c>
      <c r="E160" s="36" t="s">
        <v>330</v>
      </c>
    </row>
    <row r="161" spans="1:18" x14ac:dyDescent="0.2">
      <c r="A161" s="37" t="s">
        <v>58</v>
      </c>
      <c r="E161" s="38" t="s">
        <v>52</v>
      </c>
    </row>
    <row r="162" spans="1:18" ht="255" x14ac:dyDescent="0.2">
      <c r="A162" t="s">
        <v>59</v>
      </c>
      <c r="E162" s="36" t="s">
        <v>331</v>
      </c>
    </row>
    <row r="163" spans="1:18" x14ac:dyDescent="0.2">
      <c r="A163" s="25" t="s">
        <v>50</v>
      </c>
      <c r="B163" s="30" t="s">
        <v>332</v>
      </c>
      <c r="C163" s="30" t="s">
        <v>333</v>
      </c>
      <c r="D163" s="25" t="s">
        <v>52</v>
      </c>
      <c r="E163" s="31" t="s">
        <v>334</v>
      </c>
      <c r="F163" s="32" t="s">
        <v>119</v>
      </c>
      <c r="G163" s="33">
        <v>0.7</v>
      </c>
      <c r="H163" s="34"/>
      <c r="I163" s="34">
        <f>ROUND(ROUND(H163,2)*ROUND(G163,3),2)</f>
        <v>0</v>
      </c>
      <c r="J163" s="32" t="s">
        <v>55</v>
      </c>
      <c r="O163">
        <f>(I163*21)/100</f>
        <v>0</v>
      </c>
      <c r="P163" t="s">
        <v>26</v>
      </c>
    </row>
    <row r="164" spans="1:18" ht="25.5" x14ac:dyDescent="0.2">
      <c r="A164" s="35" t="s">
        <v>56</v>
      </c>
      <c r="E164" s="36" t="s">
        <v>335</v>
      </c>
    </row>
    <row r="165" spans="1:18" x14ac:dyDescent="0.2">
      <c r="A165" s="37" t="s">
        <v>58</v>
      </c>
      <c r="E165" s="38" t="s">
        <v>336</v>
      </c>
    </row>
    <row r="166" spans="1:18" ht="408" x14ac:dyDescent="0.2">
      <c r="A166" t="s">
        <v>59</v>
      </c>
      <c r="E166" s="36" t="s">
        <v>337</v>
      </c>
    </row>
    <row r="167" spans="1:18" ht="12.75" customHeight="1" x14ac:dyDescent="0.2">
      <c r="A167" s="12" t="s">
        <v>47</v>
      </c>
      <c r="B167" s="12"/>
      <c r="C167" s="40" t="s">
        <v>42</v>
      </c>
      <c r="D167" s="12"/>
      <c r="E167" s="28" t="s">
        <v>131</v>
      </c>
      <c r="F167" s="12"/>
      <c r="G167" s="12"/>
      <c r="H167" s="12"/>
      <c r="I167" s="41">
        <f>0+Q167</f>
        <v>0</v>
      </c>
      <c r="J167" s="12"/>
      <c r="O167">
        <f>0+R167</f>
        <v>0</v>
      </c>
      <c r="Q167">
        <f>0+I168+I172+I176+I180</f>
        <v>0</v>
      </c>
      <c r="R167">
        <f>0+O168+O172+O176+O180</f>
        <v>0</v>
      </c>
    </row>
    <row r="168" spans="1:18" x14ac:dyDescent="0.2">
      <c r="A168" s="25" t="s">
        <v>50</v>
      </c>
      <c r="B168" s="30" t="s">
        <v>338</v>
      </c>
      <c r="C168" s="30" t="s">
        <v>339</v>
      </c>
      <c r="D168" s="25" t="s">
        <v>52</v>
      </c>
      <c r="E168" s="31" t="s">
        <v>340</v>
      </c>
      <c r="F168" s="32" t="s">
        <v>134</v>
      </c>
      <c r="G168" s="33">
        <v>14.35</v>
      </c>
      <c r="H168" s="34"/>
      <c r="I168" s="34">
        <f>ROUND(ROUND(H168,2)*ROUND(G168,3),2)</f>
        <v>0</v>
      </c>
      <c r="J168" s="32" t="s">
        <v>55</v>
      </c>
      <c r="O168">
        <f>(I168*21)/100</f>
        <v>0</v>
      </c>
      <c r="P168" t="s">
        <v>26</v>
      </c>
    </row>
    <row r="169" spans="1:18" ht="25.5" x14ac:dyDescent="0.2">
      <c r="A169" s="35" t="s">
        <v>56</v>
      </c>
      <c r="E169" s="36" t="s">
        <v>341</v>
      </c>
    </row>
    <row r="170" spans="1:18" x14ac:dyDescent="0.2">
      <c r="A170" s="37" t="s">
        <v>58</v>
      </c>
      <c r="E170" s="38" t="s">
        <v>52</v>
      </c>
    </row>
    <row r="171" spans="1:18" ht="76.5" x14ac:dyDescent="0.2">
      <c r="A171" t="s">
        <v>59</v>
      </c>
      <c r="E171" s="36" t="s">
        <v>342</v>
      </c>
    </row>
    <row r="172" spans="1:18" x14ac:dyDescent="0.2">
      <c r="A172" s="25" t="s">
        <v>50</v>
      </c>
      <c r="B172" s="30" t="s">
        <v>343</v>
      </c>
      <c r="C172" s="30" t="s">
        <v>344</v>
      </c>
      <c r="D172" s="25" t="s">
        <v>52</v>
      </c>
      <c r="E172" s="31" t="s">
        <v>345</v>
      </c>
      <c r="F172" s="32" t="s">
        <v>134</v>
      </c>
      <c r="G172" s="33">
        <v>21</v>
      </c>
      <c r="H172" s="34"/>
      <c r="I172" s="34">
        <f>ROUND(ROUND(H172,2)*ROUND(G172,3),2)</f>
        <v>0</v>
      </c>
      <c r="J172" s="32" t="s">
        <v>55</v>
      </c>
      <c r="O172">
        <f>(I172*21)/100</f>
        <v>0</v>
      </c>
      <c r="P172" t="s">
        <v>26</v>
      </c>
    </row>
    <row r="173" spans="1:18" x14ac:dyDescent="0.2">
      <c r="A173" s="35" t="s">
        <v>56</v>
      </c>
      <c r="E173" s="36" t="s">
        <v>346</v>
      </c>
    </row>
    <row r="174" spans="1:18" x14ac:dyDescent="0.2">
      <c r="A174" s="37" t="s">
        <v>58</v>
      </c>
      <c r="E174" s="38" t="s">
        <v>347</v>
      </c>
    </row>
    <row r="175" spans="1:18" ht="63.75" x14ac:dyDescent="0.2">
      <c r="A175" t="s">
        <v>59</v>
      </c>
      <c r="E175" s="36" t="s">
        <v>348</v>
      </c>
    </row>
    <row r="176" spans="1:18" x14ac:dyDescent="0.2">
      <c r="A176" s="25" t="s">
        <v>50</v>
      </c>
      <c r="B176" s="30" t="s">
        <v>349</v>
      </c>
      <c r="C176" s="30" t="s">
        <v>350</v>
      </c>
      <c r="D176" s="25" t="s">
        <v>52</v>
      </c>
      <c r="E176" s="31" t="s">
        <v>351</v>
      </c>
      <c r="F176" s="32" t="s">
        <v>134</v>
      </c>
      <c r="G176" s="33">
        <v>10.5</v>
      </c>
      <c r="H176" s="34"/>
      <c r="I176" s="34">
        <f>ROUND(ROUND(H176,2)*ROUND(G176,3),2)</f>
        <v>0</v>
      </c>
      <c r="J176" s="32" t="s">
        <v>55</v>
      </c>
      <c r="O176">
        <f>(I176*21)/100</f>
        <v>0</v>
      </c>
      <c r="P176" t="s">
        <v>26</v>
      </c>
    </row>
    <row r="177" spans="1:16" x14ac:dyDescent="0.2">
      <c r="A177" s="35" t="s">
        <v>56</v>
      </c>
      <c r="E177" s="36" t="s">
        <v>352</v>
      </c>
    </row>
    <row r="178" spans="1:16" x14ac:dyDescent="0.2">
      <c r="A178" s="37" t="s">
        <v>58</v>
      </c>
      <c r="E178" s="38" t="s">
        <v>353</v>
      </c>
    </row>
    <row r="179" spans="1:16" ht="76.5" x14ac:dyDescent="0.2">
      <c r="A179" t="s">
        <v>59</v>
      </c>
      <c r="E179" s="36" t="s">
        <v>354</v>
      </c>
    </row>
    <row r="180" spans="1:16" ht="25.5" x14ac:dyDescent="0.2">
      <c r="A180" s="25" t="s">
        <v>50</v>
      </c>
      <c r="B180" s="30" t="s">
        <v>355</v>
      </c>
      <c r="C180" s="30" t="s">
        <v>356</v>
      </c>
      <c r="D180" s="25" t="s">
        <v>52</v>
      </c>
      <c r="E180" s="31" t="s">
        <v>357</v>
      </c>
      <c r="F180" s="32" t="s">
        <v>134</v>
      </c>
      <c r="G180" s="33">
        <v>13</v>
      </c>
      <c r="H180" s="34"/>
      <c r="I180" s="34">
        <f>ROUND(ROUND(H180,2)*ROUND(G180,3),2)</f>
        <v>0</v>
      </c>
      <c r="J180" s="32" t="s">
        <v>55</v>
      </c>
      <c r="O180">
        <f>(I180*21)/100</f>
        <v>0</v>
      </c>
      <c r="P180" t="s">
        <v>26</v>
      </c>
    </row>
    <row r="181" spans="1:16" x14ac:dyDescent="0.2">
      <c r="A181" s="35" t="s">
        <v>56</v>
      </c>
      <c r="E181" s="36" t="s">
        <v>358</v>
      </c>
    </row>
    <row r="182" spans="1:16" x14ac:dyDescent="0.2">
      <c r="A182" s="37" t="s">
        <v>58</v>
      </c>
      <c r="E182" s="38" t="s">
        <v>52</v>
      </c>
    </row>
    <row r="183" spans="1:16" ht="127.5" x14ac:dyDescent="0.2">
      <c r="A183" t="s">
        <v>59</v>
      </c>
      <c r="E183" s="36" t="s">
        <v>359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Rekapitulace</vt:lpstr>
      <vt:lpstr>000_1</vt:lpstr>
      <vt:lpstr>001_1</vt:lpstr>
      <vt:lpstr>201_1</vt:lpstr>
      <vt:lpstr>'000_1'!Názvy_tisku</vt:lpstr>
      <vt:lpstr>'001_1'!Názvy_tisku</vt:lpstr>
      <vt:lpstr>'201_1'!Názvy_tisku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Koudelka Pavel</dc:creator>
  <cp:keywords/>
  <dc:description/>
  <cp:lastModifiedBy>Koudelka Pavel</cp:lastModifiedBy>
  <cp:lastPrinted>2024-06-14T08:43:39Z</cp:lastPrinted>
  <dcterms:created xsi:type="dcterms:W3CDTF">2024-06-14T08:44:09Z</dcterms:created>
  <dcterms:modified xsi:type="dcterms:W3CDTF">2024-06-14T08:44:51Z</dcterms:modified>
  <cp:category/>
  <cp:contentStatus/>
</cp:coreProperties>
</file>