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drawings/drawing1.xml" ContentType="application/vnd.openxmlformats-officedocument.drawing+xml"/>
  <Override PartName="/xl/worksheets/sheet2.xml" ContentType="application/vnd.openxmlformats-officedocument.spreadsheetml.worksheet+xml"/>
  <Override PartName="/xl/drawings/drawing2.xml" ContentType="application/vnd.openxmlformats-officedocument.drawing+xml"/>
  <Override PartName="/xl/worksheets/sheet3.xml" ContentType="application/vnd.openxmlformats-officedocument.spreadsheetml.worksheet+xml"/>
  <Override PartName="/xl/drawings/drawing3.xml" ContentType="application/vnd.openxmlformats-officedocument.drawing+xml"/>
  <Override PartName="/xl/worksheets/sheet4.xml" ContentType="application/vnd.openxmlformats-officedocument.spreadsheetml.worksheet+xml"/>
  <Override PartName="/xl/drawings/drawing4.xml" ContentType="application/vnd.openxmlformats-officedocument.drawing+xml"/>
  <Override PartName="/xl/worksheets/sheet5.xml" ContentType="application/vnd.openxmlformats-officedocument.spreadsheetml.worksheet+xml"/>
  <Override PartName="/xl/drawings/drawing5.xml" ContentType="application/vnd.openxmlformats-officedocument.drawing+xml"/>
  <Override PartName="/xl/worksheets/sheet6.xml" ContentType="application/vnd.openxmlformats-officedocument.spreadsheetml.worksheet+xml"/>
  <Override PartName="/xl/drawings/drawing6.xml" ContentType="application/vnd.openxmlformats-officedocument.drawing+xml"/>
  <Override PartName="/xl/worksheets/sheet7.xml" ContentType="application/vnd.openxmlformats-officedocument.spreadsheetml.worksheet+xml"/>
  <Override PartName="/xl/drawings/drawing7.xml" ContentType="application/vnd.openxmlformats-officedocument.drawing+xml"/>
  <Override PartName="/xl/worksheets/sheet8.xml" ContentType="application/vnd.openxmlformats-officedocument.spreadsheetml.worksheet+xml"/>
  <Override PartName="/xl/drawings/drawing8.xml" ContentType="application/vnd.openxmlformats-officedocument.drawing+xml"/>
  <Override PartName="/xl/worksheets/sheet9.xml" ContentType="application/vnd.openxmlformats-officedocument.spreadsheetml.worksheet+xml"/>
  <Override PartName="/xl/drawings/drawing9.xml" ContentType="application/vnd.openxmlformats-officedocument.drawing+xml"/>
  <Override PartName="/xl/worksheets/sheet10.xml" ContentType="application/vnd.openxmlformats-officedocument.spreadsheetml.worksheet+xml"/>
  <Override PartName="/xl/drawings/drawing10.xml" ContentType="application/vnd.openxmlformats-officedocument.drawing+xml"/>
  <Override PartName="/xl/worksheets/sheet11.xml" ContentType="application/vnd.openxmlformats-officedocument.spreadsheetml.worksheet+xml"/>
  <Override PartName="/xl/drawings/drawing11.xml" ContentType="application/vnd.openxmlformats-officedocument.drawing+xml"/>
  <Override PartName="/xl/worksheets/sheet12.xml" ContentType="application/vnd.openxmlformats-officedocument.spreadsheetml.worksheet+xml"/>
  <Override PartName="/xl/drawings/drawing12.xml" ContentType="application/vnd.openxmlformats-officedocument.drawing+xml"/>
  <Override PartName="/xl/worksheets/sheet13.xml" ContentType="application/vnd.openxmlformats-officedocument.spreadsheetml.worksheet+xml"/>
  <Override PartName="/xl/drawings/drawing13.xml" ContentType="application/vnd.openxmlformats-officedocument.drawing+xml"/>
  <Override PartName="/xl/worksheets/sheet14.xml" ContentType="application/vnd.openxmlformats-officedocument.spreadsheetml.worksheet+xml"/>
  <Override PartName="/xl/drawings/drawing14.xml" ContentType="application/vnd.openxmlformats-officedocument.drawing+xml"/>
  <Override PartName="/xl/worksheets/sheet15.xml" ContentType="application/vnd.openxmlformats-officedocument.spreadsheetml.worksheet+xml"/>
  <Override PartName="/xl/drawings/drawing15.xml" ContentType="application/vnd.openxmlformats-officedocument.drawing+xml"/>
  <Override PartName="/xl/worksheets/sheet16.xml" ContentType="application/vnd.openxmlformats-officedocument.spreadsheetml.worksheet+xml"/>
  <Override PartName="/xl/drawings/drawing16.xml" ContentType="application/vnd.openxmlformats-officedocument.drawing+xml"/>
  <Override PartName="/xl/worksheets/sheet17.xml" ContentType="application/vnd.openxmlformats-officedocument.spreadsheetml.worksheet+xml"/>
  <Override PartName="/xl/drawings/drawing17.xml" ContentType="application/vnd.openxmlformats-officedocument.drawing+xml"/>
  <Override PartName="/xl/worksheets/sheet18.xml" ContentType="application/vnd.openxmlformats-officedocument.spreadsheetml.worksheet+xml"/>
  <Override PartName="/xl/drawings/drawing18.xml" ContentType="application/vnd.openxmlformats-officedocument.drawing+xml"/>
  <Override PartName="/xl/worksheets/sheet19.xml" ContentType="application/vnd.openxmlformats-officedocument.spreadsheetml.worksheet+xml"/>
  <Override PartName="/xl/drawings/drawing19.xml" ContentType="application/vnd.openxmlformats-officedocument.drawing+xml"/>
  <Override PartName="/xl/worksheets/sheet20.xml" ContentType="application/vnd.openxmlformats-officedocument.spreadsheetml.worksheet+xml"/>
  <Override PartName="/xl/drawings/drawing20.xml" ContentType="application/vnd.openxmlformats-officedocument.drawing+xml"/>
  <Override PartName="/xl/worksheets/sheet21.xml" ContentType="application/vnd.openxmlformats-officedocument.spreadsheetml.worksheet+xml"/>
  <Override PartName="/xl/drawings/drawing21.xml" ContentType="application/vnd.openxmlformats-officedocument.drawing+xml"/>
  <Override PartName="/xl/worksheets/sheet22.xml" ContentType="application/vnd.openxmlformats-officedocument.spreadsheetml.worksheet+xml"/>
  <Override PartName="/xl/drawings/drawing22.xml" ContentType="application/vnd.openxmlformats-officedocument.drawing+xml"/>
  <Override PartName="/xl/worksheets/sheet23.xml" ContentType="application/vnd.openxmlformats-officedocument.spreadsheetml.worksheet+xml"/>
  <Override PartName="/xl/drawings/drawing23.xml" ContentType="application/vnd.openxmlformats-officedocument.drawing+xml"/>
  <Override PartName="/xl/worksheets/sheet24.xml" ContentType="application/vnd.openxmlformats-officedocument.spreadsheetml.worksheet+xml"/>
  <Override PartName="/xl/drawings/drawing24.xml" ContentType="application/vnd.openxmlformats-officedocument.drawing+xml"/>
  <Override PartName="/xl/worksheets/sheet25.xml" ContentType="application/vnd.openxmlformats-officedocument.spreadsheetml.worksheet+xml"/>
  <Override PartName="/xl/drawings/drawing25.xml" ContentType="application/vnd.openxmlformats-officedocument.drawing+xml"/>
  <Override PartName="/xl/worksheets/sheet26.xml" ContentType="application/vnd.openxmlformats-officedocument.spreadsheetml.worksheet+xml"/>
  <Override PartName="/xl/drawings/drawing26.xml" ContentType="application/vnd.openxmlformats-officedocument.drawing+xml"/>
  <Override PartName="/xl/worksheets/sheet27.xml" ContentType="application/vnd.openxmlformats-officedocument.spreadsheetml.worksheet+xml"/>
  <Override PartName="/xl/drawings/drawing27.xml" ContentType="application/vnd.openxmlformats-officedocument.drawing+xml"/>
  <Override PartName="/xl/worksheets/sheet28.xml" ContentType="application/vnd.openxmlformats-officedocument.spreadsheetml.worksheet+xml"/>
  <Override PartName="/xl/drawings/drawing28.xml" ContentType="application/vnd.openxmlformats-officedocument.drawing+xml"/>
  <Override PartName="/xl/worksheets/sheet29.xml" ContentType="application/vnd.openxmlformats-officedocument.spreadsheetml.worksheet+xml"/>
  <Override PartName="/xl/drawings/drawing29.xml" ContentType="application/vnd.openxmlformats-officedocument.drawing+xml"/>
  <Override PartName="/xl/worksheets/sheet30.xml" ContentType="application/vnd.openxmlformats-officedocument.spreadsheetml.worksheet+xml"/>
  <Override PartName="/xl/drawings/drawing30.xml" ContentType="application/vnd.openxmlformats-officedocument.drawing+xml"/>
  <Override PartName="/xl/worksheets/sheet31.xml" ContentType="application/vnd.openxmlformats-officedocument.spreadsheetml.worksheet+xml"/>
  <Override PartName="/xl/drawings/drawing31.xml" ContentType="application/vnd.openxmlformats-officedocument.drawing+xml"/>
  <Override PartName="/xl/worksheets/sheet32.xml" ContentType="application/vnd.openxmlformats-officedocument.spreadsheetml.worksheet+xml"/>
  <Override PartName="/xl/drawings/drawing32.xml" ContentType="application/vnd.openxmlformats-officedocument.drawing+xml"/>
  <Override PartName="/xl/worksheets/sheet33.xml" ContentType="application/vnd.openxmlformats-officedocument.spreadsheetml.worksheet+xml"/>
  <Override PartName="/xl/drawings/drawing33.xml" ContentType="application/vnd.openxmlformats-officedocument.drawing+xml"/>
  <Override PartName="/xl/worksheets/sheet34.xml" ContentType="application/vnd.openxmlformats-officedocument.spreadsheetml.worksheet+xml"/>
  <Override PartName="/xl/drawings/drawing34.xml" ContentType="application/vnd.openxmlformats-officedocument.drawing+xml"/>
  <Override PartName="/xl/worksheets/sheet35.xml" ContentType="application/vnd.openxmlformats-officedocument.spreadsheetml.worksheet+xml"/>
  <Override PartName="/xl/drawings/drawing35.xml" ContentType="application/vnd.openxmlformats-officedocument.drawing+xml"/>
  <Override PartName="/xl/worksheets/sheet36.xml" ContentType="application/vnd.openxmlformats-officedocument.spreadsheetml.worksheet+xml"/>
  <Override PartName="/xl/drawings/drawing36.xml" ContentType="application/vnd.openxmlformats-officedocument.drawing+xml"/>
  <Override PartName="/xl/worksheets/sheet37.xml" ContentType="application/vnd.openxmlformats-officedocument.spreadsheetml.worksheet+xml"/>
  <Override PartName="/xl/drawings/drawing37.xml" ContentType="application/vnd.openxmlformats-officedocument.drawing+xml"/>
  <Override PartName="/xl/worksheets/sheet38.xml" ContentType="application/vnd.openxmlformats-officedocument.spreadsheetml.worksheet+xml"/>
  <Override PartName="/xl/drawings/drawing38.xml" ContentType="application/vnd.openxmlformats-officedocument.drawing+xml"/>
  <Override PartName="/xl/worksheets/sheet39.xml" ContentType="application/vnd.openxmlformats-officedocument.spreadsheetml.worksheet+xml"/>
  <Override PartName="/xl/drawings/drawing39.xml" ContentType="application/vnd.openxmlformats-officedocument.drawing+xml"/>
  <Override PartName="/xl/worksheets/sheet40.xml" ContentType="application/vnd.openxmlformats-officedocument.spreadsheetml.worksheet+xml"/>
  <Override PartName="/xl/drawings/drawing40.xml" ContentType="application/vnd.openxmlformats-officedocument.drawing+xml"/>
  <Override PartName="/xl/worksheets/sheet41.xml" ContentType="application/vnd.openxmlformats-officedocument.spreadsheetml.worksheet+xml"/>
  <Override PartName="/xl/drawings/drawing41.xml" ContentType="application/vnd.openxmlformats-officedocument.drawing+xml"/>
  <Override PartName="/xl/worksheets/sheet42.xml" ContentType="application/vnd.openxmlformats-officedocument.spreadsheetml.worksheet+xml"/>
  <Override PartName="/xl/drawings/drawing42.xml" ContentType="application/vnd.openxmlformats-officedocument.drawing+xml"/>
  <Override PartName="/xl/worksheets/sheet43.xml" ContentType="application/vnd.openxmlformats-officedocument.spreadsheetml.worksheet+xml"/>
  <Override PartName="/xl/drawings/drawing43.xml" ContentType="application/vnd.openxmlformats-officedocument.drawing+xml"/>
  <Override PartName="/xl/worksheets/sheet44.xml" ContentType="application/vnd.openxmlformats-officedocument.spreadsheetml.worksheet+xml"/>
  <Override PartName="/xl/drawings/drawing44.xml" ContentType="application/vnd.openxmlformats-officedocument.drawing+xml"/>
  <Override PartName="/xl/worksheets/sheet45.xml" ContentType="application/vnd.openxmlformats-officedocument.spreadsheetml.worksheet+xml"/>
  <Override PartName="/xl/drawings/drawing45.xml" ContentType="application/vnd.openxmlformats-officedocument.drawing+xml"/>
  <Override PartName="/xl/worksheets/sheet46.xml" ContentType="application/vnd.openxmlformats-officedocument.spreadsheetml.worksheet+xml"/>
  <Override PartName="/xl/drawings/drawing46.xml" ContentType="application/vnd.openxmlformats-officedocument.drawing+xml"/>
  <Override PartName="/xl/worksheets/sheet47.xml" ContentType="application/vnd.openxmlformats-officedocument.spreadsheetml.worksheet+xml"/>
  <Override PartName="/xl/drawings/drawing47.xml" ContentType="application/vnd.openxmlformats-officedocument.drawing+xml"/>
  <Override PartName="/xl/worksheets/sheet48.xml" ContentType="application/vnd.openxmlformats-officedocument.spreadsheetml.worksheet+xml"/>
  <Override PartName="/xl/drawings/drawing48.xml" ContentType="application/vnd.openxmlformats-officedocument.drawing+xml"/>
  <Override PartName="/xl/worksheets/sheet49.xml" ContentType="application/vnd.openxmlformats-officedocument.spreadsheetml.worksheet+xml"/>
  <Override PartName="/xl/drawings/drawing49.xml" ContentType="application/vnd.openxmlformats-officedocument.drawing+xml"/>
  <Override PartName="/xl/worksheets/sheet50.xml" ContentType="application/vnd.openxmlformats-officedocument.spreadsheetml.worksheet+xml"/>
  <Override PartName="/xl/drawings/drawing50.xml" ContentType="application/vnd.openxmlformats-officedocument.drawing+xml"/>
  <Override PartName="/xl/worksheets/sheet51.xml" ContentType="application/vnd.openxmlformats-officedocument.spreadsheetml.worksheet+xml"/>
  <Override PartName="/xl/drawings/drawing51.xml" ContentType="application/vnd.openxmlformats-officedocument.drawing+xml"/>
  <Override PartName="/xl/worksheets/sheet52.xml" ContentType="application/vnd.openxmlformats-officedocument.spreadsheetml.worksheet+xml"/>
  <Override PartName="/xl/drawings/drawing52.xml" ContentType="application/vnd.openxmlformats-officedocument.drawing+xml"/>
  <Override PartName="/xl/worksheets/sheet53.xml" ContentType="application/vnd.openxmlformats-officedocument.spreadsheetml.worksheet+xml"/>
  <Override PartName="/xl/drawings/drawing53.xml" ContentType="application/vnd.openxmlformats-officedocument.drawing+xml"/>
  <Override PartName="/xl/worksheets/sheet54.xml" ContentType="application/vnd.openxmlformats-officedocument.spreadsheetml.worksheet+xml"/>
  <Override PartName="/xl/drawings/drawing54.xml" ContentType="application/vnd.openxmlformats-officedocument.drawing+xml"/>
  <Override PartName="/xl/worksheets/sheet55.xml" ContentType="application/vnd.openxmlformats-officedocument.spreadsheetml.worksheet+xml"/>
  <Override PartName="/xl/drawings/drawing55.xml" ContentType="application/vnd.openxmlformats-officedocument.drawing+xml"/>
  <Override PartName="/xl/worksheets/sheet56.xml" ContentType="application/vnd.openxmlformats-officedocument.spreadsheetml.worksheet+xml"/>
  <Override PartName="/xl/drawings/drawing56.xml" ContentType="application/vnd.openxmlformats-officedocument.drawing+xml"/>
  <Override PartName="/xl/worksheets/sheet57.xml" ContentType="application/vnd.openxmlformats-officedocument.spreadsheetml.worksheet+xml"/>
  <Override PartName="/xl/drawings/drawing57.xml" ContentType="application/vnd.openxmlformats-officedocument.drawing+xml"/>
  <Override PartName="/xl/worksheets/sheet58.xml" ContentType="application/vnd.openxmlformats-officedocument.spreadsheetml.worksheet+xml"/>
  <Override PartName="/xl/drawings/drawing58.xml" ContentType="application/vnd.openxmlformats-officedocument.drawing+xml"/>
  <Override PartName="/xl/worksheets/sheet59.xml" ContentType="application/vnd.openxmlformats-officedocument.spreadsheetml.worksheet+xml"/>
  <Override PartName="/xl/drawings/drawing59.xml" ContentType="application/vnd.openxmlformats-officedocument.drawing+xml"/>
  <Override PartName="/xl/worksheets/sheet60.xml" ContentType="application/vnd.openxmlformats-officedocument.spreadsheetml.worksheet+xml"/>
  <Override PartName="/xl/drawings/drawing60.xml" ContentType="application/vnd.openxmlformats-officedocument.drawing+xml"/>
  <Override PartName="/xl/worksheets/sheet61.xml" ContentType="application/vnd.openxmlformats-officedocument.spreadsheetml.worksheet+xml"/>
  <Override PartName="/xl/drawings/drawing61.xml" ContentType="application/vnd.openxmlformats-officedocument.drawing+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fileSharing userName="vozabal" reservationPassword="0"/>
  <workbookPr/>
  <bookViews>
    <workbookView xWindow="240" yWindow="120" windowWidth="14940" windowHeight="9225" activeTab="0"/>
  </bookViews>
  <sheets>
    <sheet name="Rekapitulace" sheetId="1" r:id="rId1"/>
    <sheet name="SO 000_SO 001" sheetId="2" r:id="rId2"/>
    <sheet name="SO 100_SO 101_SO 101.1" sheetId="3" r:id="rId3"/>
    <sheet name="SO 100_SO 101_SO 101.2" sheetId="4" r:id="rId4"/>
    <sheet name="SO 100_SO 101_SO 101.3" sheetId="5" r:id="rId5"/>
    <sheet name="SO 100_SO 101_SO 101.4" sheetId="6" r:id="rId6"/>
    <sheet name="SO 100_SO 101_SO 101.5" sheetId="7" r:id="rId7"/>
    <sheet name="SO 100_SO 101_SO 101.6" sheetId="8" r:id="rId8"/>
    <sheet name="SO 100_SO 102_SO 102.1" sheetId="9" r:id="rId9"/>
    <sheet name="SO 100_SO 102_SO 102.2" sheetId="10" r:id="rId10"/>
    <sheet name="SO 100_SO 102_SO 102.3" sheetId="11" r:id="rId11"/>
    <sheet name="SO 100_SO 102_SO 102.4" sheetId="12" r:id="rId12"/>
    <sheet name="SO 100_SO 102_SO 102.5" sheetId="13" r:id="rId13"/>
    <sheet name="SO 100_SO 102_SO 102.6" sheetId="14" r:id="rId14"/>
    <sheet name="SO 100_SO 102_SO 102.7" sheetId="15" r:id="rId15"/>
    <sheet name="SO 100_SO 102_SO 102.8" sheetId="16" r:id="rId16"/>
    <sheet name="SO 100_SO 102_SO 102.9" sheetId="17" r:id="rId17"/>
    <sheet name="SO 100_SO 111_SO 111.1" sheetId="18" r:id="rId18"/>
    <sheet name="SO 100_SO 111_SO 111.2" sheetId="19" r:id="rId19"/>
    <sheet name="SO 100_SO 111_SO 111.3" sheetId="20" r:id="rId20"/>
    <sheet name="SO 100_SO 111_SO 111.4" sheetId="21" r:id="rId21"/>
    <sheet name="SO 100_SO 111_SO 111.5" sheetId="22" r:id="rId22"/>
    <sheet name="SO 100_SO 112_SO 112.1" sheetId="23" r:id="rId23"/>
    <sheet name="SO 100_SO 112_SO 112.2" sheetId="24" r:id="rId24"/>
    <sheet name="SO 100_SO 112_SO 112.3" sheetId="25" r:id="rId25"/>
    <sheet name="SO 100_SO 112_SO 112.4" sheetId="26" r:id="rId26"/>
    <sheet name="SO 100_SO 112_SO 112.5" sheetId="27" r:id="rId27"/>
    <sheet name="SO 100_SO 113_SO 113.1" sheetId="28" r:id="rId28"/>
    <sheet name="SO 100_SO 113_SO 113.2" sheetId="29" r:id="rId29"/>
    <sheet name="SO 100_SO 113_SO 113.3" sheetId="30" r:id="rId30"/>
    <sheet name="SO 100_SO 113_SO 113.4" sheetId="31" r:id="rId31"/>
    <sheet name="SO 100_SO 113_SO 113.5" sheetId="32" r:id="rId32"/>
    <sheet name="SO 100_SO 120_SO 121_SO 121.1" sheetId="33" r:id="rId33"/>
    <sheet name="SO 100_SO 120_SO 121_SO 121.2" sheetId="34" r:id="rId34"/>
    <sheet name="SO 100_SO 120_SO 121_SO 121.3" sheetId="35" r:id="rId35"/>
    <sheet name="SO 100_SO 120_SO 121_SO 121.4" sheetId="36" r:id="rId36"/>
    <sheet name="SO 100_SO 120_SO 121_SO 121.5" sheetId="37" r:id="rId37"/>
    <sheet name="SO 100_SO 120_SO 122_SO 122. 1" sheetId="38" r:id="rId38"/>
    <sheet name="SO 100_SO 120_SO 122_SO 122. 2" sheetId="39" r:id="rId39"/>
    <sheet name="SO 100_SO 120_SO 122_SO 122. 3" sheetId="40" r:id="rId40"/>
    <sheet name="SO 100_SO 120_SO 122_SO 122. 4" sheetId="41" r:id="rId41"/>
    <sheet name="SO 100_SO 120_SO 122_SO 122. 5" sheetId="42" r:id="rId42"/>
    <sheet name="SO 100_SO 120_SO 122_SO 122. 6" sheetId="43" r:id="rId43"/>
    <sheet name="SO 100_SO 120_SO 122_SO 122. 7" sheetId="44" r:id="rId44"/>
    <sheet name="SO 100_SO 120_SO 122_SO 122. 8" sheetId="45" r:id="rId45"/>
    <sheet name="SO 100_SO 120_SO 122_SO 122. 9" sheetId="46" r:id="rId46"/>
    <sheet name="SO 100_SO 120_SO 122_SO 122.10" sheetId="47" r:id="rId47"/>
    <sheet name="SO 100_SO 120_SO 122_SO 122.11" sheetId="48" r:id="rId48"/>
    <sheet name="SO 300_SO 301" sheetId="49" r:id="rId49"/>
    <sheet name="SO 300_SO 321" sheetId="50" r:id="rId50"/>
    <sheet name="SO 300_SO 322" sheetId="51" r:id="rId51"/>
    <sheet name="SO 400_SO 401" sheetId="52" r:id="rId52"/>
    <sheet name="SO 400_SO 421" sheetId="53" r:id="rId53"/>
    <sheet name="SO 400_SO 422" sheetId="54" r:id="rId54"/>
    <sheet name="SO 400_SO 441" sheetId="55" r:id="rId55"/>
    <sheet name="SO 500_SO 501" sheetId="56" r:id="rId56"/>
    <sheet name="SO 500_SO 502" sheetId="57" r:id="rId57"/>
    <sheet name="SO 500_SO 503" sheetId="58" r:id="rId58"/>
    <sheet name="SO 500_SO 504" sheetId="59" r:id="rId59"/>
    <sheet name="SO-MS" sheetId="60" r:id="rId60"/>
    <sheet name="VON" sheetId="61" r:id="rId61"/>
  </sheets>
  <definedNames/>
  <calcPr/>
  <webPublishing/>
</workbook>
</file>

<file path=xl/sharedStrings.xml><?xml version="1.0" encoding="utf-8"?>
<sst xmlns="http://schemas.openxmlformats.org/spreadsheetml/2006/main" count="12908" uniqueCount="1441">
  <si>
    <t>Firma: Sweco a.s.</t>
  </si>
  <si>
    <t>Rekapitulace ceny</t>
  </si>
  <si>
    <t>Stavba: 11-9209-0105 - II/351 Třebíč - křiž. s II/399, 2. část</t>
  </si>
  <si>
    <t>Varianta: ZŘ - Základní řešení</t>
  </si>
  <si>
    <t>Celková cena bez DPH:</t>
  </si>
  <si>
    <t>Celková cena s DPH:</t>
  </si>
  <si>
    <t>Objekt</t>
  </si>
  <si>
    <t>Popis</t>
  </si>
  <si>
    <t>Cena bez DPH</t>
  </si>
  <si>
    <t>DPH</t>
  </si>
  <si>
    <t>Cena s DPH</t>
  </si>
  <si>
    <t>ASPE10</t>
  </si>
  <si>
    <t>S</t>
  </si>
  <si>
    <t>Soupis prací objektu</t>
  </si>
  <si>
    <t xml:space="preserve">Stavba: </t>
  </si>
  <si>
    <t>11-9209-0105</t>
  </si>
  <si>
    <t>II/351 Třebíč - křiž. s II/399, 2. část</t>
  </si>
  <si>
    <t>O</t>
  </si>
  <si>
    <t>Objekt:</t>
  </si>
  <si>
    <t>SO 000</t>
  </si>
  <si>
    <t>Objekty přípravy staveniště</t>
  </si>
  <si>
    <t>O1</t>
  </si>
  <si>
    <t>Rozpočet:</t>
  </si>
  <si>
    <t>0,00</t>
  </si>
  <si>
    <t>15,00</t>
  </si>
  <si>
    <t>21,00</t>
  </si>
  <si>
    <t>3</t>
  </si>
  <si>
    <t>2</t>
  </si>
  <si>
    <t>SO 001</t>
  </si>
  <si>
    <t>Příprava staveniště</t>
  </si>
  <si>
    <t>Typ</t>
  </si>
  <si>
    <t>0</t>
  </si>
  <si>
    <t>Poř. číslo</t>
  </si>
  <si>
    <t>1</t>
  </si>
  <si>
    <t>Kód položky</t>
  </si>
  <si>
    <t>Varianta</t>
  </si>
  <si>
    <t>Název položky</t>
  </si>
  <si>
    <t>4</t>
  </si>
  <si>
    <t>MJ</t>
  </si>
  <si>
    <t>5</t>
  </si>
  <si>
    <t>Množství</t>
  </si>
  <si>
    <t>6</t>
  </si>
  <si>
    <t>Jednotková cena</t>
  </si>
  <si>
    <t>Jednotková</t>
  </si>
  <si>
    <t>9</t>
  </si>
  <si>
    <t>Celkem</t>
  </si>
  <si>
    <t>10</t>
  </si>
  <si>
    <t xml:space="preserve">  SO 001</t>
  </si>
  <si>
    <t>SD</t>
  </si>
  <si>
    <t>Všeobecné konstrukce a práce</t>
  </si>
  <si>
    <t>P</t>
  </si>
  <si>
    <t>014102</t>
  </si>
  <si>
    <t/>
  </si>
  <si>
    <t>POPLATKY ZA SKLÁDKU</t>
  </si>
  <si>
    <t>T</t>
  </si>
  <si>
    <t>PP</t>
  </si>
  <si>
    <t>stmelené vrstvy, beton, železobeton</t>
  </si>
  <si>
    <t>VV</t>
  </si>
  <si>
    <t>dle pol. 966158: 14,2*2,4=34,080 [A]</t>
  </si>
  <si>
    <t>Zemní práce</t>
  </si>
  <si>
    <t>11120</t>
  </si>
  <si>
    <t>ODSTRANĚNÍ KŘOVIN</t>
  </si>
  <si>
    <t>M2</t>
  </si>
  <si>
    <t>vč. spálení nebo štěpkování (dle pokynů objednatele z hlediska druhotného využití) 
pozn.: dle Situace přípravy staveniště</t>
  </si>
  <si>
    <t>112048</t>
  </si>
  <si>
    <t>KÁCENÍ STROMŮ D KMENE DO 0,3M S ODSTRANĚNÍM PAŘEZŮ, ODVOZ DO 20KM</t>
  </si>
  <si>
    <t>KUS</t>
  </si>
  <si>
    <t>vč. odvozu vytěžené dřevní hmoty na skládku KSUSV, dle určení objednatele (do 20km) 
pozn.: dle Situace přípravy staveniště</t>
  </si>
  <si>
    <t>121104</t>
  </si>
  <si>
    <t>a</t>
  </si>
  <si>
    <t>SEJMUTÍ ORNICE NEBO LESNÍ PŮDY S ODVOZEM DO 5KM</t>
  </si>
  <si>
    <t>M3</t>
  </si>
  <si>
    <t>vč. odvozu a uložení na meziskládku dle dispozic zhotovitele, vzdálenost uvedena orientačně 
Výpočet celkové skrývky ornice viz. pol. 121104.b 
pozn. Součástí položky je i výběr vhodného materiálu!</t>
  </si>
  <si>
    <t>Ornice / zemina schopná zúrodnění vhodná pro následné ohumusování dle SO řady 100: 
dle pol. 18220 celkem: 1353,571=1 353,571 [A] 
dle pol. 18230: 34,65=34,650 [B] 
Celkem: A+B=1 388,221 [C]</t>
  </si>
  <si>
    <t>b</t>
  </si>
  <si>
    <t>vč. odvozu na deponii ornice - na pozemky družstva, bez poplatku, vzdálenost do 5km 
Předpoklad vyzískání kvalitní zeminy pro následné použití v souladu s 334/1992 Sb. (Zákon o ochraně zemědělského půdního fondu). Se zeminou dále nevhodnou pro ohumusování bude nakládáno jako s ostatním odpadem ze stavby (zemina, kamenivo).</t>
  </si>
  <si>
    <t>Sejmutí drnu, odhumusování tl. 0,20 m (průměrná tloušťka dle zemědělské přílohy): 14692*0,2=2 938,400 [A] 
Skrývka ornice tl. 0,15 m (průměrná tloušťka dle zemědělské přílohy pro vynětí ze ZPF): 2126*0,15=318,900 [B] 
Mezisoučet: A+B=3 257,300 [C] 
Odpočet dle pol. 121104.a: -1388,221=-1 388,221 [D] 
Celkem: C+D=1 869,079 [E]</t>
  </si>
  <si>
    <t>12190</t>
  </si>
  <si>
    <t>PŘEVRSTVENÍ ORNICE</t>
  </si>
  <si>
    <t>Ochrana ornice na meziskládce proti znehodnocení</t>
  </si>
  <si>
    <t>dle pol. 121104.a: 1388,221=1 388,221 [A]</t>
  </si>
  <si>
    <t>7</t>
  </si>
  <si>
    <t>17120</t>
  </si>
  <si>
    <t>ULOŽENÍ SYPANINY DO NÁSYPŮ A NA SKLÁDKY BEZ ZHUTNĚNÍ</t>
  </si>
  <si>
    <t>dle pol. 121104.b: 1869,079=1 869,079 [A]</t>
  </si>
  <si>
    <t>8</t>
  </si>
  <si>
    <t>18481</t>
  </si>
  <si>
    <t>OCHRANA STROMŮ BEDNĚNÍM</t>
  </si>
  <si>
    <t>POZN.: Položka bude čerpána pouze se souhlasem a v rozsahu dle pokynů objednatele</t>
  </si>
  <si>
    <t>Ochrana stromů v obvodu staveniště - odborný odhad: 100=100,000 [A]</t>
  </si>
  <si>
    <t>Přidružená stavební výroba</t>
  </si>
  <si>
    <t>767971</t>
  </si>
  <si>
    <t>EKOLOGICKÉ ZÁBRANY Z PLASTU</t>
  </si>
  <si>
    <t>tkaná textílie šířky 65 cm 
dřevěné kolíky 5x5, dl. 80 cm 
odchytové pasti - plastová vědra o objemu 10-15 l s víčky</t>
  </si>
  <si>
    <t>Mobilní migrační zábrany: 2215*0,65=1 439,750 [A]</t>
  </si>
  <si>
    <t>Ostatní konstrukce a práce</t>
  </si>
  <si>
    <t>9111B3</t>
  </si>
  <si>
    <t>ZÁBRADLÍ SILNIČNÍ SE SVISLOU VÝPLNÍ - DEMONTÁŽ S PŘESUNEM</t>
  </si>
  <si>
    <t>M</t>
  </si>
  <si>
    <t>příp. s vodovnou výpplní 
vč. odvozu a uložení do sběrného dvora dle dispozic zhotovitele (výzisk náleží objednateli) nebo odvoz na skládku KSUSV, dle určení objednatele.</t>
  </si>
  <si>
    <t>Odstranění stávajícího zábradlí: 11,0=11,000 [A]</t>
  </si>
  <si>
    <t>11</t>
  </si>
  <si>
    <t>9113B3</t>
  </si>
  <si>
    <t>SVODIDLO OCEL SILNIČ JEDNOSTR, ÚROVEŇ ZADRŽ H1 - DEMONTÁŽ S PŘESUNEM</t>
  </si>
  <si>
    <t>příp. N1/N2 
vč. odvozu a uložení do sběrného dvora dle dispozic zhotovitele (výzisk náleží objednateli) nebo odvoz na skládku KSUSV, dle určení objednatele.</t>
  </si>
  <si>
    <t>Odstranění stávajících svodidel: 62,0=62,000 [A]</t>
  </si>
  <si>
    <t>12</t>
  </si>
  <si>
    <t>912283</t>
  </si>
  <si>
    <t>SMĚROVÉ SLOUPKY Z PLAST HMOT - DEMONTÁŽ A ODVOZ</t>
  </si>
  <si>
    <t>příp. kovové 
vč. očištění a předání investorovi (použitelné prvky), příp. vč. likvidace dle dispozic zhotovitele.</t>
  </si>
  <si>
    <t>Odstranění stávajících směrových sloupků 
odhad sloupky po 50m na cca 5,1 km: 210=210,000 [A]</t>
  </si>
  <si>
    <t>13</t>
  </si>
  <si>
    <t>966158</t>
  </si>
  <si>
    <t>BOURÁNÍ KONSTRUKCÍ Z PROST BETONU S ODVOZEM DO 20KM</t>
  </si>
  <si>
    <t>vč. odvozu a uložení na recyklační středisko / trvalou skládku dle dispozic zhotovitele, vzdálenost uvedena orientačně 
výměra (plocha ze sit 3,15 m2 x výška 1,5m) odborným odhadem, položka bude čerpána dle skutečnosti.</t>
  </si>
  <si>
    <t>Odstranění betonových objektů SÚS (3x): 14,2=14,200 [A]</t>
  </si>
  <si>
    <t>SO 100</t>
  </si>
  <si>
    <t>Objekty pozemních komunikací vč. propustků</t>
  </si>
  <si>
    <t>SO 101</t>
  </si>
  <si>
    <t>Rekonstrukce (km 10,600 – 11,270)</t>
  </si>
  <si>
    <t>O2</t>
  </si>
  <si>
    <t>SO 101.1</t>
  </si>
  <si>
    <t>Rekonstrukce (km 10,600 – 11,270) - Hlavní trasa</t>
  </si>
  <si>
    <t xml:space="preserve">  SO 101</t>
  </si>
  <si>
    <t xml:space="preserve">    SO 101.1</t>
  </si>
  <si>
    <t>asfalty, PM</t>
  </si>
  <si>
    <t>dle pol. 113338: 116,84*2,3=268,732 [A]</t>
  </si>
  <si>
    <t>zemina, kamenivo, nestmelené vrstvy 
POZN.: Při zpětném použití položka čerpána pouze v rozsahu dle pokynů investora !</t>
  </si>
  <si>
    <t>dle pol. 113328: 173,274*2,1=363,875 [A] 
dle pol. 122738: 1521,405*1,8=2 738,529 [B] 
dle pol. 12932: 615*0,5*1,8=553,500 [C] 
Celkem: A+B+C=3 655,904 [D]</t>
  </si>
  <si>
    <t>113328</t>
  </si>
  <si>
    <t>ODSTRAN PODKL ZPEVNĚNÝCH PLOCH Z KAMENIVA NESTMEL, ODVOZ DO 20KM</t>
  </si>
  <si>
    <t>vč. odvozu a uložení na recyklační středisko / trvalou skládku dle dispozic zhotovitele, vzdálenost uvedena orientačně 
POZN.: O případném zpětném použití části materiálu do násypu rozhodne geotechnik stavby</t>
  </si>
  <si>
    <t>Vybourání vozovkových vrstev (zjištěno z PR, tloušťka vrstvy stávajících vozovkových vrstev vychází z průměrných hodnot z diagnostiky vozovky) - 
- Štěrkodrť (tl. 178mm): 88,9=88,900 [A] 
- Štěrkopísek (tl. 190mm): 75,59=75,590 [B] 
Mezisoučet: A+B=164,490 [C] 
Vybourání nezpevněných vozovek (plocha ze situace, předpokládaná tl. 200 mm) 
Nezpevněná vozovka (štěrk/ŠD): 43,92*0,2=8,784 [D] 
Celkem: C+D=173,274 [E]</t>
  </si>
  <si>
    <t>113338</t>
  </si>
  <si>
    <t>ODSTRAN PODKL ZPEVNĚNÝCH PLOCH S ASFALT POJIVEM, ODVOZ DO 20KM</t>
  </si>
  <si>
    <t>vč. odvozu a uložení na obalovně / recyklačním středisku s provozním zařízením pro použití / zpracování znovuzískané asfaltové směsi dle dispozic zhotovitele, vzdálenost uvedena orientačně 
Vybourání asfaltových vrstev v hodnotách PAU třídy ZAS-T1 – ZAS-T3.</t>
  </si>
  <si>
    <t>Vybourání vozovkových vrstev (zjištěno z PR, tloušťka vrstvy stávajících vozovkových vrstev vychází z průměrných hodnot z diagnostiky vozovky) - PM (tl. 162mm): 116,84=116,840 [A]</t>
  </si>
  <si>
    <t>113724</t>
  </si>
  <si>
    <t>FRÉZOVÁNÍ ZPEVNĚNÝCH PLOCH ASFALTOVÝCH, ODVOZ DO 5KM</t>
  </si>
  <si>
    <t>vč. odvozu a uložení na meziskládku dle dispozic zhotovitele, vzdálenost uvedena orientačně</t>
  </si>
  <si>
    <t>Vybourání vozovkových vrstev (zjištěno z PR, tloušťka vrstvy stávajících vozovkových vrstev vychází z průměrných hodnot z diagnostiky vozovky) - AHV (tl. 215mm): 485,10=485,100 [A]</t>
  </si>
  <si>
    <t>122738</t>
  </si>
  <si>
    <t>ODKOPÁVKY A PROKOPÁVKY OBECNÉ TŘ. I, ODVOZ DO 20KM</t>
  </si>
  <si>
    <t>vč. odvozu na recyklační středisko / trvalou skládku dle dispozic zhotovitele, vzdálenost uvedena orientačně 
POZN.: Výměry digitálně odměřeny a dopočteny z příčných řezů (vč. výměny AZ); o případném zpětném použití části materiálu do násypu rozhodne geotechnik stavby</t>
  </si>
  <si>
    <t>Odkopávky zeminy: 1521,405=1 521,405 [A]</t>
  </si>
  <si>
    <t>125734</t>
  </si>
  <si>
    <t>VYKOPÁVKY ZE ZEMNÍKŮ A SKLÁDEK TŘ. I, ODVOZ DO 5KM</t>
  </si>
  <si>
    <t>doprava vyzískané ornice / zeminy schopné zúrodnění 
vč. dovozu z meziskládky dle dispozic zhotovitele, vzdálenost uvedena orientačně</t>
  </si>
  <si>
    <t>dle pol. 18220: 263,69=263,690 [A]</t>
  </si>
  <si>
    <t>doprava vyfrézovaného materiálu 
vč. dovozu z meziskládky dle dispozic zhotovitele, vzdálenost uvedena orientačně</t>
  </si>
  <si>
    <t>dle pol. 17130: 485,10=485,100 [A]</t>
  </si>
  <si>
    <t>12932</t>
  </si>
  <si>
    <t>ČIŠTĚNÍ PŘÍKOPŮ OD NÁNOSU DO 0,5M3/M</t>
  </si>
  <si>
    <t>vč. odvozu a uložení na recyklační středisko / trvalou skládku dle dispozic zhotovitele 
POZN.: Délka odměřena digitálně z přílohy Situace</t>
  </si>
  <si>
    <t>Čištění stávajících příkopů: 615=615,000 [A]</t>
  </si>
  <si>
    <t>dle pol. 122738: 1521,405=1 521,405 [A]</t>
  </si>
  <si>
    <t>17130</t>
  </si>
  <si>
    <t>ULOŽENÍ SYPANINY DO NÁSYPŮ V AKTIVNÍ ZÓNĚ SE ZHUTNĚNÍM</t>
  </si>
  <si>
    <t>Násyp z vyzískaného vyfrézovaného materiálu pro provedení RS CA (dle pol. 113724 - objem výzisku celého SO 101 vč. sjezdů): 485,83=485,830 [A]</t>
  </si>
  <si>
    <t>17180</t>
  </si>
  <si>
    <t>ULOŽENÍ SYPANINY DO NÁSYPŮ Z NAKUPOVANÝCH MATERIÁLŮ</t>
  </si>
  <si>
    <t>zemina vhodná do násypu 
POZN.: Výměry digitálně odměřeny a dopočteny z příčných řezů</t>
  </si>
  <si>
    <t>Dosypávky zeminy do zemního tělesa: 168,61=168,610 [A]</t>
  </si>
  <si>
    <t>18110</t>
  </si>
  <si>
    <t>ÚPRAVA PLÁNĚ SE ZHUTNĚNÍM V HORNINĚ TŘ. I</t>
  </si>
  <si>
    <t>POZN.: Plocha odměřena digitálně z přílohy Situace, vč. 10% rozšíření v krajích</t>
  </si>
  <si>
    <t>Úprava pláně pod vrstvami ŠD: 1523,47*1,1=1 675,817 [A]</t>
  </si>
  <si>
    <t>14</t>
  </si>
  <si>
    <t>18130</t>
  </si>
  <si>
    <t>ÚPRAVA PLÁNĚ BEZ ZHUTNĚNÍ</t>
  </si>
  <si>
    <t>Příprava ploch pro Ohumusování</t>
  </si>
  <si>
    <t>dle pol. 18220: 1757,93=1 757,930 [A]</t>
  </si>
  <si>
    <t>15</t>
  </si>
  <si>
    <t>18220</t>
  </si>
  <si>
    <t>ROZPROSTŘENÍ ORNICE VE SVAHU</t>
  </si>
  <si>
    <t>materiál z výzisku (SO 001) 
POZN.: Plocha odměřena digitálně z přílohy Situace</t>
  </si>
  <si>
    <t>Ohumusování tl. 0,15 m - svahy silničního tělesa, příkopy: 1757,93*0,15=263,690 [A]</t>
  </si>
  <si>
    <t>16</t>
  </si>
  <si>
    <t>18242</t>
  </si>
  <si>
    <t>ZALOŽENÍ TRÁVNÍKU HYDROOSEVEM NA ORNICI</t>
  </si>
  <si>
    <t>příp. ruční osev</t>
  </si>
  <si>
    <t>Zatravnění vč. ošetřování a údržby trávníku do protokolárního předání objednateli 
dle pol. 18220: 1757,93=1 757,930 [A]</t>
  </si>
  <si>
    <t>Vodorovné konstrukce</t>
  </si>
  <si>
    <t>17</t>
  </si>
  <si>
    <t>45152</t>
  </si>
  <si>
    <t>PODKLADNÍ A VÝPLŇOVÉ VRSTVY Z KAMENIVA DRCENÉHO</t>
  </si>
  <si>
    <t>ŠD fr. 0/32 
POZN.: Výměry digitálně odměřeny a dopočteny z příčných řezů ; Výpočet množství nezohledňuje navýšení vrtsvy o 2+4% pojiv.</t>
  </si>
  <si>
    <t>Dolnění vrstvy aktivní zóny pro provedení RS CA (dle pol. 567504, resp. 17130): 859,021-485,83=373,191 [A]</t>
  </si>
  <si>
    <t>Komunikace</t>
  </si>
  <si>
    <t>18</t>
  </si>
  <si>
    <t>56334</t>
  </si>
  <si>
    <t>VOZOVKOVÉ VRSTVY ZE ŠTĚRKODRTI TL. DO 200MM</t>
  </si>
  <si>
    <t>Štěrkodrť ŠD A tl. (min.) 150 mm 
plocha ŠD = obrusná vrstva rozšířená o 30% 
POZN.: Plocha odměřena digitálně z přílohy Situace, rozšíření v průměrných hodnotách dle vzorového řezu.</t>
  </si>
  <si>
    <t>Vozovkové vrstvy - II/351 nová konstrukce: 1171,9*1,30=1 523,470 [A]</t>
  </si>
  <si>
    <t>19</t>
  </si>
  <si>
    <t>Štěrkodrť ŠD A tl. 200 mm 
plocha ŠD = obrusná vrstva rozšířená o 7% 
POZN.: Plocha odměřena digitálně z přílohy Situace, rozšíření v průměrných hodnotách dle vzorového řezu.</t>
  </si>
  <si>
    <t>Vozovkové vrstvy - II/351 nová konstrukce: 1171,9*1,07=1 253,933 [A]</t>
  </si>
  <si>
    <t>20</t>
  </si>
  <si>
    <t>567504</t>
  </si>
  <si>
    <t>VRSTVY PRO OBNOVU A OPRAVY RECYK ZA STUDENA CEM A ASF EMULZÍ</t>
  </si>
  <si>
    <t>POZN.: Výměra odměřena digitálně z přílohy Situace a dopočtena z řezů ; RS CA - min. 2,0 % zbytkového pojiva ve formě asfaltové emulze nebo asfaltové pěny, min. 4,0 % hydraulického pojiva ; Provedení ve 2 vrstvách 
POZN.: Položka bude čerpána pouze se souhlasem a v rozsahu dle pokynů objednatele</t>
  </si>
  <si>
    <t>Výměna AZ vozovky RS CA tl. 2x200mm: 859,021=859,021 [A]</t>
  </si>
  <si>
    <t>21</t>
  </si>
  <si>
    <t>56960</t>
  </si>
  <si>
    <t>ZPEVNĚNÍ KRAJNIC Z RECYKLOVANÉHO MATERIÁLU</t>
  </si>
  <si>
    <t>R-mat. tl. 150 mm (předpoklad využití vyzískaného materiálu, viz. SO 102, pol. 113724, dle harmonogramu uchazeče ; jinak nakupovaný materiál) 
POZN.: Plocha odměřena digitálně z přílohy Situace.</t>
  </si>
  <si>
    <t>Nezpevněná krajnice z asfaltového recyklátu: 652,78*0,15=97,917 [A]</t>
  </si>
  <si>
    <t>22</t>
  </si>
  <si>
    <t>572123</t>
  </si>
  <si>
    <t>INFILTRAČNÍ POSTŘIK Z EMULZE DO 1,0KG/M2</t>
  </si>
  <si>
    <t>Infiltrační postřik PI-C  0,60 kg/m2 
plocha PI-C = obrusná vrstva rozšířená o 7% 
POZN.: Plocha odměřena digitálně z přílohy Situace, rozšíření v průměrných hodnotách dle vzorového řezu.</t>
  </si>
  <si>
    <t>23</t>
  </si>
  <si>
    <t>572213</t>
  </si>
  <si>
    <t>SPOJOVACÍ POSTŘIK Z EMULZE DO 0,5KG/M2</t>
  </si>
  <si>
    <t>Spojovací postřik PS-E ; 0,40 kg/m2 
plocha PS-E = obrusná vrstva rozšířená o 4,5% 
POZN.: Plocha odměřena digitálně z přílohy Situace, rozšíření v průměrných hodnotách dle vzorového řezu.</t>
  </si>
  <si>
    <t>Vozovkové vrstvy - II/351 -  
- nová konstrukce: 1171,9*1,045=1 224,636 [A] 
- frézování: 3531,4*1,045=3 690,313 [B] 
Celkem: A+B=4 914,949 [C]</t>
  </si>
  <si>
    <t>24</t>
  </si>
  <si>
    <t>Spojovací postřik PS-E ; 0,25 kg/m2 
plocha PS-E = obrusná vrstva rozšířená o 2,0%, resp. 4,0% 
POZN.: Plocha odměřena digitálně z přílohy Situace, rozšíření v průměrných hodnotách dle vzorového řezu.</t>
  </si>
  <si>
    <t>Vozovkové vrstvy - II/351 -  
- nová konstrukce: 1171,9*1,02=1 195,338 [A] 
- frézování: 3531,4*1,02=3 602,028 [B] 
Celkem: A+B=4 797,366 [C]</t>
  </si>
  <si>
    <t>25</t>
  </si>
  <si>
    <t>57476</t>
  </si>
  <si>
    <t>VOZOVKOVÉ VÝZTUŽNÉ VRSTVY Z GEOMŘÍŽOVINY S TKANINOU</t>
  </si>
  <si>
    <t>POZN.: Délka odměřena digitálně z přílohy Situace 
POZN.: Položka bude čerpána pouze se souhlasem a v rozsahu dle pokynů objednatele</t>
  </si>
  <si>
    <t>Geokompozit na hraně frézování a nové konstrukce vozovky v š. 2,0m (přesah 1m na každou stranu od spáry): 725*2,0=1 450,000 [A]</t>
  </si>
  <si>
    <t>26</t>
  </si>
  <si>
    <t>574A34</t>
  </si>
  <si>
    <t>ASFALTOVÝ BETON PRO OBRUSNÉ VRSTVY ACO 11+, 11S TL. 40MM</t>
  </si>
  <si>
    <t>Asfaltový beton pro obrusné vrstvy ACO 11+ ; tl. 40 mm 
POZN.: Plocha odměřena digitálně z přílohy Situace.</t>
  </si>
  <si>
    <t>Vozovkové vrstvy - II/351 -  
- nová konstrukce: 1171,9=1 171,900 [A] 
- frézování: 3531,4=3 531,400 [B] 
Celkem: A+B=4 703,300 [C]</t>
  </si>
  <si>
    <t>27</t>
  </si>
  <si>
    <t>574C46</t>
  </si>
  <si>
    <t>ASFALTOVÝ BETON PRO LOŽNÍ VRSTVY ACL 16+, 16S TL. 50MM</t>
  </si>
  <si>
    <t>Asfaltový beton pro ložní vrstvy ACL 16+ ; tl.50 mm 
plocha ložní vrstvy = obrusná vrstva rozšířená o 2% 
POZN.: Plocha odměřena digitálně z přílohy Situace, rozšíření v průměrných hodnotách dle vzorového řezu.</t>
  </si>
  <si>
    <t>28</t>
  </si>
  <si>
    <t>574E88</t>
  </si>
  <si>
    <t>ASFALTOVÝ BETON PRO PODKLADNÍ VRSTVY ACP 22+, 22S TL. 90MM</t>
  </si>
  <si>
    <t>Asfaltový beton pro podkladní vrstvy ACP 2+ ; tl.90 mm 
plocha podkladní vrstvy = obrusná vrstva rozšířená o 4,5% 
POZN.: Plocha odměřena digitálně z přílohy Situace, rozšíření v průměrných hodnotách dle vzorového řezu.</t>
  </si>
  <si>
    <t>Vozovkové vrstvy - II/351 nová konstrukce: 1171,9*1,045=1 224,636 [A]</t>
  </si>
  <si>
    <t>29</t>
  </si>
  <si>
    <t>58910</t>
  </si>
  <si>
    <t>VÝPLŇ SPAR ASFALTEM</t>
  </si>
  <si>
    <t>Napojení na stávající stav - zálivka: 6,5=6,500 [A]</t>
  </si>
  <si>
    <t>Potrubí</t>
  </si>
  <si>
    <t>30</t>
  </si>
  <si>
    <t>87633.R</t>
  </si>
  <si>
    <t>CHRÁNIČKY Z TRUB PLASTOVÝCH DN DO 150MM VČETNĚ ULOŽENÍ</t>
  </si>
  <si>
    <t>Zahrnuje výkop, pískové lože, dodávku a uložení chráničky (kompletní systém vč. veškerých tvarovek a ostatních komponentů), obsyp trubky nakupovaným materiálem, krycí fólii a zpětný zásyp rýhy. 
Zahrnuje i dodávku a osazení zemních komor (začátek a konec trasy a na případné budoucí odbočení tj. např. ke křižovatce) - bude upřesněno v RDS, dále tlakové a kalibrační zkoušky, veškerou dokumentaci. 
POZN.: Položka bude čerpána pouze se souhlasem a v rozsahu dle pokynů objednatele</t>
  </si>
  <si>
    <t>Chránička opt. kabelů Rowanet v délce úseku s rezervou na příp. odbočení a úpravy v trase celkem 10%: 670*1,1=737,000 [A]</t>
  </si>
  <si>
    <t>31</t>
  </si>
  <si>
    <t>91228</t>
  </si>
  <si>
    <t>SMĚROVÉ SLOUPKY Z PLAST HMOT VČETNĚ ODRAZNÉHO PÁSKU</t>
  </si>
  <si>
    <t>POZN.: Výměra dopočtena dle normy.</t>
  </si>
  <si>
    <t>Směrové sloupky bílé: 28=28,000 [A]</t>
  </si>
  <si>
    <t>32</t>
  </si>
  <si>
    <t>91257</t>
  </si>
  <si>
    <t>ODRAŽEČE PROTI ZVĚŘI</t>
  </si>
  <si>
    <t>dle počtu směrových sloupků: 28=28,000 [A]</t>
  </si>
  <si>
    <t>33</t>
  </si>
  <si>
    <t>914131</t>
  </si>
  <si>
    <t>DOPRAVNÍ ZNAČKY ZÁKLADNÍ VELIKOSTI OCELOVÉ FÓLIE TŘ 2 - DODÁVKA A MONTÁŽ</t>
  </si>
  <si>
    <t>POZN.: Výměra odečtena z přílohy Situace DZ</t>
  </si>
  <si>
    <t>Nové SDZ 
P1: 1=1,000 [A]</t>
  </si>
  <si>
    <t>34</t>
  </si>
  <si>
    <t>914921</t>
  </si>
  <si>
    <t>SLOUPKY A STOJKY DOPRAVNÍCH ZNAČEK Z OCEL TRUBEK DO PATKY - DODÁVKA A MONTÁŽ</t>
  </si>
  <si>
    <t>35</t>
  </si>
  <si>
    <t>915111</t>
  </si>
  <si>
    <t>VODOROVNÉ DOPRAVNÍ ZNAČENÍ BARVOU HLADKÉ - DODÁVKA A POKLÁDKA</t>
  </si>
  <si>
    <t>1. fáze VDZ, vč. předznačení (vč. příp. vyznačení operativního místa pro realizaci VDZ za provozu, dle TP66) 
POZN.: Výměra odečtena / odměřena digitálně z přílohy Situace DZ 
POZN.: Položka bude čerpána pouze se souhlasem a v rozsahu dle pokynů objednatele</t>
  </si>
  <si>
    <t>Nové VDZ 
V4 (0,25): 1340,5*0,25=335,125 [A] 
V1a (0,125): 49,5*0,125=6,188 [B] 
V2a (3/6/0,125): 517*0,125*1/3=21,542 [C] 
V2b (3/1,5/0,125): 100*0,125*2/3=8,333 [D] 
Celkem: A+B+C+D=371,188 [E]</t>
  </si>
  <si>
    <t>36</t>
  </si>
  <si>
    <t>915221</t>
  </si>
  <si>
    <t>VODOR DOPRAV ZNAČ PLASTEM STRUKTURÁLNÍ NEHLUČNÉ - DOD A POKLÁDKA</t>
  </si>
  <si>
    <t>2. fáze VDZ (vč. vyznačení operativního místa pro realizaci VDZ za provozu, dle TP66) 
POZN.: Výměra odečtena / odměřena digitálně z přílohy Situace DZ 
POZN.: Položka bude čerpána pouze se souhlasem a v rozsahu dle pokynů objednatele</t>
  </si>
  <si>
    <t>Nové VDZ 
V1a (0,125): 49,5*0,125=6,188 [A] 
V2a (3/6/0,125): 517*0,125*1/3=21,542 [B] 
V2b (3/1,5/0,125): 100*0,125*2/3=8,333 [C] 
Celkem: A+B+C=36,063 [D]</t>
  </si>
  <si>
    <t>37</t>
  </si>
  <si>
    <t>915231</t>
  </si>
  <si>
    <t>VODOR DOPRAV ZNAČ PLASTEM PROFIL ZVUČÍCÍ - DOD A POKLÁDKA</t>
  </si>
  <si>
    <t>Nové VDZ 
V4 (0,25): 1340,5*0,25=335,125 [A]</t>
  </si>
  <si>
    <t>38</t>
  </si>
  <si>
    <t>919111</t>
  </si>
  <si>
    <t>ŘEZÁNÍ ASFALTOVÉHO KRYTU VOZOVEK TL DO 50MM</t>
  </si>
  <si>
    <t>Napojení na stávající stav - zaříznutí hrany vozovky: 6,5=6,500 [A]</t>
  </si>
  <si>
    <t>39</t>
  </si>
  <si>
    <t>93818</t>
  </si>
  <si>
    <t>OČIŠTĚNÍ ASFALT VOZOVEK ZAMETENÍM</t>
  </si>
  <si>
    <t>Zametení vozovky před provedením 2. fáze VDZ (plošně), vč. likvidace odpadu 
POZN.: Položka bude čerpána pouze se souhlasem a v rozsahu dle pokynů objednatele</t>
  </si>
  <si>
    <t>SO 101.2</t>
  </si>
  <si>
    <t>Rekonstrukce (km 10,600 – 11,270) - Sjezd v km 10,680 00</t>
  </si>
  <si>
    <t xml:space="preserve">    SO 101.2</t>
  </si>
  <si>
    <t>dle pol. 113328: 2,8*2,1=5,880 [A]</t>
  </si>
  <si>
    <t>Vybourání nezpevněných vozovek (plocha ze situace, předpokládaná tl. 200 mm) 
Nezpevněná vozovka (štěrk/ŠD): 14,0*0,2=2,800 [A]</t>
  </si>
  <si>
    <t>Dosypávky zeminy do zemního tělesa a aktivní zóny: 5,0+10,0=15,000 [A]</t>
  </si>
  <si>
    <t>Úprava pláně pod vrstvami ŠD: 28,19*1,1=31,009 [A]</t>
  </si>
  <si>
    <t>56333</t>
  </si>
  <si>
    <t>VOZOVKOVÉ VRSTVY ZE ŠTĚRKODRTI TL. DO 150MM</t>
  </si>
  <si>
    <t>Štěrkodrť ŠD A 0/63 tl. 150 mm 
plocha ŠD = obrusná vrstva rozšířená o 9% 
POZN.: Plocha odměřena digitálně z přílohy Situace, rozšíření v průměrných hodnotách dle vzorového řezu.</t>
  </si>
  <si>
    <t>Vrstvy zpevněných sjezdů - nová konstrukce: 20,65*1,09=22,509 [A]</t>
  </si>
  <si>
    <t>c</t>
  </si>
  <si>
    <t>Štěrkodrť ŠD B tl. (min.) 150 mm 
plocha ŠD = obrusná vrstva rozšířená o 40% 
POZN.: Plocha odměřena digitálně z přílohy Situace, rozšíření v průměrných hodnotách dle vzorového řezu.</t>
  </si>
  <si>
    <t>Vrstvy zpevněných sjezdů - nová konstrukce: 20,65*1,40=28,910 [A]</t>
  </si>
  <si>
    <t>Infiltrační postřik PI-C  0,60 kg/m2 
plocha PI-C = obrusná vrstva rozšířená o 9% 
POZN.: Plocha odměřena digitálně z přílohy Situace, rozšíření v průměrných hodnotách dle vzorového řezu.</t>
  </si>
  <si>
    <t>Spojovací postřik PS-E ; 0,25 kg/m2 
plocha PS-E = obrusná vrstva rozšířená o 4,0% 
POZN.: Plocha odměřena digitálně z přílohy Situace, rozšíření v průměrných hodnotách dle vzorového řezu.</t>
  </si>
  <si>
    <t>Vrstvy zpevněných sjezdů - nová konstrukce: 20,65*1,04=21,476 [A]</t>
  </si>
  <si>
    <t>Vrstvy zpevněných sjezdů - nová konstrukce: 20,65=20,650 [A]</t>
  </si>
  <si>
    <t>574E46</t>
  </si>
  <si>
    <t>ASFALTOVÝ BETON PRO PODKLADNÍ VRSTVY ACP 16+, 16S TL. 50MM</t>
  </si>
  <si>
    <t>Asfaltový beton pro podkladní vrstvy ACP 16+ ; tl.50 mm 
plocha podkladní vrstvy = obrusná vrstva rozšířená o 4% 
POZN.: Plocha odměřena digitálně z přílohy Situace, rozšíření v průměrných hodnotách dle vzorového řezu.</t>
  </si>
  <si>
    <t>SO 101.3</t>
  </si>
  <si>
    <t>Rekonstrukce (km 10,600 – 11,270) - Sjezd v km 10,802 05</t>
  </si>
  <si>
    <t xml:space="preserve">    SO 101.3</t>
  </si>
  <si>
    <t>Dosypávky zeminy do zemního tělesa a aktivní zóny: 13,0+14,0=27,000 [A]</t>
  </si>
  <si>
    <t>Úprava pláně pod vrstvami ŠD: 32,62*1,1=35,882 [A]</t>
  </si>
  <si>
    <t>Vrstvy zpevněných sjezdů - nová konstrukce: 23,3*1,09=25,397 [A]</t>
  </si>
  <si>
    <t>Vrstvy zpevněných sjezdů - nová konstrukce: 23,3*1,40=32,620 [A]</t>
  </si>
  <si>
    <t>Vrstvy zpevněných sjezdů - nová konstrukce: 23,3*1,04=24,232 [A]</t>
  </si>
  <si>
    <t>Vrstvy zpevněných sjezdů - nová konstrukce: 23,3=23,300 [A]</t>
  </si>
  <si>
    <t>SO 101.4</t>
  </si>
  <si>
    <t>Rekonstrukce (km 10,600 – 11,270) - Sjezd v km 11,068 85</t>
  </si>
  <si>
    <t xml:space="preserve">    SO 101.4</t>
  </si>
  <si>
    <t>dle pol. 113468: 2,096*2,5=5,240 [A]</t>
  </si>
  <si>
    <t>113468</t>
  </si>
  <si>
    <t>ODSTRAN KRYTU ZPEVNĚNÝCH PLOCH ZE SILNIČ DÍLCŮ VČET PODKL, ODVOZ DO 20KM</t>
  </si>
  <si>
    <t>vč. odvozu a uložení na recyklační středisko / trvalou skládku dle dispozic zhotovitele, vzdálenost uvedena orientačně</t>
  </si>
  <si>
    <t>Odstranění betonových panelů (plocha ze situace, předpokládaná tl. 200 mm) 
Panelová cesta: 10,48*0,2=2,096 [A]</t>
  </si>
  <si>
    <t>Dosypávky zeminy do zemního tělesa a aktivní zóny: 17,0+10,3=27,300 [A]</t>
  </si>
  <si>
    <t>Úprava pláně pod vrstvami ŠD: 41,3*1,1=45,430 [A]</t>
  </si>
  <si>
    <t>Vrstvy zpevněných sjezdů - nová konstrukce: 29,5*1,09=32,155 [A]</t>
  </si>
  <si>
    <t>Vrstvy zpevněných sjezdů - nová konstrukce: 29,5*1,40=41,300 [A]</t>
  </si>
  <si>
    <t>Vrstvy zpevněných sjezdů - nová konstrukce: 29,5*1,04=30,680 [A]</t>
  </si>
  <si>
    <t>Vrstvy zpevněných sjezdů - nová konstrukce: 29,5=29,500 [A]</t>
  </si>
  <si>
    <t>SO 101.5</t>
  </si>
  <si>
    <t>Rekonstrukce (km 10,600 – 11,270) - Sjezd v km 11,115 19</t>
  </si>
  <si>
    <t xml:space="preserve">    SO 101.5</t>
  </si>
  <si>
    <t>Dosypávky zeminy do zemního tělesa: 8,0=8,000 [A]</t>
  </si>
  <si>
    <t>Úprava pláně pod vrstvami ŠD: 25,9*1,1=28,490 [A]</t>
  </si>
  <si>
    <t>Vrstvy zpevněných sjezdů - nová konstrukce: 18,5*1,09=20,165 [A]</t>
  </si>
  <si>
    <t>Vrstvy zpevněných sjezdů - nová konstrukce: 18,5*1,40=25,900 [A]</t>
  </si>
  <si>
    <t>Vrstvy zpevněných sjezdů - nová konstrukce: 18,5*1,04=19,240 [A]</t>
  </si>
  <si>
    <t>Vrstvy zpevněných sjezdů - nová konstrukce: 18,5=18,500 [A]</t>
  </si>
  <si>
    <t>SO 101.6</t>
  </si>
  <si>
    <t>Rekonstrukce (km 10,600 – 11,270) - Sjezd v km 11,115 50</t>
  </si>
  <si>
    <t xml:space="preserve">    SO 101.6</t>
  </si>
  <si>
    <t>vč. odvozu a uložení na meziskládku dle dispozic zhotovitele, vzdálenost uvedena orientačně - využití v SO 101.1</t>
  </si>
  <si>
    <t>Vybourání vozovkových vrstev tl. 50mm - stávající sjezd: 0,73=0,730 [A]</t>
  </si>
  <si>
    <t>Vrstvy zpevněných sjezdů - frézování: 14,65*1,045=15,309 [A]</t>
  </si>
  <si>
    <t>Vrstvy zpevněných sjezdů - frézování: 14,65*1,04=15,236 [A]</t>
  </si>
  <si>
    <t>Vrstvy zpevněných sjezdů - frézování: 14,65=14,650 [A]</t>
  </si>
  <si>
    <t>Vrstvy zpevněných sjezdů - frézování: 14,65*1,02=14,943 [A]</t>
  </si>
  <si>
    <t>SO 102</t>
  </si>
  <si>
    <t>Rekonstrukce (km 12,595 – 15,708)</t>
  </si>
  <si>
    <t>SO 102.1</t>
  </si>
  <si>
    <t>Rekonstrukce (km 12,595 – 15,708) - Hlavní trasa</t>
  </si>
  <si>
    <t xml:space="preserve">  SO 102</t>
  </si>
  <si>
    <t xml:space="preserve">    SO 102.1</t>
  </si>
  <si>
    <t>dle pol. 113338: 17,34*2,3=39,882 [A] 
dle pol. 113728: 1980,82*2,3=4 555,886 [B] 
Celkem: A+B=4 595,768 [C]</t>
  </si>
  <si>
    <t>dle pol. 113328: 22,504*2,1=47,258 [A] 
dle pol. 122738: 538,825*1,8=969,885 [B] 
dle pol. 12932: 6230*0,5*1,8=5 607,000 [C] 
Celkem: A+B+C=6 624,143 [D]</t>
  </si>
  <si>
    <t>Vybourání vozovkových vrstev (zjištěno z PR, tloušťka vrstvy stávajících vozovkových vrstev vychází z průměrných hodnot z diagnostiky vozovky) - 
- Štěrkodrť (tl. 178mm): 8,370=8,370 [A] 
- Štěrkopísek (tl. 190mm): 2,950=2,950 [B] 
Mezisoučet: A+B=11,320 [C] 
Vybourání nezpevněných vozovek (plocha ze situace, předpokládaná tl. 200 mm) 
Nezpevněná vozovka (štěrk/ŠD): 55,92*0,2=11,184 [D] 
Celkem: C+D=22,504 [E]</t>
  </si>
  <si>
    <t>Vybourání vozovkových vrstev (zjištěno z PR, tloušťka vrstvy stávajících vozovkových vrstev vychází z průměrných hodnot z diagnostiky vozovky) - PM (tl. 162mm): 17,34=17,340 [A]</t>
  </si>
  <si>
    <t>vč. odvozu a uložení na meziskládku dle dispozic zhotovitele, vzdálenost uvedena orientačně 
Výpočet celkového objemu frézování viz. pol. 113728.</t>
  </si>
  <si>
    <t>Materiál uvažovaný pro zpětné zabudování na stavbě - předpoklad: 
RS CA pro SO 102: 143,614=143,614 [A] 
Krajnice z recyklovaného materiálu pro SO 101, 102, 111, 112 a 113 celkem (výpočet nezohledňuje možnost použití výzisku z jmenovaných SO, řeší materiál krajnic pro celou stavbu!): 97,917+442,872+100,850+97,557+102,195+10,725=852,116 [B] 
Celkem: A+B=995,730 [C]</t>
  </si>
  <si>
    <t>113728</t>
  </si>
  <si>
    <t>FRÉZOVÁNÍ ZPEVNĚNÝCH PLOCH ASFALTOVÝCH, ODVOZ DO 20KM</t>
  </si>
  <si>
    <t>Vybourání vozovkových vrstev (zjištěno z PR, tloušťka vrstvy stávajících vozovkových vrstev vychází z průměrných hodnot z diagnostiky vozovky) - AHV (tl. 215mm): 2976,55=2 976,550 [A] 
Odpočet zpětně uvažovaného materiálu - předpoklad: 
RS CA pro SO 102: -143,614=- 143,614 [B] 
Krajnice z recyklovaného materiálu pro SO 101, 102, 111, 112 a 113 celkem (výpočet nezohledňuje možnost použití výzisku z jmenovaných SO, řeší materiál krajnic pro celou stavbu!): -(97,917+442,872+100,850+97,557+102,195+10,725)=- 852,116 [C] 
Celkem: A+B+C=1 980,820 [D]</t>
  </si>
  <si>
    <t>vč. odvozu na recyklační středisko / trvalou skládku dle dispozic zhotovitele, vzdálenost uvedena orientačně  
POZN.: Výměry digitálně odměřeny a dopočteny z příčných řezů (vč. výměny AZ); o případném zpětném použití části materiálu do násypu rozhodne geotechnik stavby</t>
  </si>
  <si>
    <t>Odkopávky zeminy: 538,825=538,825 [A]</t>
  </si>
  <si>
    <t>doprava vyzískané ornice / zeminy schopné zúrodnění  
vč. dovozu z meziskládky dle dispozic zhotovitele, vzdálenost uvedena orientačně</t>
  </si>
  <si>
    <t>dle pol. 18220: 60,293=60,293 [A]</t>
  </si>
  <si>
    <t>dle pol. 17130: 143,614=143,614 [A]</t>
  </si>
  <si>
    <t>Čištění stávajících příkopů: 6230=6 230,000 [A]</t>
  </si>
  <si>
    <t>dle pol. 122738: 538,825=538,825 [A]</t>
  </si>
  <si>
    <t>Hodnota množství nezohledňuje navýšení vrtsvy o 2+4% pojiv.</t>
  </si>
  <si>
    <t>Násyp z vyzískaného vyfrézovaného materiálu pro provedení RS CA (dle pol. 113724): 143,614=143,614 [A]</t>
  </si>
  <si>
    <t>Úprava pláně pod vrstvami ŠD: 18,85*1,1=20,735 [A]</t>
  </si>
  <si>
    <t>dle pol. 18220: 401,95=401,950 [A]</t>
  </si>
  <si>
    <t>Ohumusování tl. 0,15 m - svahy silničního tělesa, příkopy: 401,95*0,15=60,293 [A]</t>
  </si>
  <si>
    <t>Zatravnění vč. ošetřování a údržby trávníku do protokolárního předání objednateli 
dle pol. 18220: 401,95=401,950 [A]</t>
  </si>
  <si>
    <t>Vozovkové vrstvy - II/351 nová konstrukce: 14,5*1,30=18,850 [A]</t>
  </si>
  <si>
    <t>Vozovkové vrstvy - II/351 nová konstrukce: 14,5*1,07=15,515 [A]</t>
  </si>
  <si>
    <t>Výměna AZ vozovky RS CA tl. 2x200mm: 143,614=143,614 [A]</t>
  </si>
  <si>
    <t>R-mat. tl. 150 mm (předpoklad využití vyzískaného materiálu, viz. pol. 113724, dle harmonogramu uchazeče ; jinak nakupovaný materiál) 
POZN.: Plocha odměřena digitálně z přílohy Situace.</t>
  </si>
  <si>
    <t>Nezpevněná krajnice z asfaltového recyklátu: 2952,48*0,15=442,872 [A]</t>
  </si>
  <si>
    <t>Vozovkové vrstvy - II/351 -  
- nová konstrukce: 14,5*1,045=15,153 [A] 
- frézování: 22758,1*1,045=23 782,215 [B] 
Celkem: A+B=23 797,368 [C]</t>
  </si>
  <si>
    <t>Spojovací postřik PS-E ; 0,25 kg/m2 
plocha PS-E = obrusná vrstva rozšířená o 2,0% 
POZN.: Plocha odměřena digitálně z přílohy Situace, rozšíření v průměrných hodnotách dle vzorového řezu.</t>
  </si>
  <si>
    <t>Vozovkové vrstvy - II/351 -  
- nová konstrukce: 14,5*1,02=14,790 [A] 
- frézování: 22758,1*1,02=23 213,262 [B] 
Celkem: A+B=23 228,052 [C]</t>
  </si>
  <si>
    <t>Geokompozit na hraně frézování a nové konstrukce vozovky v š. 2,0m (přesah 1m na každou stranu od spáry): 106*2,0=212,000 [A]</t>
  </si>
  <si>
    <t>Vozovkové vrstvy - II/351 -  
- nová konstrukce: 14,5=14,500 [A] 
- frézování: 22758,1=22 758,100 [B] 
Celkem: A+B=22 772,600 [C]</t>
  </si>
  <si>
    <t>Vozovkové vrstvy - II/351 nová konstrukce: 14,5*1,045=15,153 [A]</t>
  </si>
  <si>
    <t>575B51</t>
  </si>
  <si>
    <t>LITÝ ASFALT MA II (KŘIŽ, PARKOVIŠTĚ, ZASTÁVKY) 8 TL. 40MM</t>
  </si>
  <si>
    <t>Ostrůvek při přechodu - navazující chodník: 27,4=27,400 [A]</t>
  </si>
  <si>
    <t>58221</t>
  </si>
  <si>
    <t>DLÁŽDĚNÉ KRYTY Z DROBNÝCH KOSTEK DO LOŽE Z KAMENIVA</t>
  </si>
  <si>
    <t>Ostrůvek při přechodu - kam. dlažba: 21,8=21,800 [A]</t>
  </si>
  <si>
    <t>58261A</t>
  </si>
  <si>
    <t>KRYTY Z BETON DLAŽDIC SE ZÁMKEM BAREV RELIÉF TL 60MM DO LOŽE Z KAM</t>
  </si>
  <si>
    <t>Ostrůvek při přechodu - var. a sign. pásy - dlažba: 11,5=11,500 [A]</t>
  </si>
  <si>
    <t>Napojení na stávající stav - zálivka: 24,5=24,500 [A]</t>
  </si>
  <si>
    <t>Chránička opt. kabelů Rowanet v délce úseku s rezervou na příp. odbočení a úpravy v trase celkem 10%: 3112*1,1=3 423,200 [A]</t>
  </si>
  <si>
    <t>911CA1.R</t>
  </si>
  <si>
    <t>MĚSTSKÁ ZÁBRANA Z BETONOVÝCH DÍLCŮ</t>
  </si>
  <si>
    <t>Ostrůvek při přechodu - betonová svodidla R1 (ks): 4=4,000 [A]</t>
  </si>
  <si>
    <t>Směrové sloupky bílé: 184=184,000 [A]</t>
  </si>
  <si>
    <t>dle počtu směrových sloupků: 184=184,000 [A]</t>
  </si>
  <si>
    <t>Nové SDZ 
A2b: 2=2,000 [A] 
B20a: 2=2,000 [B] 
C4a: 2=2,000 [C] 
Celkem: A+B+C=6,000 [D]</t>
  </si>
  <si>
    <t>914912</t>
  </si>
  <si>
    <t>SLOUPKY A STOJKY DZ Z OCEL TRUBEK ZABETON MONTÁŽ S PŘESUNEM</t>
  </si>
  <si>
    <t>zabetonované, příp. do patky 
pol. zahrnuje zpětnou montáž sloupků vč. SDZ, vč. vyzvednutí a dopravy ze skladu 
POZN.: Položka bude čerpána v rozsahu dle skutečnosti!</t>
  </si>
  <si>
    <t>Stávající sloupky SDZ - montáž po realizaci stavby, příp. posun: 14=14,000 [A]</t>
  </si>
  <si>
    <t>914913</t>
  </si>
  <si>
    <t>SLOUPKY A STOJKY DZ Z OCEL TRUBEK ZABETON DEMONTÁŽ</t>
  </si>
  <si>
    <t>zabetonované, příp. do patky 
pol. zahrnuje demontáž sloupků vč. SDZ, s očištěním a uskladněním, vč. likvidace odpadu dle dispozic zhotovitele (malé množství) 
POZN.: Položka bude čerpána v rozsahu dle skutečnosti!</t>
  </si>
  <si>
    <t>Stávající sloupky SDZ - demontáž pro realizaci stavby, příp. posun: 14=14,000 [A]</t>
  </si>
  <si>
    <t>40</t>
  </si>
  <si>
    <t>Nové VDZ 
V4 (0,25): 6132,5*0,25=1 533,125 [A] 
V1a (0,125): 121,2*0,125=15,150 [B] 
V2a (3/6/0,125): 2738,5*0,125*1/3=114,104 [C] 
V2b (3/1,5/0,125): 200*0,125*2/3=16,667 [D] 
V4 (0,5/0,5/0,25): 126,5*0,25*1/2=15,813 [E] 
V4 (0,5): 40*0,5=20,000 [F] 
V5 (0,5): 17,4*0,5=8,700 [G] 
V7: 22,0=22,000 [H] 
V11a: 2*21,5=43,000 [I] 
V13a - čáry+plochy: (216*0,125+43,5*0,25)+(54,2)=92,075 [J] 
Celkem: A+B+C+D+E+F+G+H+I+J=1 880,634 [K]</t>
  </si>
  <si>
    <t>41</t>
  </si>
  <si>
    <t>915211</t>
  </si>
  <si>
    <t>VODOROVNÉ DOPRAVNÍ ZNAČENÍ PLASTEM HLADKÉ - DODÁVKA A POKLÁDKA</t>
  </si>
  <si>
    <t>Nové VDZ 
V5 (0,5): 17,4*0,5=8,700 [A] 
V7: 22,0=22,000 [B] 
V11a: 2*21,5=43,000 [C] 
V13a - čáry: 54,2=54,200 [D] 
Celkem: A+B+C+D=127,900 [E]</t>
  </si>
  <si>
    <t>42</t>
  </si>
  <si>
    <t>Nové VDZ 
V1a (0,125): 121,2*0,125=15,150 [A] 
V2a (3/6/0,125): 2738,5*0,125*1/3=114,104 [B] 
V2b (3/1,5/0,125): 200*0,125*2/3=16,667 [C] 
V4 (0,5/0,5/0,25): 126,5*0,25*1/2=15,813 [D] 
V4 (0,5): 40*0,5=20,000 [E] 
V13a - čáry: 216*0,125+43,5*0,25=37,875 [F] 
Celkem: A+B+C+D+E+F=219,609 [G]</t>
  </si>
  <si>
    <t>43</t>
  </si>
  <si>
    <t>Nové VDZ 
V4 (0,25): 6132,5*0,25=1 533,125 [A]</t>
  </si>
  <si>
    <t>44</t>
  </si>
  <si>
    <t>91692</t>
  </si>
  <si>
    <t>ZVÝRAZŇUJÍCÍ SLOUPKY PLASTOVÉ</t>
  </si>
  <si>
    <t>Směrové sloupky červené: 8=8,000 [A]</t>
  </si>
  <si>
    <t>45</t>
  </si>
  <si>
    <t>91726</t>
  </si>
  <si>
    <t>KO OBRUBNÍKY BETONOVÉ</t>
  </si>
  <si>
    <t>Ostrůvek při přechodu - obruby: 22=22,000 [A]</t>
  </si>
  <si>
    <t>46</t>
  </si>
  <si>
    <t>Napojení na stávající stav - zaříznutí hrany vozovky: 24,5=24,500 [A]</t>
  </si>
  <si>
    <t>47</t>
  </si>
  <si>
    <t>SO 102.2</t>
  </si>
  <si>
    <t>Rekonstrukce (km 12,595 – 15,708) - Sjezd v km 12,595 00</t>
  </si>
  <si>
    <t xml:space="preserve">    SO 102.2</t>
  </si>
  <si>
    <t>asfalty</t>
  </si>
  <si>
    <t>dle pol. 113728: 2,68*2,3=6,164 [A]</t>
  </si>
  <si>
    <t>Vybourání vozovkových vrstev tl. 80mm - stávající sjezd: 2,68=2,680 [A]</t>
  </si>
  <si>
    <t>Vrstvy zpevněných sjezdů - frézování: 33,5*1,045=35,008 [A]</t>
  </si>
  <si>
    <t>Vrstvy zpevněných sjezdů - frézování: 33,5*1,04=34,840 [A]</t>
  </si>
  <si>
    <t>Vrstvy zpevněných sjezdů - frézování: 33,5=33,500 [A]</t>
  </si>
  <si>
    <t>Vrstvy zpevněných sjezdů - frézování: 33,5*1,02=34,170 [A]</t>
  </si>
  <si>
    <t>SO 102.3</t>
  </si>
  <si>
    <t>Rekonstrukce (km 12,595 – 15,708) - Sjezd v km 13,961 27</t>
  </si>
  <si>
    <t xml:space="preserve">    SO 102.3</t>
  </si>
  <si>
    <t>dle pol. 113338: 9,072*2,3=20,866 [A] 
dle pol. 113728: 12,04*2,3=27,692 [B] 
Celkem: A+B=48,558 [C]</t>
  </si>
  <si>
    <t>dle pol. 113328: 20,608*2,1=43,277 [A]</t>
  </si>
  <si>
    <t>Vybourání vozovkových vrstev (zjištěno z PR, tloušťka vrstvy stávajících vozovkových vrstev vychází z průměrných hodnot z diagnostiky vozovky) - 
- Štěrkodrť (tl. 178mm): 9,968=9,968 [A] 
- Štěrkopísek (tl. 190mm): 10,640=10,640 [B] 
Celkem: A+B=20,608 [C]</t>
  </si>
  <si>
    <t>Vybourání vozovkových vrstev (zjištěno z PR, tloušťka vrstvy stávajících vozovkových vrstev vychází z průměrných hodnot z diagnostiky vozovky) - PM (tl. 162mm): 9,072=9,072 [A]</t>
  </si>
  <si>
    <t>Vybourání vozovkových vrstev (zjištěno z PR, tloušťka vrstvy stávajících vozovkových vrstev vychází z průměrných hodnot z diagnostiky vozovky) - AHV (tl. 215mm): 12,04=12,040 [A]</t>
  </si>
  <si>
    <t>Úprava pláně pod vrstvami ŠD: 77,854*1,1=85,639 [A]</t>
  </si>
  <si>
    <t>Vrstvy zpevněných sjezdů - nová konstrukce: 55,61*1,09=60,615 [A]</t>
  </si>
  <si>
    <t>Vrstvy zpevněných sjezdů - nová konstrukce: 55,61*1,40=77,854 [A]</t>
  </si>
  <si>
    <t>Vrstvy zpevněných sjezdů - nová konstrukce: 55,61*1,04=57,834 [A]</t>
  </si>
  <si>
    <t>Vrstvy zpevněných sjezdů - nová konstrukce: 55,61=55,610 [A]</t>
  </si>
  <si>
    <t>SO 102.4</t>
  </si>
  <si>
    <t>Rekonstrukce (km 12,595 – 15,708) - Sjezd v km 14.125 55</t>
  </si>
  <si>
    <t xml:space="preserve">    SO 102.4</t>
  </si>
  <si>
    <t>dle pol. 113728: 1,08*2,3=2,484 [A]</t>
  </si>
  <si>
    <t>Vybourání vozovkových vrstev tl. 80mm - stávající sjezd: 1,08=1,080 [A]</t>
  </si>
  <si>
    <t>Vrstvy zpevněných sjezdů - frézování: 13,33*1,045=13,930 [A]</t>
  </si>
  <si>
    <t>Vrstvy zpevněných sjezdů - frézování: 13,33*1,04=13,863 [A]</t>
  </si>
  <si>
    <t>Vrstvy zpevněných sjezdů - frézování: 13,33=13,330 [A]</t>
  </si>
  <si>
    <t>Vrstvy zpevněných sjezdů - frézování: 13,33*1,02=13,597 [A]</t>
  </si>
  <si>
    <t>SO 102.5</t>
  </si>
  <si>
    <t>Rekonstrukce (km 12,595 – 15,708) - Sjezd v km 14,126 77</t>
  </si>
  <si>
    <t xml:space="preserve">    SO 102.5</t>
  </si>
  <si>
    <t>dle pol. 113728: 2,48*2,3=5,704 [A]</t>
  </si>
  <si>
    <t>Vybourání vozovkových vrstev tl. 80mm - stávající sjezd: 2,48=2,480 [A]</t>
  </si>
  <si>
    <t>Vrstvy zpevněných sjezdů - frézování: 30,66*1,045=32,040 [A]</t>
  </si>
  <si>
    <t>Vrstvy zpevněných sjezdů - frézování: 30,66*1,04=31,886 [A]</t>
  </si>
  <si>
    <t>Vrstvy zpevněných sjezdů - frézování: 30,66=30,660 [A]</t>
  </si>
  <si>
    <t>Vrstvy zpevněných sjezdů - frézování: 30,66*1,02=31,273 [A]</t>
  </si>
  <si>
    <t>SO 102.6</t>
  </si>
  <si>
    <t>Rekonstrukce (km 12,595 – 15,708) - Sjezd v km 14,522 05</t>
  </si>
  <si>
    <t xml:space="preserve">    SO 102.6</t>
  </si>
  <si>
    <t>dle pol. 113728: 1,92*2,3=4,416 [A]</t>
  </si>
  <si>
    <t>Vybourání vozovkových vrstev tl. 80mm - stávající sjezd: 1,92=1,920 [A]</t>
  </si>
  <si>
    <t>Vrstvy zpevněných sjezdů - frézování: 24,41*1,045=25,508 [A]</t>
  </si>
  <si>
    <t>Vrstvy zpevněných sjezdů - frézování: 24,41*1,04=25,386 [A]</t>
  </si>
  <si>
    <t>Vrstvy zpevněných sjezdů - frézování: 24,41=24,410 [A]</t>
  </si>
  <si>
    <t>Vrstvy zpevněných sjezdů - frézování: 24,41*1,02=24,898 [A]</t>
  </si>
  <si>
    <t>SO 102.7</t>
  </si>
  <si>
    <t>Rekonstrukce (km 12,595 – 15,708) - Sjezd v km 14,522 35</t>
  </si>
  <si>
    <t xml:space="preserve">    SO 102.7</t>
  </si>
  <si>
    <t>dle pol. 113728: 3,68*2,3=8,464 [A]</t>
  </si>
  <si>
    <t>Vybourání vozovkových vrstev tl. 80mm - stávající sjezd: 3,68=3,680 [A]</t>
  </si>
  <si>
    <t>Vrstvy zpevněných sjezdů - frézování: 45,53*1,045=47,579 [A]</t>
  </si>
  <si>
    <t>Vrstvy zpevněných sjezdů - frézování: 45,53*1,04=47,351 [A]</t>
  </si>
  <si>
    <t>Vrstvy zpevněných sjezdů - frézování: 45,53=45,530 [A]</t>
  </si>
  <si>
    <t>Vrstvy zpevněných sjezdů - frézování: 45,53*1,02=46,441 [A]</t>
  </si>
  <si>
    <t>SO 102.8</t>
  </si>
  <si>
    <t>Rekonstrukce (km 12,595 – 15,708) - Sjezd v km 15,255 26</t>
  </si>
  <si>
    <t xml:space="preserve">    SO 102.8</t>
  </si>
  <si>
    <t>dle pol. 113728: 5,68*2,3=13,064 [A]</t>
  </si>
  <si>
    <t>Vybourání vozovkových vrstev tl. 80mm - stávající sjezd: 5,68=5,680 [A]</t>
  </si>
  <si>
    <t>Vrstvy zpevněných sjezdů - frézování: 70,57*1,045=73,746 [A]</t>
  </si>
  <si>
    <t>Vrstvy zpevněných sjezdů - frézování: 70,57*1,04=73,393 [A]</t>
  </si>
  <si>
    <t>Vrstvy zpevněných sjezdů - frézování: 70,57=70,570 [A]</t>
  </si>
  <si>
    <t>Vrstvy zpevněných sjezdů - frézování: 70,57*1,02=71,981 [A]</t>
  </si>
  <si>
    <t>SO 102.9</t>
  </si>
  <si>
    <t>Rekonstrukce (km 12,595 – 15,708) - Sjezd v km 15,504 76</t>
  </si>
  <si>
    <t xml:space="preserve">    SO 102.9</t>
  </si>
  <si>
    <t>dle pol. 113728: 1,64*2,3=3,772 [A]</t>
  </si>
  <si>
    <t>Vybourání vozovkových vrstev tl. 80mm - stávající sjezd: 1,64=1,640 [A]</t>
  </si>
  <si>
    <t>Vrstvy zpevněných sjezdů - frézování: 20,5*1,045=21,423 [A]</t>
  </si>
  <si>
    <t>Vrstvy zpevněných sjezdů - frézování: 20,5*1,04=21,320 [A]</t>
  </si>
  <si>
    <t>Vrstvy zpevněných sjezdů - frézování: 20,5=20,500 [A]</t>
  </si>
  <si>
    <t>Vrstvy zpevněných sjezdů - frézování: 20,5*1,02=20,910 [A]</t>
  </si>
  <si>
    <t>SO 111</t>
  </si>
  <si>
    <t>Křižovatka II/351 s III/35121</t>
  </si>
  <si>
    <t>SO 111.1</t>
  </si>
  <si>
    <t>Křižovatka II/351 s III/35121 - Hlavní trasa</t>
  </si>
  <si>
    <t xml:space="preserve">  SO 111</t>
  </si>
  <si>
    <t xml:space="preserve">    SO 111.1</t>
  </si>
  <si>
    <t>dle pol. 113338: 143,58*2,3=330,234 [A]</t>
  </si>
  <si>
    <t>dle pol. 113328: 215,923*2,1=453,438 [A] 
dle pol. 122738: 2670,358*1,8=4 806,644 [B] 
Celkem: A+B=5 260,082 [C]</t>
  </si>
  <si>
    <t>Vybourání vozovkových vrstev (zjištěno z PR, tloušťka vrstvy stávajících vozovkových vrstev vychází z průměrných hodnot z diagnostiky vozovky) - 
- Štěrkodrť (tl. 178mm): 110,814=110,814 [A] 
- Štěrkopísek (tl. 190mm): 93,869=93,869 [B] 
Mezisoučet: A+B=204,683 [C] 
Vybourání nezpevněných vozovek (plocha ze situace, předpokládaná tl. 200 mm) 
Nezpevněná vozovka (štěrk/ŠD): 56,2*0,2=11,240 [D] 
Celkem: C+D=215,923 [E]</t>
  </si>
  <si>
    <t>Vybourání vozovkových vrstev (zjištěno z PR, tloušťka vrstvy stávajících vozovkových vrstev vychází z průměrných hodnot z diagnostiky vozovky) - PM (tl. 162mm): 143,58=143,580 [A]</t>
  </si>
  <si>
    <t>Vybourání vozovkových vrstev (zjištěno z PR, tloušťka vrstvy stávajících vozovkových vrstev vychází z průměrných hodnot z diagnostiky vozovky) - AHV (tl. 215mm): 470,549=470,549 [A]</t>
  </si>
  <si>
    <t>Odkopávky zeminy: 2670,358=2 670,358 [A]</t>
  </si>
  <si>
    <t>dle pol. 18220: 410,91=410,910 [A]</t>
  </si>
  <si>
    <t>dle pol. 17130: 486,15=486,150 [A]</t>
  </si>
  <si>
    <t>dle pol. 122738: 2670,358=2 670,358 [A]</t>
  </si>
  <si>
    <t>Násyp z vyzískaného vyfrézovaného materiálu pro provedení RS CA (dle pol. 113724 - objem výzisku celého SO 111 vč. sjezdů): 486,15=486,150 [A]</t>
  </si>
  <si>
    <t>Dosypávky zeminy do zemního tělesa: 820,31=820,310 [A]</t>
  </si>
  <si>
    <t>Úprava pláně pod vrstvami ŠD: 2499,64*1,1=2 749,604 [A]</t>
  </si>
  <si>
    <t>dle pol. 18220: 2739,4=2 739,400 [A]</t>
  </si>
  <si>
    <t>Ohumusování tl. 0,15 m - svahy silničního tělesa, příkopy: 2739,4*0,15=410,910 [A]</t>
  </si>
  <si>
    <t>Zatravnění vč. ošetřování a údržby trávníku do protokolárního předání objednateli 
dle pol. 18220: 2739,4=2 739,400 [A]</t>
  </si>
  <si>
    <t>Dolnění vrstvy aktivní zóny pro provedení RS CA (dle pol. 567504, resp. 17130): 1318,831-486,15=832,681 [A]</t>
  </si>
  <si>
    <t>Vozovkové vrstvy - II/351 nová konstrukce: 1922,8*1,30=2 499,640 [A]</t>
  </si>
  <si>
    <t>Vozovkové vrstvy - II/351 nová konstrukce: 1922,8*1,07=2 057,396 [A]</t>
  </si>
  <si>
    <t>Výměna AZ vozovky RS CA tl. 2x200mm: 1318,831=1 318,831 [A]</t>
  </si>
  <si>
    <t>Nezpevněná krajnice z asfaltového recyklátu: 620,73*0,15=93,110 [A]</t>
  </si>
  <si>
    <t>Vozovkové vrstvy - II/351 -  
- nová konstrukce: 1922,8*1,045=2 009,326 [A] 
- frézování: 2222,1*1,045=2 322,095 [B] 
Celkem: A+B=4 331,421 [C]</t>
  </si>
  <si>
    <t>Vozovkové vrstvy - II/351 -  
- nová konstrukce: 1922,8*1,02=1 961,256 [A] 
- frézování: 2222,1*1,02=2 266,542 [B] 
Celkem: A+B=4 227,798 [C]</t>
  </si>
  <si>
    <t>Geokompozit na hraně frézování a nové konstrukce vozovky v š. 2,0m (přesah 1m na každou stranu od spáry): 863,3*2,0=1 726,600 [A]</t>
  </si>
  <si>
    <t>Vozovkové vrstvy - II/351 -  
- nová konstrukce: 1922,8=1 922,800 [A] 
- frézování: 2222,1=2 222,100 [B] 
Celkem: A+B=4 144,900 [C]</t>
  </si>
  <si>
    <t>Vozovkové vrstvy - II/351 nová konstrukce: 19322,8*1,045=20 192,326 [A]</t>
  </si>
  <si>
    <t>Chránička opt. kabelů Rowanet v délce úseku s rezervou na příp. odbočení a úpravy v trase celkem 10%: 456*1,1=501,600 [A]</t>
  </si>
  <si>
    <t>Směrové sloupky bílé: 11=11,000 [A]</t>
  </si>
  <si>
    <t>dle počtu směrových sloupků: 11=11,000 [A]</t>
  </si>
  <si>
    <t>Nové SDZ  
P1: 2=2,000 [A] 
IS3b: 2=2,000 [B] 
IS3c: 2=2,000 [C] 
Celkem: A+B+C=6,000 [D]</t>
  </si>
  <si>
    <t>914431</t>
  </si>
  <si>
    <t>DOPRAVNÍ ZNAČKY 100X150CM OCELOVÉ FÓLIE TŘ 2 - DODÁVKA A MONTÁŽ</t>
  </si>
  <si>
    <t>Nové SDZ 
IP19: 2=2,000 [A]</t>
  </si>
  <si>
    <t>Stávající sloupky SDZ - montáž po realizaci stavby, příp. posun: 2=2,000 [A]</t>
  </si>
  <si>
    <t>Stávající sloupky SDZ - demontáž pro realizaci stavby, příp. posun: 2=2,000 [A]</t>
  </si>
  <si>
    <t>zabetonované, příp. do patky 
vč. očištění a odvozu do sběrných surovin, výzisk náleží objednateli! Ostatní (základ) vč. likvidace dle dispozic zhotovitele (malé množství)</t>
  </si>
  <si>
    <t>Stávající rušené SDZ vč. sloupků: 4=4,000 [A]</t>
  </si>
  <si>
    <t>Nové SDZ 
P1: 2=2,000 [A] 
IS3b+IS3c: 2=2,000 [B] 
IP19: 2*2=4,000 [C] 
Celkem: A+B+C=8,000 [D]</t>
  </si>
  <si>
    <t>Nové VDZ 
V4 (0,25): 916*0,25=229,000 [A] 
V1a (0,125): 320,5*0,125=40,063 [B] 
V2b (1,5/1,5/0,25): 61,5*0,25*1/2=7,688 [C] 
V2b (1,5/1,5/0,125): 82*0,125*1/2=5,125 [D] 
V2b (3/1,5/0,125): 264*0,125*2/3=22,000 [E] 
V5 (0,5): 6,0*0,5=3,000 [F] 
V9a - 
- vlevo/vpravo: 12*1,13=13,560 [G] 
- rovně+vpravo: 12*1,48=17,760 [H] 
- rovně/vlevo+vpravo: 2*1,86=3,720 [I] 
V13a - čáry+plochy: (329,5*0,125)+(58,5)=99,688 [J] 
Celkem: A+B+C+D+E+F+G+H+I+J=441,604 [K]</t>
  </si>
  <si>
    <t>Nové VDZ 
V5 (0,5): 6,0*0,5=3,000 [A] 
V9a - 
- vlevo/vpravo: 12*1,13=13,560 [B] 
- rovně+vpravo: 12*1,48=17,760 [C] 
- rovně/vlevo+vpravo: 2*1,86=3,720 [D] 
V13a - plochy: 58,5=58,500 [E] 
Celkem: A+B+C+D+E=96,540 [F]</t>
  </si>
  <si>
    <t>Nové VDZ 
V1a (0,125): 320,5*0,125=40,063 [A] 
V2b (1,5/1,5/0,25): 61,5*0,25*1/2=7,688 [B] 
V2b (1,5/1,5/0,125): 82*0,125*1/2=5,125 [C] 
V2b (3/1,5/0,125): 264*0,125*2/3=22,000 [D] 
V13a - čáry: 329,5*0,125=41,188 [E] 
Celkem: A+B+C+D+E=116,064 [F]</t>
  </si>
  <si>
    <t>Nové VDZ 
V4 (0,25): 916*0,25=229,000 [A]</t>
  </si>
  <si>
    <t>SO 111.2</t>
  </si>
  <si>
    <t>Křižovatka II/351 s III/35121 - Levý sjezd křižovatky km 11,499 91</t>
  </si>
  <si>
    <t xml:space="preserve">    SO 111.2</t>
  </si>
  <si>
    <t>dle pol. 113338: 0,891*2,3=2,049 [A]</t>
  </si>
  <si>
    <t>dle pol. 113328: 2,024*2,1=4,250 [A] 
dle pol. 122738: 3,0*1,8=5,400 [B] 
dle pol. 12932: 26*0,5*1,8=23,400 [C] 
Celkem: A+B+C=33,050 [D]</t>
  </si>
  <si>
    <t>Vybourání vozovkových vrstev (zjištěno z PR, tloušťka vrstvy stávajících vozovkových vrstev vychází z průměrných hodnot z diagnostiky vozovky) - 
- Štěrkodrť (tl. 178mm): 0,979=0,979 [A] 
- Štěrkopísek (tl. 190mm): 1,045=1,045 [B] 
Celkem: A+B=2,024 [C]</t>
  </si>
  <si>
    <t>Vybourání vozovkových vrstev (zjištěno z PR, tloušťka vrstvy stávajících vozovkových vrstev vychází z průměrných hodnot z diagnostiky vozovky) - PM (tl. 162mm): 0,891=0,891 [A]</t>
  </si>
  <si>
    <t>vč. odvozu a uložení na meziskládku dle dispozic zhotovitele, vzdálenost uvedena orientačně - využití v SO 111.1</t>
  </si>
  <si>
    <t>Vybourání vozovkových vrstev (zjištěno z PR, tloušťka vrstvy stávajících vozovkových vrstev vychází z průměrných hodnot z diagnostiky vozovky) - AHV (tl. 215mm): 7,418=7,418 [A]</t>
  </si>
  <si>
    <t>Odkopávky zeminy: 3,0=3,000 [A]</t>
  </si>
  <si>
    <t>Čištění stávajících příkopů: 26=26,000 [A]</t>
  </si>
  <si>
    <t>dle pol. 122738: 3,0=3,000 [A]</t>
  </si>
  <si>
    <t>Úprava pláně pod vrstvami ŠD: 7,15*1,1=7,865 [A]</t>
  </si>
  <si>
    <t>Vozovkové vrstvy - nová konstrukce: 5,5*1,30=7,150 [A]</t>
  </si>
  <si>
    <t>Vozovkové vrstvy - nová konstrukce: 5,5*1,07=5,885 [A]</t>
  </si>
  <si>
    <t>Nezpevněná krajnice z asfaltového recyklátu: 22,0*0,15=3,300 [A]</t>
  </si>
  <si>
    <t>Vozovkové vrstvy -  
- nová konstrukce: 5,5*1,045=5,748 [A] 
- frézování: 140,5*1,045=146,823 [B] 
Celkem: A+B=152,571 [C]</t>
  </si>
  <si>
    <t>Vozovkové vrstvy -  
- nová konstrukce: 5,5*1,02=5,610 [A] 
- frézování: 140,5*1,02=143,310 [B] 
Celkem: A+B=148,920 [C]</t>
  </si>
  <si>
    <t>Geokompozit na hraně frézování a nové konstrukce vozovky v š. 2,0m (přesah 1m na každou stranu od spáry): 6,5*2,0=13,000 [A]</t>
  </si>
  <si>
    <t>Vozovkové vrstvy -  
- nová konstrukce: 5,5=5,500 [A] 
- frézování: 140,5=140,500 [B] 
Celkem: A+B=146,000 [C]</t>
  </si>
  <si>
    <t>Vozovkové vrstvy - nová konstrukce: 5,5*1,045=5,748 [A]</t>
  </si>
  <si>
    <t>Napojení na stávající stav - zálivka: 7,4=7,400 [A]</t>
  </si>
  <si>
    <t>Směrové sloupky bílé: 5=5,000 [A]</t>
  </si>
  <si>
    <t>Napojení na stávající stav - zaříznutí hrany vozovky: 7,4=7,400 [A]</t>
  </si>
  <si>
    <t>SO 111.3</t>
  </si>
  <si>
    <t>Křižovatka II/351 s III/35121 - Pravý sjezd křižovatky km 11,499 91</t>
  </si>
  <si>
    <t xml:space="preserve">    SO 111.3</t>
  </si>
  <si>
    <t>dle pol. 113338: 1,377*2,3=3,167 [A]</t>
  </si>
  <si>
    <t>dle pol. 113328: 3,128*2,1=6,569 [A] 
dle pol. 122738: 73,1*1,8=131,580 [B] 
dle pol. 12932: 10*0,5*1,8=9,000 [C] 
Celkem: A+B+C=147,149 [D]</t>
  </si>
  <si>
    <t>Vybourání vozovkových vrstev (zjištěno z PR, tloušťka vrstvy stávajících vozovkových vrstev vychází z průměrných hodnot z diagnostiky vozovky) - 
- Štěrkodrť (tl. 178mm): 1,513=1,513 [A] 
- Štěrkopísek (tl. 190mm): 1,615=1,615 [B] 
Celkem: A+B=3,128 [C]</t>
  </si>
  <si>
    <t>Vybourání vozovkových vrstev (zjištěno z PR, tloušťka vrstvy stávajících vozovkových vrstev vychází z průměrných hodnot z diagnostiky vozovky) - PM (tl. 162mm): 1,377=1,377 [A]</t>
  </si>
  <si>
    <t>Vybourání vozovkových vrstev (zjištěno z PR, tloušťka vrstvy stávajících vozovkových vrstev vychází z průměrných hodnot z diagnostiky vozovky) - AHV (tl. 215mm): 8,183=8,183 [A]</t>
  </si>
  <si>
    <t>Odkopávky zeminy: 73,1=73,100 [A]</t>
  </si>
  <si>
    <t>dle pol. 18220: 19,26=19,260 [A]</t>
  </si>
  <si>
    <t>Čištění stávajících příkopů: 10=10,000 [A]</t>
  </si>
  <si>
    <t>dle pol. 122738: 73,1=73,100 [A]</t>
  </si>
  <si>
    <t>Dosypávky zeminy do zemního tělesa: 85,0=85,000 [A]</t>
  </si>
  <si>
    <t>Úprava pláně pod vrstvami ŠD: 24,05*1,1=26,455 [A]</t>
  </si>
  <si>
    <t>dle pol. 18220: 128,4=128,400 [A]</t>
  </si>
  <si>
    <t>Ohumusování tl. 0,15 m - svahy silničního tělesa, příkopy: 128,4*0,15=19,260 [A]</t>
  </si>
  <si>
    <t>Zatravnění vč. ošetřování a údržby trávníku do protokolárního předání objednateli 
dle pol. 18220: 128,4=128,400 [A]</t>
  </si>
  <si>
    <t>Vozovkové vrstvy - nová konstrukce: 18,5*1,30=24,050 [A]</t>
  </si>
  <si>
    <t>Vozovkové vrstvy - nová konstrukce: 18,5*1,07=19,795 [A]</t>
  </si>
  <si>
    <t>Nezpevněná krajnice z asfaltového recyklátu: 29,6*0,15=4,440 [A]</t>
  </si>
  <si>
    <t>Vozovkové vrstvy -  
- nová konstrukce: 18,5*1,045=19,333 [A] 
- frézování: 167,5*1,045=175,038 [B] 
Celkem: A+B=194,371 [C]</t>
  </si>
  <si>
    <t>Vozovkové vrstvy -  
- nová konstrukce: 18,5*1,02=18,870 [A] 
- frézování: 167,5*1,02=170,850 [B] 
Celkem: A+B=189,720 [C]</t>
  </si>
  <si>
    <t>Geokompozit na hraně frézování a nové konstrukce vozovky v š. 2,0m (přesah 1m na každou stranu od spáry): 17,2*2,0=34,400 [A]</t>
  </si>
  <si>
    <t>Vozovkové vrstvy -  
- nová konstrukce: 18,5=18,500 [A] 
- frézování: 167,5=167,500 [B] 
Celkem: A+B=186,000 [C]</t>
  </si>
  <si>
    <t>Vozovkové vrstvy - nová konstrukce: 18,5*1,045=19,333 [A]</t>
  </si>
  <si>
    <t>Směrové sloupky bílé: 4=4,000 [A]</t>
  </si>
  <si>
    <t>Napojení na stávající stav - zaříznutí hrany vozovky: 10,5=10,500 [A]</t>
  </si>
  <si>
    <t>SO 111.4</t>
  </si>
  <si>
    <t>Křižovatka II/351 s III/35121 - Sjezd v km 11,617 17</t>
  </si>
  <si>
    <t xml:space="preserve">    SO 111.4</t>
  </si>
  <si>
    <t>Úprava pláně pod vrstvami ŠD: 39,648*1,1=43,613 [A]</t>
  </si>
  <si>
    <t>Vrstvy zpevněných sjezdů - nová konstrukce: 28,32*1,09=30,869 [A]</t>
  </si>
  <si>
    <t>Vrstvy zpevněných sjezdů - nová konstrukce: 28,32*1,40=39,648 [A]</t>
  </si>
  <si>
    <t>Vrstvy zpevněných sjezdů - nová konstrukce: 28,32*1,04=29,453 [A]</t>
  </si>
  <si>
    <t>Vrstvy zpevněných sjezdů - nová konstrukce: 28,32=28,320 [A]</t>
  </si>
  <si>
    <t>SO 111.5</t>
  </si>
  <si>
    <t>Křižovatka II/351 s III/35121 - Sjezd v km 11,658 47</t>
  </si>
  <si>
    <t xml:space="preserve">    SO 111.5</t>
  </si>
  <si>
    <t>Úprava pláně pod vrstvami ŠD: 28,532*1,1=31,385 [A]</t>
  </si>
  <si>
    <t>Vrstvy zpevněných sjezdů - nová konstrukce: 20,38*1,09=22,214 [A]</t>
  </si>
  <si>
    <t>Vrstvy zpevněných sjezdů - nová konstrukce: 20,38*1,40=28,532 [A]</t>
  </si>
  <si>
    <t>Vrstvy zpevněných sjezdů - nová konstrukce: 20,38*1,04=21,195 [A]</t>
  </si>
  <si>
    <t>Vrstvy zpevněných sjezdů - nová konstrukce: 20,38=20,380 [A]</t>
  </si>
  <si>
    <t>SO 112</t>
  </si>
  <si>
    <t>Křižovatka II/351 s III/15241</t>
  </si>
  <si>
    <t>SO 112.1</t>
  </si>
  <si>
    <t>Křižovatka II/351 s III/15241 - Hlavní trasa</t>
  </si>
  <si>
    <t xml:space="preserve">  SO 112</t>
  </si>
  <si>
    <t xml:space="preserve">    SO 112.1</t>
  </si>
  <si>
    <t>dle pol. 113338: 131,45*2,3=302,335 [A]</t>
  </si>
  <si>
    <t>dle pol. 113328: 134,344*2,1=282,122 [A] 
dle pol. 122738: 1863,448*1,8=3 354,206 [B] 
dle pol. 12932: 45*0,5*1,8=40,500 [C] 
Celkem: A+B+C=3 676,828 [D]</t>
  </si>
  <si>
    <t>Vybourání vozovkových vrstev (zjištěno z PR, tloušťka vrstvy stávajících vozovkových vrstev vychází z průměrných hodnot z diagnostiky vozovky) - 
- Štěrkodrť (tl. 178mm): 71,326=71,326 [A] 
- Štěrkopísek (tl. 190mm): 56,098=56,098 [B] 
Mezisoučet: A+B=127,424 [C] 
Vybourání nezpevněných vozovek (plocha ze situace, předpokládaná tl. 200 mm) 
Nezpevněná vozovka (štěrk/ŠD): 34,6*0,2=6,920 [D] 
Celkem: C+D=134,344 [E]</t>
  </si>
  <si>
    <t>Vybourání vozovkových vrstev (zjištěno z PR, tloušťka vrstvy stávajících vozovkových vrstev vychází z průměrných hodnot z diagnostiky vozovky) - PM (tl. 162mm): 131,45=131,450 [A]</t>
  </si>
  <si>
    <t>Vybourání vozovkových vrstev (zjištěno z PR, tloušťka vrstvy stávajících vozovkových vrstev vychází z průměrných hodnot z diagnostiky vozovky) - AHV (tl. 215mm): 427,323=427,323 [A]</t>
  </si>
  <si>
    <t>Odkopávky zeminy: 1863,448=1 863,448 [A]</t>
  </si>
  <si>
    <t>dle pol. 18220: 354,645=354,645 [A]</t>
  </si>
  <si>
    <t>dle pol. 17130: 445,053=445,053 [A]</t>
  </si>
  <si>
    <t>Čištění stávajících příkopů: 45=45,000 [A]</t>
  </si>
  <si>
    <t>dle pol. 122738: 1863,448=1 863,448 [A]</t>
  </si>
  <si>
    <t>Násyp z vyzískaného vyfrézovaného materiálu pro provedení RS CA (dle pol. 113724 - objem výzisku celého SO 112 vč. sjezdů): 445,053=445,053 [A]</t>
  </si>
  <si>
    <t>Dosypávky zeminy do zemního tělesa: 84,888=84,888 [A]</t>
  </si>
  <si>
    <t>Úprava pláně pod vrstvami ŠD: 1672,58*1,1=1 839,838 [A]</t>
  </si>
  <si>
    <t>dle pol. 18220: 2364,3=2 364,300 [A]</t>
  </si>
  <si>
    <t>Ohumusování tl. 0,15 m - svahy silničního tělesa, příkopy: 2364,3*0,15=354,645 [A]</t>
  </si>
  <si>
    <t>Zatravnění vč. ošetřování a údržby trávníku do protokolárního předání objednateli 
dle pol. 18220: 2364,3=2 364,300 [A]</t>
  </si>
  <si>
    <t>Dolnění vrstvy aktivní zóny pro provedení RS CA (dle pol. 567504, resp. 17130): 801,081-445,053=356,028 [A]</t>
  </si>
  <si>
    <t>Vozovkové vrstvy - II/351 nová konstrukce: 1286,6*1,30=1 672,580 [A]</t>
  </si>
  <si>
    <t>Vozovkové vrstvy - II/351 nová konstrukce: 1286,6*1,07=1 376,662 [A]</t>
  </si>
  <si>
    <t>Výměna AZ vozovky RS CA tl. 2x200mm: 801,081=801,081 [A]</t>
  </si>
  <si>
    <t>Nezpevněná krajnice z asfaltového recyklátu: 624,88*0,15=93,732 [A]</t>
  </si>
  <si>
    <t>Infiltrační postřik PI-C  0,60 kg/m2 
plocha PI-C = obrusná vrstva rozšířená o 7%, resp. o 9% 
POZN.: Plocha odměřena digitálně z přílohy Situace, rozšíření v průměrných hodnotách dle vzorového řezu.</t>
  </si>
  <si>
    <t>Vozovkové vrstvy - II/351 -  
- nová konstrukce: 1286,6*1,045=1 344,497 [A] 
- frézování: 2876,5*1,045=3 005,943 [B] 
Celkem: A+B=4 350,440 [C]</t>
  </si>
  <si>
    <t>Vozovkové vrstvy - II/351 -  
- nová konstrukce: 1286,6*1,02=1 312,332 [A] 
- frézování: 2876,5*1,02=2 934,030 [B] 
Celkem: A+B=4 246,362 [C]</t>
  </si>
  <si>
    <t>Geokompozit na hraně frézování a nové konstrukce vozovky v š. 2,0m (přesah 1m na každou stranu od spáry): 613*2,0=1 226,000 [A]</t>
  </si>
  <si>
    <t>Vozovkové vrstvy - II/351 -  
- nová konstrukce: 1286,6=1 286,600 [A] 
- frézování: 2876,5=2 876,500 [B] 
Celkem: A+B=4 163,100 [C]</t>
  </si>
  <si>
    <t>Vozovkové vrstvy - II/351 nová konstrukce: 1286,6*1,045=1 344,497 [A]</t>
  </si>
  <si>
    <t>Chránička opt. kabelů Rowanet v délce úseku s rezervou na příp. odbočení a úpravy v trase celkem 10%: 462*1,1=508,200 [A]</t>
  </si>
  <si>
    <t>9113A1</t>
  </si>
  <si>
    <t>SVODIDLO OCEL SILNIČ JEDNOSTR, ÚROVEŇ ZADRŽ N1, N2 - DODÁVKA A MONTÁŽ</t>
  </si>
  <si>
    <t>Jednostranné ocelové svodidlo - úroveň zadržení N2: 17,7=17,700 [A]</t>
  </si>
  <si>
    <t>91267</t>
  </si>
  <si>
    <t>ODRAZKY NA SVODIDLA</t>
  </si>
  <si>
    <t>na silniční svodidlo</t>
  </si>
  <si>
    <t>Nové SDZ 
P1: 2=2,000 [A] 
IS3b: 2=2,000 [B] 
IS3c: 2=2,000 [C] 
Celkem: A+B+C=6,000 [D]</t>
  </si>
  <si>
    <t>Stávající sloupky SDZ - montáž po realizaci stavby, příp. posun: 4=4,000 [A]</t>
  </si>
  <si>
    <t>Stávající sloupky SDZ - demontáž pro realizaci stavby, příp. posun: 4=4,000 [A]</t>
  </si>
  <si>
    <t>Nové VDZ 
V4 (0,25): 906,5*0,25=226,625 [A] 
V1a (0,125): 342,5*0,125=42,813 [B] 
V2b (1,5/1,5/0,25): 64*0,25*1/2=8,000 [C] 
V2b (1,5/1,5/0,125): 52,5*0,125*1/2=3,281 [D] 
V2b (3/1,5/0,125): 256,5*0,125*2/3=21,375 [E] 
V5 (0,5): 6,0*0,5=3,000 [F] 
V9a - 
- vlevo/vpravo: 12*1,13=13,560 [G] 
- rovně+vpravo: 12*1,48=17,760 [H] 
- rovně/vlevo+vpravo: 2*1,86=3,720 [I] 
V13a - čáry+plochy: (352,7*0,125)+(60,0)=104,088 [J] 
Celkem: A+B+C+D+E+F+G+H+I+J=444,222 [K]</t>
  </si>
  <si>
    <t>Nové VDZ 
V5 (0,5): 6,0*0,5=3,000 [A] 
V9a - 
- vlevo/vpravo: 12*1,13=13,560 [B] 
- rovně+vpravo: 12*1,48=17,760 [C] 
- rovně/vlevo+vpravo: 2*1,86=3,720 [D] 
V13a - plochy: 60,0=60,000 [E] 
Celkem: A+B+C+D+E=98,040 [F]</t>
  </si>
  <si>
    <t>Nové VDZ 
V1a (0,125): 342,5*0,125=42,813 [A] 
V2b (1,5/1,5/0,25): 64*0,25*1/2=8,000 [B] 
V2b (1,5/1,5/0,125): 52,5*0,125*1/2=3,281 [C] 
V2b (3/1,5/0,125): 256,5*0,125*2/3=21,375 [D] 
V13a - čáry: 352,7*0,125=44,088 [E] 
Celkem: A+B+C+D+E=119,557 [F]</t>
  </si>
  <si>
    <t>Nové VDZ 
V4 (0,25): 906,5*0,25=226,625 [A]</t>
  </si>
  <si>
    <t>SO 112.2</t>
  </si>
  <si>
    <t>Křižovatka II/351 s III/15241 - Levý sjezd křižovatky km 11,985 88</t>
  </si>
  <si>
    <t xml:space="preserve">    SO 112.2</t>
  </si>
  <si>
    <t>dle pol. 122738: 5,0*1,8=9,000 [A] 
dle pol. 12932: 20*0,5*1,8=18,000 [B] 
Celkem: A+B=27,000 [C]</t>
  </si>
  <si>
    <t>vč. odvozu a uložení na meziskládku dle dispozic zhotovitele, vzdálenost uvedena orientačně - využití v SO 112.1</t>
  </si>
  <si>
    <t>Vybourání vozovkových vrstev (zjištěno z PR, tloušťka vrstvy stávajících vozovkových vrstev vychází z průměrných hodnot z diagnostiky vozovky) - AHV (tl. 215mm): 8,77=8,770 [A]</t>
  </si>
  <si>
    <t>Odkopávky zeminy: 5,0=5,000 [A]</t>
  </si>
  <si>
    <t>dle pol. 18220: 3,795=3,795 [A]</t>
  </si>
  <si>
    <t>Čištění stávajících příkopů: 20=20,000 [A]</t>
  </si>
  <si>
    <t>dle pol. 122738: 5,0=5,000 [A]</t>
  </si>
  <si>
    <t>Ohumusování tl. 0,15 m - svahy silničního tělesa, příkopy: 25,3*0,15=3,795 [A]</t>
  </si>
  <si>
    <t>Nezpevněná krajnice z asfaltového recyklátu: 20,0*0,15=3,000 [A]</t>
  </si>
  <si>
    <t>Vozovkové vrstvy - frézování: 175,4*1,045=183,293 [A]</t>
  </si>
  <si>
    <t>Vozovkové vrstvy - frézování: 175,4*1,02=178,908 [A]</t>
  </si>
  <si>
    <t>Vozovkové vrstvy - frézování: 175,4=175,400 [A]</t>
  </si>
  <si>
    <t>Napojení na stávající stav - zálivka: 10,6=10,600 [A]</t>
  </si>
  <si>
    <t>Jednostranné ocelové svodidlo - úroveň zadržení N2: 6,3=6,300 [A]</t>
  </si>
  <si>
    <t>Směrové sloupky bílé: 3=3,000 [A]</t>
  </si>
  <si>
    <t>Napojení na stávající stav - zaříznutí hrany vozovky: 10,6=10,600 [A]</t>
  </si>
  <si>
    <t>SO 112.3</t>
  </si>
  <si>
    <t>Křižovatka II/351 s III/15241 - Pravý sjezd křižovatky km 11,985 88</t>
  </si>
  <si>
    <t xml:space="preserve">    SO 112.3</t>
  </si>
  <si>
    <t>dle pol. 122738: 3,0*1,8=5,400 [A] 
dle pol. 12932: 53*0,5*1,8=47,700 [B] 
Celkem: A+B=53,100 [C]</t>
  </si>
  <si>
    <t>Vybourání vozovkových vrstev (zjištěno z PR, tloušťka vrstvy stávajících vozovkových vrstev vychází z průměrných hodnot z diagnostiky vozovky) - AHV (tl. 215mm): 8,96=8,960 [A]</t>
  </si>
  <si>
    <t>Čištění stávajících příkopů: 53=53,000 [A]</t>
  </si>
  <si>
    <t>Nezpevněná krajnice z asfaltového recyklátu: 5,5*0,15=0,825 [A]</t>
  </si>
  <si>
    <t>Vozovkové vrstvy - frézování: 179,2*1,045=187,264 [A]</t>
  </si>
  <si>
    <t>Vozovkové vrstvy - frézování: 179,2*1,02=182,784 [A]</t>
  </si>
  <si>
    <t>Vozovkové vrstvy - frézování: 179,2=179,200 [A]</t>
  </si>
  <si>
    <t>Napojení na stávající stav - zálivka: 10,0=10,000 [A]</t>
  </si>
  <si>
    <t>Napojení na stávající stav - zaříznutí hrany vozovky: 10,0=10,000 [A]</t>
  </si>
  <si>
    <t>SO 112.4</t>
  </si>
  <si>
    <t>Křižovatka II/351 s III/15241 - Sjezd v km 11,864 66</t>
  </si>
  <si>
    <t xml:space="preserve">    SO 112.4</t>
  </si>
  <si>
    <t>Dosypávky zeminy do zemního tělesa: 5,5=5,500 [A]</t>
  </si>
  <si>
    <t>Úprava pláně pod vrstvami ŠD: 33,74*1,1=37,114 [A]</t>
  </si>
  <si>
    <t>Vrstvy zpevněných sjezdů - nová konstrukce: 24,1*1,09=26,269 [A]</t>
  </si>
  <si>
    <t>Vrstvy zpevněných sjezdů - nová konstrukce: 24,1*1,40=33,740 [A]</t>
  </si>
  <si>
    <t>Vrstvy zpevněných sjezdů - nová konstrukce: 24,1*1,04=25,064 [A]</t>
  </si>
  <si>
    <t>Vrstvy zpevněných sjezdů - nová konstrukce: 24,1=24,100 [A]</t>
  </si>
  <si>
    <t>SO 112.5</t>
  </si>
  <si>
    <t>Křižovatka II/351 s III/15241 - Sjezd v km 12 077 04</t>
  </si>
  <si>
    <t xml:space="preserve">    SO 112.5</t>
  </si>
  <si>
    <t>Dosypávky zeminy do zemního tělesa: 2,0=2,000 [A]</t>
  </si>
  <si>
    <t>Úprava pláně pod vrstvami ŠD: 14,14*1,1=15,554 [A]</t>
  </si>
  <si>
    <t>Vrstvy zpevněných sjezdů - nová konstrukce: 10,1*1,09=11,009 [A]</t>
  </si>
  <si>
    <t>Vrstvy zpevněných sjezdů - nová konstrukce: 10,1*1,40=14,140 [A]</t>
  </si>
  <si>
    <t>Vrstvy zpevněných sjezdů - nová konstrukce: 10,1*1,04=10,504 [A]</t>
  </si>
  <si>
    <t>Vrstvy zpevněných sjezdů - nová konstrukce: 10,1=10,100 [A]</t>
  </si>
  <si>
    <t>SO 113</t>
  </si>
  <si>
    <t>Křižovatka II/351 s III/35123</t>
  </si>
  <si>
    <t>SO 113.1</t>
  </si>
  <si>
    <t>Křižovatka II/351 s III/35123 - Hlavní trasa</t>
  </si>
  <si>
    <t xml:space="preserve">  SO 113</t>
  </si>
  <si>
    <t xml:space="preserve">    SO 113.1</t>
  </si>
  <si>
    <t>dle pol. 113338: 98,678*2,3=226,959 [A]</t>
  </si>
  <si>
    <t>dle pol. 113328: 181,706*2,1=381,583 [A] 
dle pol. 122738: 1621,479*1,8=2 918,662 [B] 
dle pol. 12932: 245*0,5*1,8=220,500 [C] 
Celkem: A+B+C=3 520,745 [D]</t>
  </si>
  <si>
    <t>Vybourání vozovkových vrstev (zjištěno z PR, tloušťka vrstvy stávajících vozovkových vrstev vychází z průměrných hodnot z diagnostiky vozovky) - 
- Štěrkodrť (tl. 178mm): 89,670=89,670 [A] 
- Štěrkopísek (tl. 190mm): 71,696=71,696 [B] 
Mezisoučet: A+B=161,366 [C] 
Vybourání nezpevněných vozovek (plocha ze situace, předpokládaná tl. 200 mm) 
Nezpevněná vozovka (štěrk/ŠD): 101,7*0,2=20,340 [D] 
Celkem: C+D=181,706 [E]</t>
  </si>
  <si>
    <t>Vybourání vozovkových vrstev (zjištěno z PR, tloušťka vrstvy stávajících vozovkových vrstev vychází z průměrných hodnot z diagnostiky vozovky) - PM (tl. 162mm): 98,678=98,678 [A]</t>
  </si>
  <si>
    <t>Vybourání vozovkových vrstev (zjištěno z PR, tloušťka vrstvy stávajících vozovkových vrstev vychází z průměrných hodnot z diagnostiky vozovky) - AHV (tl. 215mm): 377,269=377,269 [A]</t>
  </si>
  <si>
    <t>Odkopávky zeminy: 1621,479=1 621,479 [A]</t>
  </si>
  <si>
    <t>dle pol. 18220: 168,453=168,453 [A] 
dle pol. 18230: 34,65=34,650 [B] 
Celkem: A+B=203,103 [C]</t>
  </si>
  <si>
    <t>dle pol. 17130: 377,269=377,269 [A]</t>
  </si>
  <si>
    <t>Čištění stávajících příkopů: 245=245,000 [A]</t>
  </si>
  <si>
    <t>dle pol. 122738: 1621,479=1 621,479 [A]</t>
  </si>
  <si>
    <t>Násyp z vyzískaného vyfrézovaného materiálu pro provedení RS CA (dle pol. 113724 - objem výzisku celého SO 113 vč. sjezdů): 377,269=377,269 [A]</t>
  </si>
  <si>
    <t>Dosypávky zeminy do zemního tělesa: 292,516=292,516 [A]</t>
  </si>
  <si>
    <t>Úprava pláně pod vrstvami ŠD: 2203,76*1,1=2 424,136 [A]</t>
  </si>
  <si>
    <t>dle pol. 18220: 1123,02=1 123,020 [A] 
dle pol. 18230: 231,0=231,000 [B] 
Celkem: A+B=1 354,020 [C]</t>
  </si>
  <si>
    <t>Ohumusování tl. 0,15 m - svahy silničního tělesa, příkopy: 1123,02*0,15=168,453 [A]</t>
  </si>
  <si>
    <t>18230</t>
  </si>
  <si>
    <t>ROZPROSTŘENÍ ORNICE V ROVINĚ</t>
  </si>
  <si>
    <t>Ohumusování tl. 0,15 m - Technická rekultivace: 231,0*0,15=34,650 [A]</t>
  </si>
  <si>
    <t>Zatravnění vč. ošetřování a údržby trávníku do protokolárního předání objednateli 
dle pol. 18220: 1123,02=1 123,020 [A] 
dle pol. 18230: 231,0=231,000 [B] 
Celkem: A+B=1 354,020 [C]</t>
  </si>
  <si>
    <t>Dolnění vrstvy aktivní zóny pro provedení RS CA (dle pol. 567504, resp. 17130): 764,661-377,269=387,392 [A]</t>
  </si>
  <si>
    <t>Vozovkové vrstvy - II/351 nová konstrukce: 1695,2*1,30=2 203,760 [A]</t>
  </si>
  <si>
    <t>Vozovkové vrstvy - II/351 nová konstrukce: 1695,2*1,07=1 813,864 [A]</t>
  </si>
  <si>
    <t>Výměna AZ vozovky RS CA tl. 2x200mm: 764,661=764,661 [A]</t>
  </si>
  <si>
    <t>Nezpevněná krajnice z asfaltového recyklátu: 620,1*0,15=93,015 [A]</t>
  </si>
  <si>
    <t>Spojovací postřik PS-E ; 0,40 kg/m2 
plocha PS-E = obrusná vrstva rozšířená o 2%, resp. 4,5% 
POZN.: Plocha odměřena digitálně z přílohy Situace, rozšíření v průměrných hodnotách dle vzorového řezu.</t>
  </si>
  <si>
    <t>Vozovkové vrstvy - II/351 -  
- nová konstrukce: 1695,2*1,045=1 771,484 [A] 
- frézování: 2290,1*1,045=2 393,155 [B] 
Celkem: A+B=4 164,639 [C]</t>
  </si>
  <si>
    <t>Vozovkové vrstvy - II/351 -  
- nová konstrukce: 1695,2*1,02=1 729,104 [A] 
- frézování: 2290,1*1,02=2 335,902 [B] 
Celkem: A+B=4 065,006 [C]</t>
  </si>
  <si>
    <t>Geokompozit na hraně frézování a nové konstrukce vozovky v š. 2,0m (přesah 1m na každou stranu od spáry): 418,8*2,0=837,600 [A]</t>
  </si>
  <si>
    <t>Vozovkové vrstvy - II/351 -  
- nová konstrukce: 1695,2=1 695,200 [A] 
- frézování: 2290,1=2 290,100 [B] 
Celkem: A+B=3 985,300 [C]</t>
  </si>
  <si>
    <t>Vozovkové vrstvy - II/351 nová konstrukce: 1695,2*1,045=1 771,484 [A]</t>
  </si>
  <si>
    <t>Chránička opt. kabelů Rowanet v délce úseku s rezervou na příp. odbočení a úpravy v trase celkem 10%: 416*1,1=457,600 [A]</t>
  </si>
  <si>
    <t>Jednostranné ocelové svodidlo - úroveň zadržení N2: 104=104,000 [A]</t>
  </si>
  <si>
    <t>dle počtu směrových sloupků: 4=4,000 [A]</t>
  </si>
  <si>
    <t>Stávající sloupky SDZ - montáž po realizaci stavby, příp. posun: 3=3,000 [A]</t>
  </si>
  <si>
    <t>Stávající sloupky SDZ - demontáž pro realizaci stavby, příp. posun: 3=3,000 [A]</t>
  </si>
  <si>
    <t>Nové VDZ 
V4 (0,25): 869,5*0,25=217,375 [A] 
V1a (0,125): 312,5*0,125=39,063 [B] 
V2b (1,5/1,5/0,25): 59,5*0,25*1/2=7,438 [C] 
V2b (1,5/1,5/0,125): 41*0,125*1/2=2,563 [D] 
V2b (3/1,5/0,125): 255,5*0,125*2/3=21,292 [E] 
V5 (0,5): 6,0*0,5=3,000 [F] 
V9a - 
- vlevo/vpravo: 12*1,13=13,560 [G] 
- rovně+vpravo: 12*1,48=17,760 [H] 
- rovně/vlevo+vpravo: 2*1,86=3,720 [I] 
V13a - čáry+plochy: (286,5*0,125)+(40,0)=75,813 [J] 
Celkem: A+B+C+D+E+F+G+H+I+J=401,584 [K]</t>
  </si>
  <si>
    <t>Nové VDZ 
V5 (0,5): 6,0*0,5=3,000 [A] 
V9a - 
- vlevo/vpravo: 12*1,13=13,560 [B] 
- rovně+vpravo: 12*1,48=17,760 [C] 
- rovně/vlevo+vpravo: 2*1,86=3,720 [D] 
V13a - plochy: 40,0=40,000 [E] 
Celkem: A+B+C+D+E=78,040 [F]</t>
  </si>
  <si>
    <t>Nové VDZ 
V1a (0,125): 312,5*0,125=39,063 [A] 
V2b (1,5/1,5/0,25): 59,5*0,25*1/2=7,438 [B] 
V2b (1,5/1,5/0,125): 41*0,125*1/2=2,563 [C] 
V2b (3/1,5/0,125): 255,5*0,125*2/3=21,292 [D] 
V13a - čáry: 286,5*0,125=35,813 [E] 
Celkem: A+B+C+D+E=106,169 [F]</t>
  </si>
  <si>
    <t>Nové VDZ 
V4 (0,25): 869,5*0,25=217,375 [A]</t>
  </si>
  <si>
    <t>SO 113.2</t>
  </si>
  <si>
    <t>Křižovatka II/351 s III/35123 - Levý sjezd křižovatky km 12,374 59</t>
  </si>
  <si>
    <t xml:space="preserve">    SO 113.2</t>
  </si>
  <si>
    <t>dle pol. 113338: 2,106*2,3=4,844 [A]</t>
  </si>
  <si>
    <t>dle pol. 113328: 4,784*2,1=10,046 [A] 
dle pol. 122738: 3,0*1,8=5,400 [B] 
dle pol. 12932: 19*0,5*1,8=17,100 [C] 
Celkem: A+B+C=32,546 [D]</t>
  </si>
  <si>
    <t>Vybourání vozovkových vrstev (zjištěno z PR, tloušťka vrstvy stávajících vozovkových vrstev vychází z průměrných hodnot z diagnostiky vozovky) - 
- Štěrkodrť (tl. 178mm): 2,314=2,314 [A] 
- Štěrkopísek (tl. 190mm): 2,47=2,470 [B] 
Celkem: A+B=4,784 [C]</t>
  </si>
  <si>
    <t>Vybourání vozovkových vrstev (zjištěno z PR, tloušťka vrstvy stávajících vozovkových vrstev vychází z průměrných hodnot z diagnostiky vozovky) - PM (tl. 162mm): 2,106=2,106 [A]</t>
  </si>
  <si>
    <t>vč. odvozu a uložení na meziskládku dle dispozic zhotovitele, vzdálenost uvedena orientačně - využití v SO 113.1</t>
  </si>
  <si>
    <t>Vybourání vozovkových vrstev (zjištěno z PR, tloušťka vrstvy stávajících vozovkových vrstev vychází z průměrných hodnot z diagnostiky vozovky) - AHV (tl. 215mm): 6,160=6,160 [A]</t>
  </si>
  <si>
    <t>Čištění stávajících příkopů: 19=19,000 [A]</t>
  </si>
  <si>
    <t>Dosypávky zeminy do zemního tělesa: 17,0=17,000 [A]</t>
  </si>
  <si>
    <t>Úprava pláně pod vrstvami ŠD: 42,12*11=463,320 [A]</t>
  </si>
  <si>
    <t>Vozovkové vrstvy - nová konstrukce: 32,4*1,30=42,120 [A]</t>
  </si>
  <si>
    <t>Vozovkové vrstvy - nová konstrukce: 32,4*1,07=34,668 [A]</t>
  </si>
  <si>
    <t>Nezpevněná krajnice z asfaltového recyklátu: 28,2*0,15=4,230 [A]</t>
  </si>
  <si>
    <t>Vozovkové vrstvy -  
- nová konstrukce: 32,4*1,045=33,858 [A] 
- frézování: 117,6*1,045=122,892 [B] 
Celkem: A+B=156,750 [C]</t>
  </si>
  <si>
    <t>Vozovkové vrstvy -  
- nová konstrukce: 32,4*1,02=33,048 [A] 
- frézování: 117,6*1,02=119,952 [B] 
Celkem: A+B=153,000 [C]</t>
  </si>
  <si>
    <t>Geokompozit na hraně frézování a nové konstrukce vozovky v š. 2,0m (přesah 1m na každou stranu od spáry): 13,2*2,0=26,400 [A]</t>
  </si>
  <si>
    <t>Vozovkové vrstvy -  
- nová konstrukce: 32,4=32,400 [A] 
- frézování: 117,6=117,600 [B] 
Celkem: A+B=150,000 [C]</t>
  </si>
  <si>
    <t>Napojení na stávající stav - zálivka: 6,6=6,600 [A]</t>
  </si>
  <si>
    <t>Směrové sloupky bílé: 2=2,000 [A]</t>
  </si>
  <si>
    <t>Napojení na stávající stav - zaříznutí hrany vozovky: 6,6=6,600 [A]</t>
  </si>
  <si>
    <t>SO 113.3</t>
  </si>
  <si>
    <t>Křižovatka II/351 s III/35123 - Pravý sjezd křižovatky km 12,374 59</t>
  </si>
  <si>
    <t xml:space="preserve">    SO 113.3</t>
  </si>
  <si>
    <t>dle pol. 113338: 2,479*2,3=5,702 [A]</t>
  </si>
  <si>
    <t>dle pol. 113328: 5,613*2,1=11,787 [A] 
dle pol. 122738: 3,0*1,8=5,400 [B] 
Celkem: A+B=17,187 [C]</t>
  </si>
  <si>
    <t>Vybourání vozovkových vrstev (zjištěno z PR, tloušťka vrstvy stávajících vozovkových vrstev vychází z průměrných hodnot z diagnostiky vozovky) - 
- Štěrkodrť (tl. 178mm): 2,723=2,723 [A] 
- Štěrkopísek (tl. 190mm): 2,907=2,907 [B] 
Celkem: A+B=5,630 [C]</t>
  </si>
  <si>
    <t>Vybourání vozovkových vrstev (zjištěno z PR, tloušťka vrstvy stávajících vozovkových vrstev vychází z průměrných hodnot z diagnostiky vozovky) - PM (tl. 162mm): 2,479=2,479 [A]</t>
  </si>
  <si>
    <t>Vybourání vozovkových vrstev (zjištěno z PR, tloušťka vrstvy stávajících vozovkových vrstev vychází z průměrných hodnot z diagnostiky vozovky) - AHV (tl. 215mm): 0,329=0,329 [A]</t>
  </si>
  <si>
    <t>dle pol. 18220: 56,1=56,100 [A]</t>
  </si>
  <si>
    <t>Dosypávky zeminy do zemního tělesa: 3,0=3,000 [A]</t>
  </si>
  <si>
    <t>POZN.: Plocha odměřena digitálně z přílohy Situace, vozovky vč. sjezdů</t>
  </si>
  <si>
    <t>Úprava pláně pod vrstvami ŠD: 279,5=279,500 [A]</t>
  </si>
  <si>
    <t>dle pol. 18220: 1497,02=1 497,020 [A] 
dle pol. 18230: 231,0=231,000 [B] 
Celkem: A+B=1 728,020 [C]</t>
  </si>
  <si>
    <t>Ohumusování tl. 0,15 m - svahy silničního tělesa, příkopy: 374,0*0,15=56,100 [A]</t>
  </si>
  <si>
    <t>Zatravnění vč. ošetřování a údržby trávníku do protokolárního předání objednateli 
dle pol. 18220: 1497,02=1 497,020 [A] 
dle pol. 18230: 231,0=231,000 [B] 
Celkem: A+B=1 728,020 [C]</t>
  </si>
  <si>
    <t>Dolnění vrstvy aktivní zóny pro provedení RS CA (dle pol. 567504): 112,0=112,000 [A]</t>
  </si>
  <si>
    <t>Vozovkové vrstvy - MK Valeč: 215,0*1,30=279,500 [A]</t>
  </si>
  <si>
    <t>Vozovkové vrstvy - MK Valeč: 215,0*1,07=230,050 [A]</t>
  </si>
  <si>
    <t>Výměna AZ vozovky RS CA tl. 2x200mm: 112,0=112,000 [A]</t>
  </si>
  <si>
    <t>Nezpevněná krajnice z asfaltového recyklátu: 33,0*0,15=4,950 [A]</t>
  </si>
  <si>
    <t>Spojovací postřik PS-E ; 0,50 kg/m2 
plocha PS-E = obrusná vrstva rozšířená o 4,5% 
POZN.: Plocha odměřena digitálně z přílohy Situace, rozšíření v průměrných hodnotách dle vzorového řezu.</t>
  </si>
  <si>
    <t>Vozovkové vrstvy - MK Valeč: 215,0*1,045=224,675 [A]</t>
  </si>
  <si>
    <t>Spojovací postřik PS-E ; 0,40 kg/m2 
plocha PS-E = obrusná vrstva rozšířená o 2% 
POZN.: Plocha odměřena digitálně z přílohy Situace, rozšíření v průměrných hodnotách dle vzorového řezu.</t>
  </si>
  <si>
    <t>Vozovkové vrstvy - MK Valeč: 215,0*1,02=219,300 [A]</t>
  </si>
  <si>
    <t>Vozovkové vrstvy - MK Valeč: 215,0=215,000 [A]</t>
  </si>
  <si>
    <t>Nové SDZ 
P4: 1=1,000 [A]</t>
  </si>
  <si>
    <t>Stávající rušené SDZ vč. sloupků: 1=1,000 [A]</t>
  </si>
  <si>
    <t>SO 113.4</t>
  </si>
  <si>
    <t>Přeložka MK Valeč</t>
  </si>
  <si>
    <t xml:space="preserve">    SO 113.4</t>
  </si>
  <si>
    <t>dle pol. 113338: 19,845*2,3=45,644 [A]</t>
  </si>
  <si>
    <t>dle pol. 113328: 83,92*2,1=176,232 [A] 
dle pol. 122738: 186,936*1,8=336,485 [B] 
Celkem: A+B=512,717 [C]</t>
  </si>
  <si>
    <t>Vybourání vozovkových vrstev (zjištěno z PR, tloušťka vrstvy stávajících vozovkových vrstev vychází z průměrných hodnot z diagnostiky vozovky) - 
- Štěrkodrť (tl. 178mm): 21,805=21,805 [A] 
- Štěrkopísek (tl. 190mm): 23,275=23,275 [B] 
Mezisoučet: A+B=45,080 [C] 
Vybourání nezpevněných vozovek (plocha ze situace, předpokládaná tl. 200 mm) 
Nezpevněná vozovka (štěrk/ŠD): 194,2*0,2=38,840 [D] 
Celkem: C+D=83,920 [E]</t>
  </si>
  <si>
    <t>Vybourání vozovkových vrstev (zjištěno z PR, tloušťka vrstvy stávajících vozovkových vrstev vychází z průměrných hodnot z diagnostiky vozovky) - PM (tl. 162mm): 19,845=19,845 [A]</t>
  </si>
  <si>
    <t>Vybourání vozovkových vrstev (zjištěno z PR, tloušťka vrstvy stávajících vozovkových vrstev vychází z průměrných hodnot z diagnostiky vozovky) - AHV (tl. 215mm): 26,338=26,338 [A]</t>
  </si>
  <si>
    <t>vč. odvozu na recyklační středisko / trvalou skládku dle dispozic zhotovitele, vzdálenost uvedena orientačně 
POZN.: Výměry digitálně odměřeny a dopočteny z příčných řezů (vč. výměny AZ a rýh pro trativody); o případném zpětném použití části materiálu do násypu rozhodne geotechnik stavby</t>
  </si>
  <si>
    <t>Odkopávky zeminy: 186,936=186,936 [A]</t>
  </si>
  <si>
    <t>dle pol. 18220: 16,425=16,425 [A]</t>
  </si>
  <si>
    <t>dle pol. 17130: 26,338=26,338 [A]</t>
  </si>
  <si>
    <t>dle pol. 122738: 186,936=186,936 [A]</t>
  </si>
  <si>
    <t>Násyp z vyzískaného vyfrézovaného materiálu pro provedení RS CA (dle pol. 113724): 26,338=26,338 [A]</t>
  </si>
  <si>
    <t>Úprava pláně pod vrstvami ŠD: 387,2=387,200 [A]</t>
  </si>
  <si>
    <t>dle pol. 18220: 109,5=109,500 [A]</t>
  </si>
  <si>
    <t>Ohumusování tl. 0,15 m - svahy silničního tělesa, příkopy: 109,5*0,15=16,425 [A]</t>
  </si>
  <si>
    <t>Zatravnění vč. ošetřování a údržby trávníku do protokolárního předání objednateli 
dle pol. 18220: 109,5=109,500 [A]</t>
  </si>
  <si>
    <t>Základy</t>
  </si>
  <si>
    <t>21263</t>
  </si>
  <si>
    <t>TRATIVODY KOMPLET Z TRUB Z PLAST HMOT DN DO 150MM</t>
  </si>
  <si>
    <t>pol. zahrnuje 
Perforovaná PVC trubka DN 150 ; Lože drenážní trubky tl. 100 mm (písek nebo ŠD fr. 0-22) - plocha z PR při rozměru rýhy š 0,4/0,3 x v 0,4 celkem 0,05m2 ; Obsyp drenážní trubky (štěrkopísek fr. 8-32) - průměrná plocha obsypu 0,15 m2 z VZPR 
POZN.: Délka odměřena z přílohy Situace ; výkop rýhy vykázán v pol. 122738</t>
  </si>
  <si>
    <t>Odvodnění - trativody: 30=30,000 [A]</t>
  </si>
  <si>
    <t>Dolnění vrstvy aktivní zóny pro provedení RS CA (dle pol. 567504, resp. 17130): 131,63-26,338=105,292 [A]</t>
  </si>
  <si>
    <t>Vrstvy zpevněných sjezdů - nová konstrukce: 76*1,09=82,840 [A]</t>
  </si>
  <si>
    <t>Vozovkové vrstvy - MK Valeč: 216*1,30=280,800 [A]</t>
  </si>
  <si>
    <t>Vozovkové vrstvy - MK Valeč: 216*1,07=231,120 [A]</t>
  </si>
  <si>
    <t>Vrstvy zpevněných sjezdů - nová konstrukce: 76*1,40=106,400 [A]</t>
  </si>
  <si>
    <t>Výměna AZ vozovky RS CA tl. 2x200mm: 131,63=131,630 [A]</t>
  </si>
  <si>
    <t>Nezpevněná krajnice z asfaltového recyklátu: 71,5*0,15=10,725 [A]</t>
  </si>
  <si>
    <t>Vozovkové vrstvy - MK Valeč: 216*1,07=231,120 [A] 
Vrstvy zpevněných sjezdů - nová konstrukce: 76*1,09=82,840 [B] 
Celkem: A+B=313,960 [C]</t>
  </si>
  <si>
    <t>Vozovkové vrstvy - MK Valeč: 216*1,045=225,720 [A]</t>
  </si>
  <si>
    <t>Vozovkové vrstvy - MK Valeč: 216*1,02=220,320 [A]</t>
  </si>
  <si>
    <t>Vrstvy zpevněných sjezdů - nová konstrukce: 76*1,04=79,040 [A]</t>
  </si>
  <si>
    <t>Vozovkové vrstvy - MK Valeč: 216=216,000 [A] 
Vrstvy zpevněných sjezdů - nová konstrukce: 76=76,000 [B] 
Celkem: A+B=292,000 [C]</t>
  </si>
  <si>
    <t>Napojení na stávající stav - zálivka: 4,4=4,400 [A]</t>
  </si>
  <si>
    <t>Směrové sloupky bílé: 6=6,000 [A]</t>
  </si>
  <si>
    <t>Nové SDZ 
IZ4a: 1=1,000 [A] 
IZ4b: 1=1,000 [B] 
Celkem: A+B=2,000 [C]</t>
  </si>
  <si>
    <t>Stávající rušené SDZ vč. sloupků: 2=2,000 [A]</t>
  </si>
  <si>
    <t>Nové VDZ 
V4 (0,25): 82,5*0,25=20,625 [A]</t>
  </si>
  <si>
    <t>2. fáze VDZ (vč. vyznačení operativního místa pro realizaci VDZ za provozu, dle TP66) 
POZN.: Výměra odečtena / odměřena digitálně z přílohy Situace DZ 
VDZ příp. nehlučné, dle požadavku objednatele 
POZN.: Položka bude čerpána pouze se souhlasem a v rozsahu dle pokynů objednatele</t>
  </si>
  <si>
    <t>Napojení na stávající stav - zaříznutí hrany vozovky: 4,4=4,400 [A]</t>
  </si>
  <si>
    <t>SO 113.5</t>
  </si>
  <si>
    <t>Křižovatka II/351 s III/35123 - Sjezd v km 12,557 78</t>
  </si>
  <si>
    <t xml:space="preserve">    SO 113.5</t>
  </si>
  <si>
    <t>Dosypávky zeminy do zemního tělesa: 4,0=4,000 [A]</t>
  </si>
  <si>
    <t>Úprava pláně pod vrstvami ŠD: 28,98*1,1=31,878 [A]</t>
  </si>
  <si>
    <t>Vrstvy zpevněných sjezdů - nová konstrukce: 20,7*1,09=22,563 [A]</t>
  </si>
  <si>
    <t>Vrstvy zpevněných sjezdů - nová konstrukce: 20,7*1,40=28,980 [A]</t>
  </si>
  <si>
    <t>Vrstvy zpevněných sjezdů - nová konstrukce: 20,7*1,04=21,528 [A]</t>
  </si>
  <si>
    <t>Vrstvy zpevněných sjezdů - nová konstrukce: 20,7=20,700 [A]</t>
  </si>
  <si>
    <t>SO 120</t>
  </si>
  <si>
    <t>Propustky</t>
  </si>
  <si>
    <t>SO 121</t>
  </si>
  <si>
    <t>Propustky pod silnicí II/351</t>
  </si>
  <si>
    <t>O3</t>
  </si>
  <si>
    <t>SO 121.1</t>
  </si>
  <si>
    <t>Propustek DN 800 v km 11,470 00</t>
  </si>
  <si>
    <t xml:space="preserve">  SO 120</t>
  </si>
  <si>
    <t xml:space="preserve">    SO 121</t>
  </si>
  <si>
    <t xml:space="preserve">      SO 121.1</t>
  </si>
  <si>
    <t>betony, stmelené vrstvy</t>
  </si>
  <si>
    <t>dle pol. 966158: 3,26*2,4=7,824 [A] 
dle pol. 966636: 10,5*0,63*2,4=15,876 [B] 
Celkem: A+B=23,700 [C]</t>
  </si>
  <si>
    <t>zemina, kamenivo, nestmelené vrstvy</t>
  </si>
  <si>
    <t>dle pol. 132738: 59,202*1,8=106,564 [A]</t>
  </si>
  <si>
    <t>132738</t>
  </si>
  <si>
    <t>HLOUBENÍ RÝH ŠÍŘ DO 2M PAŽ I NEPAŽ TŘ. I, ODVOZ DO 20KM</t>
  </si>
  <si>
    <t>vč. odvozu na recyklační středisko / trvalou skládku dle dispozic zhotovitele, vzdálenost uvedena orientačně 
POZN.: Plocha výkopu odměřena digitálně z přílohy VZPR x šířka výkopu</t>
  </si>
  <si>
    <t>Odkopávky stávajícího terénu: 30,36*1,95=59,202 [A]</t>
  </si>
  <si>
    <t>dle pol. 132738: 59,202=59,202 [A]</t>
  </si>
  <si>
    <t>17581</t>
  </si>
  <si>
    <t>OBSYP POTRUBÍ A OBJEKTŮ Z NAKUPOVANÝCH MATERIÁLŮ</t>
  </si>
  <si>
    <t>materiál vhodný do násypu</t>
  </si>
  <si>
    <t>Zásyp / obsyp základů (plocha zásypu z PR x šířka základu): 1,565*1,95=3,052 [A] 
Zásyp / obsyp propustku (plocha zásypu dle uložení x délka): 1,5*15,89=23,835 [B] 
Celkem: A+B=26,887 [C]</t>
  </si>
  <si>
    <t>272314</t>
  </si>
  <si>
    <t>ZÁKLADY Z PROSTÉHO BETONU DO C25/30</t>
  </si>
  <si>
    <t>beton C25/30 XF3 
POZN.: Výměry odměřeny digitálně z příloh Situace a VZPR</t>
  </si>
  <si>
    <t>Betonový základ: 0,8*1,5*1,95*2=4,680 [A]</t>
  </si>
  <si>
    <t>451312</t>
  </si>
  <si>
    <t>PODKLADNÍ A VÝPLŇOVÉ VRSTVY Z PROSTÉHO BETONU C12/15</t>
  </si>
  <si>
    <t>beton C12/15 X0 ; tl. 100mm 
POZN.: Výměry odměřeny digitálně z příloh Situace a VZPR + rezerva 10% na nerovnost podkladu</t>
  </si>
  <si>
    <t>Podkladní beton - 
- pod troubami: 13,72*1,95*0,1=2,675 [A] 
- pod základem (2x): 1,7*1,95*2*0,1=0,663 [B] 
Mezisoučet: A+B=3,338 [C] 
rezerva 10% na nerovnost podkladu: 0,1*C=0,334 [D] 
Celkem: C+D=3,672 [E]</t>
  </si>
  <si>
    <t>45131A</t>
  </si>
  <si>
    <t>PODKLADNÍ A VÝPLŇOVÉ VRSTVY Z PROSTÉHO BETONU C20/25</t>
  </si>
  <si>
    <t>beton C20/25 XF3 
POZN.: Výměry odměřeny digitálně z příloh Situace a VZPR</t>
  </si>
  <si>
    <t>Betonové lože - 
- pod troubami (plocha z řezu x šířka): 2,26*1,95=4,407 [A] 
- pod kamennou dlažbou (plocha ze sit x tl.): 13,99*0,15=2,099 [B] 
Celkem: A+B=6,506 [C]</t>
  </si>
  <si>
    <t>465512</t>
  </si>
  <si>
    <t>DLAŽBY Z LOMOVÉHO KAMENE NA MC</t>
  </si>
  <si>
    <t>LK tl. 200mm s vyspárováním MC M25 XF3 
POZN.: Plochy odměřeny digitálně z přílohy Situace</t>
  </si>
  <si>
    <t>Odláždění čel a na vtoku a výtoku: 13,99*0,2=2,798 [A]</t>
  </si>
  <si>
    <t>89952A</t>
  </si>
  <si>
    <t>OBETONOVÁNÍ POTRUBÍ Z PROSTÉHO BETONU DO C20/25</t>
  </si>
  <si>
    <t>Obetonování propustku (plocha obetonávky dle uložení x délka): 1,0*15,89=15,890 [A]</t>
  </si>
  <si>
    <t>9183E2</t>
  </si>
  <si>
    <t>PROPUSTY Z TRUB DN 800MM ŽELEZOBETONOVÝCH</t>
  </si>
  <si>
    <t>vč. šikmého seříznutí potrubí na vtoku a výtoku se zapravením řezu / ochranou výztuže, příp. dodávkou prefa sešikmeného kusu trouby a vč. betonových podkladků pro usazení trub 
POZN.: Délka odměřena digitálně z přílohy Situace</t>
  </si>
  <si>
    <t>Propustek - ŽB trouby DN 800: 16,7=16,700 [A]</t>
  </si>
  <si>
    <t>vč. odvozu a uložení na recyklační středisko / trvalou skládku dle dispozic zhotovitele, vzdálenost uvedena orientačně 
POZN.: Půdorysná plocha odměřena digitálně z přílohy Situace x výška (odborný odhad)</t>
  </si>
  <si>
    <t>Vybourání stavajících betonových čel: 3,26*1,0=3,260 [A]</t>
  </si>
  <si>
    <t>96636</t>
  </si>
  <si>
    <t>BOURÁNÍ PROPUSTŮ Z TRUB DN DO 800MM</t>
  </si>
  <si>
    <t>vč. odvozu a uložení na recyklační středisko / trvalou skládku dle dispozic zhotovitele, vzdálenost uvedena orientačně 
POZN.: Délka odměřena digitálně z přílohy Situace</t>
  </si>
  <si>
    <t>Vybourání stavající betonové trouby vč. lože a obetonování: 10,5=10,500 [A]</t>
  </si>
  <si>
    <t>SO 121.2</t>
  </si>
  <si>
    <t>Propustek DN 800 v km 11,540 00</t>
  </si>
  <si>
    <t xml:space="preserve">      SO 121.2</t>
  </si>
  <si>
    <t>dle pol. 966158: 1,924*2,4=4,618 [A] 
dle pol. 966636: 10,633*0,63*2,4=16,077 [B] 
Celkem: A+B=20,695 [C]</t>
  </si>
  <si>
    <t>dle pol. 132738: 59,627*1,8=107,329 [A]</t>
  </si>
  <si>
    <t>Odkopávky stávajícího terénu: 30,578*1,95=59,627 [A]</t>
  </si>
  <si>
    <t>dle pol. 132738: 59,627=59,627 [A]</t>
  </si>
  <si>
    <t>Zásyp / obsyp základů (plocha zásypu z PR x šířka základu): 1,696*1,95=3,307 [A] 
Zásyp / obsyp propustku (plocha zásypu dle uložení x délka): 1,5*16,485=24,728 [B] 
Celkem: A+B=28,035 [C]</t>
  </si>
  <si>
    <t>Podkladní beton - 
- pod troubami: 14,51*1,95*0,1=2,829 [A] 
- pod základem (2x): 1,7*1,95*2*0,1=0,663 [B] 
Mezisoučet: A+B=3,492 [C] 
rezerva 10% na nerovnost podkladu: 0,1*C=0,349 [D] 
Celkem: C+D=3,841 [E]</t>
  </si>
  <si>
    <t>Betonové lože - 
- pod troubami (plocha z řezu x šířka): 2,42*1,95=4,719 [A] 
- pod kamennou dlažbou (plocha ze sit x tl.): 13,28*0,15=1,992 [B] 
Celkem: A+B=6,711 [C]</t>
  </si>
  <si>
    <t>Odláždění čel a na vtoku a výtoku: 13,28*0,2=2,656 [A]</t>
  </si>
  <si>
    <t>Obetonování propustku (plocha obetonávky dle uložení x délka): 1,0*16,485=16,485 [A]</t>
  </si>
  <si>
    <t>Propustek - ŽB trouby DN 800: 17,5=17,500 [A]</t>
  </si>
  <si>
    <t>Vybourání stavajících betonových čel: 1,924*1,0=1,924 [A]</t>
  </si>
  <si>
    <t>Vybourání stavající betonové trouby vč. lože a obetonování: 10,633=10,633 [A]</t>
  </si>
  <si>
    <t>SO 121.3</t>
  </si>
  <si>
    <t>Propustek DN 600 v km 11,963 72</t>
  </si>
  <si>
    <t xml:space="preserve">      SO 121.3</t>
  </si>
  <si>
    <t>dle pol. 966158: 3,451*2,4=8,282 [A] 
dle pol. 966636: 12,33*0,63*2,4=18,643 [B] 
Celkem: A+B=26,925 [C]</t>
  </si>
  <si>
    <t>dle pol. 132738: 37,28*1,8=67,104 [A]</t>
  </si>
  <si>
    <t>Odkopávky stávajícího terénu: 23,3*1,6=37,280 [A]</t>
  </si>
  <si>
    <t>dle pol. 132738: 37,28=37,280 [A]</t>
  </si>
  <si>
    <t>Zásyp / obsyp základů (plocha zásypu z PR x šířka základu): 1,3*1,6=2,080 [A] 
Zásyp / obsyp propustku (plocha zásypu dle uložení x délka): 1,0*13,84=13,840 [B] 
Celkem: A+B=15,920 [C]</t>
  </si>
  <si>
    <t>Betonový základ: 0,8*1,5*1,6*2=3,840 [A]</t>
  </si>
  <si>
    <t>Podkladní beton - 
- pod troubami: 11,59*1,6*0,1=1,854 [A] 
- pod základem (2x): 1,7*1,6*2*0,1=0,544 [B] 
Mezisoučet: A+B=2,398 [C] 
rezerva 10% na nerovnost podkladu: 0,1*C=0,240 [D] 
Celkem: C+D=2,638 [E]</t>
  </si>
  <si>
    <t>Betonové lože - 
- pod troubami (plocha z řezu x šířka): 1,95*1,6=3,120 [A] 
- pod kamennou dlažbou (plocha ze sit x tl.): 12,7*0,15=1,905 [B] 
Celkem: A+B=5,025 [C]</t>
  </si>
  <si>
    <t>Odláždění čel a na vtoku a výtoku: 12,7*0,2=2,540 [A]</t>
  </si>
  <si>
    <t>Obetonování propustku (plocha obetonávky dle uložení x délka): 0,62*13,84=8,581 [A]</t>
  </si>
  <si>
    <t>9183D2</t>
  </si>
  <si>
    <t>PROPUSTY Z TRUB DN 600MM ŽELEZOBETONOVÝCH</t>
  </si>
  <si>
    <t>Propustek - ŽB trouby DN 600: 14,6=14,600 [A]</t>
  </si>
  <si>
    <t>Vybourání stavajících betonových čel: 3,451*1,0=3,451 [A]</t>
  </si>
  <si>
    <t>Vybourání stavající betonové trouby vč. lože a obetonování: 12,33=12,330 [A]</t>
  </si>
  <si>
    <t>SO 121.4</t>
  </si>
  <si>
    <t>Propustek DN 500 v km 13,627 37</t>
  </si>
  <si>
    <t xml:space="preserve">      SO 121.4</t>
  </si>
  <si>
    <t>dle pol. 966158: 3,01*2,4=7,224 [A] 
dle pol. 966357: 11,75*0,39*2,4=10,998 [B] 
Celkem: A+B=18,222 [C]</t>
  </si>
  <si>
    <t>dle pol. 132738: 28,754*1,8=51,757 [A]</t>
  </si>
  <si>
    <t>Odkopávky stávajícího terénu: 19,83*1,45=28,754 [A]</t>
  </si>
  <si>
    <t>dle pol. 132738: 28,754=28,754 [A]</t>
  </si>
  <si>
    <t>Zásyp / obsyp základů (plocha zásypu z PR x šířka základu): 1,33*1,45=1,929 [A] 
Zásyp / obsyp propustku (plocha zásypu dle uložení x délka): 0,8*11,76=9,408 [B] 
Celkem: A+B=11,337 [C]</t>
  </si>
  <si>
    <t>Betonový základ: 0,8*1,5*1,45*2=3,480 [A]</t>
  </si>
  <si>
    <t>Podkladní beton - 
- pod troubami: 9,5*1,45*0,1=1,378 [A] 
- pod základem (2x): 1,7*1,45*2*0,1=0,493 [B] 
Mezisoučet: A+B=1,871 [C] 
rezerva 10% na nerovnost podkladu: 0,1*C=0,187 [D] 
Celkem: C+D=2,058 [E]</t>
  </si>
  <si>
    <t>Betonové lože - 
- pod troubami (plocha z řezu x šířka): 1,58*1,45=2,291 [A] 
- pod kamennou dlažbou (plocha ze sit x tl.): 12,86*0,15=1,929 [B] 
Celkem: A+B=4,220 [C]</t>
  </si>
  <si>
    <t>Odláždění čel a na vtoku a výtoku: 12,86*0,2=2,572 [A]</t>
  </si>
  <si>
    <t>Obetonování propustku (plocha obetonávky dle uložení x délka): 0,47*11,76=5,527 [A]</t>
  </si>
  <si>
    <t>9183C2</t>
  </si>
  <si>
    <t>PROPUSTY Z TRUB DN 500MM ŽELEZOBETONOVÝCH</t>
  </si>
  <si>
    <t>Propustek - ŽB trouby DN 500: 12,5=12,500 [A]</t>
  </si>
  <si>
    <t>Vybourání stavajících betonových čel: 3,01*1,0=3,010 [A]</t>
  </si>
  <si>
    <t>966357</t>
  </si>
  <si>
    <t>BOURÁNÍ PROPUSTŮ Z TRUB DN DO 500MM</t>
  </si>
  <si>
    <t>Vybourání stavající betonové trouby vč. lože a obetonování: 11,75=11,750 [A]</t>
  </si>
  <si>
    <t>SO 121.5</t>
  </si>
  <si>
    <t>Propustek DN 500 v km 14,735 84</t>
  </si>
  <si>
    <t xml:space="preserve">      SO 121.5</t>
  </si>
  <si>
    <t>dle pol. 966158: 3,937*2,4=9,449 [A] 
dle pol. 966357: 11,26*0,39*2,4=10,539 [B] 
Celkem: A+B=19,988 [C]</t>
  </si>
  <si>
    <t>dle pol. 132738: 26,434*1,8=47,581 [A]</t>
  </si>
  <si>
    <t>Odkopávky stávajícího terénu: 18,23*1,45=26,434 [A]</t>
  </si>
  <si>
    <t>dle pol. 132738: 26,434=26,434 [A]</t>
  </si>
  <si>
    <t>Zásyp / obsyp základů (plocha zásypu z PR x šířka základu): 1,4*1,45=2,030 [A] 
Zásyp / obsyp propustku (plocha zásypu dle uložení x délka): 0,8*11,33=9,064 [B] 
Celkem: A+B=11,094 [C]</t>
  </si>
  <si>
    <t>Podkladní beton - 
- pod troubami: 9,0*1,45*0,1=1,305 [A] 
- pod základem (2x): 1,7*1,45*2*0,1=0,493 [B] 
Mezisoučet: A+B=1,798 [C] 
rezerva 10% na nerovnost podkladu: 0,1*C=0,180 [D] 
Celkem: C+D=1,978 [E]</t>
  </si>
  <si>
    <t>Betonové lože - 
- pod troubami (plocha z řezu x šířka): 1,5*1,45=2,175 [A] 
- pod kamennou dlažbou (plocha ze sit x tl.): 12,3*0,15=1,845 [B] 
Celkem: A+B=4,020 [C]</t>
  </si>
  <si>
    <t>Odláždění čel a na vtoku a výtoku: 12,3*0,2=2,460 [A]</t>
  </si>
  <si>
    <t>Obetonování propustku (plocha obetonávky dle uložení x délka): 0,47*11,33=5,325 [A]</t>
  </si>
  <si>
    <t>Propustek - ŽB trouby DN 500: 12,0=12,000 [A]</t>
  </si>
  <si>
    <t>Vybourání stavajících betonových čel: 3,937*1,0=3,937 [A]</t>
  </si>
  <si>
    <t>Vybourání stavající betonové trouby vč. lože a obetonování: 11,26=11,260 [A]</t>
  </si>
  <si>
    <t>SO 122</t>
  </si>
  <si>
    <t>Propustky pod sjezdy</t>
  </si>
  <si>
    <t>SO 122. 1</t>
  </si>
  <si>
    <t>Propustek DN 400 v km 10,802 05 (pravá strana)</t>
  </si>
  <si>
    <t xml:space="preserve">    SO 122</t>
  </si>
  <si>
    <t xml:space="preserve">      SO 122. 1</t>
  </si>
  <si>
    <t>dle pol. 132738: 6,465*1,8=11,637 [A]</t>
  </si>
  <si>
    <t>Odkopávky stávajícího terénu: 4,31*1,5=6,465 [A]</t>
  </si>
  <si>
    <t>dle pol. 132738: 6,465=6,465 [A]</t>
  </si>
  <si>
    <t>Zásyp / obsyp základů (plocha zásypu z PR x šířka základu): 0,38*1,5=0,570 [A] 
Zásyp / obsyp propustku (plocha zásypu dle uložení x délka): 0,6*8,9=5,340 [B] 
Celkem: A+B=5,910 [C]</t>
  </si>
  <si>
    <t>Betonový základ: 0,75*0,5*1,5*2=1,125 [A]</t>
  </si>
  <si>
    <t>Podkladní beton - 
- pod troubami: 7,42*1,5*0,1=1,113 [A] 
- pod základem (2x): 0,9*1,5*2*0,1=0,270 [B] 
Mezisoučet: A+B=1,383 [C] 
rezerva 10% na nerovnost podkladu: 0,1*C=0,138 [D] 
Celkem: C+D=1,521 [E]</t>
  </si>
  <si>
    <t>Betonové lože - 
- pod troubami (plocha z řezu x šířka): 1,12*1,5=1,680 [A] 
- pod kamennou dlažbou (plocha ze sit x tl.): 8,4*0,15=1,260 [B] 
Celkem: A+B=2,940 [C]</t>
  </si>
  <si>
    <t>Odláždění čel a na vtoku a výtoku: 8,4*0,2=1,680 [A]</t>
  </si>
  <si>
    <t>Obetonování propustku (plocha obetonávky dle uložení x délka): 0,24*8,9=2,136 [A]</t>
  </si>
  <si>
    <t>9183B2</t>
  </si>
  <si>
    <t>PROPUSTY Z TRUB DN 400MM ŽELEZOBETONOVÝCH</t>
  </si>
  <si>
    <t>Propustek - ŽB trouby DN 400: 8,9=8,900 [A]</t>
  </si>
  <si>
    <t>SO 122. 2</t>
  </si>
  <si>
    <t>Propustek DN 400 v km 11,068 85 (pravá strana)</t>
  </si>
  <si>
    <t xml:space="preserve">      SO 122. 2</t>
  </si>
  <si>
    <t>dle pol. 132738: 7,65*1,8=13,770 [A]</t>
  </si>
  <si>
    <t>Odkopávky stávajícího terénu: 5,1*1,5=7,650 [A]</t>
  </si>
  <si>
    <t>dle pol. 132738: 7,65=7,650 [A]</t>
  </si>
  <si>
    <t>Zásyp / obsyp základů (plocha zásypu z PR x šířka základu): 0,37*1,5=0,555 [A] 
Zásyp / obsyp propustku (plocha zásypu dle uložení x délka): 0,6*11,4=6,840 [B] 
Celkem: A+B=7,395 [C]</t>
  </si>
  <si>
    <t>Podkladní beton - 
- pod troubami: 9,96*1,5*0,1=1,494 [A] 
- pod základem (2x): 0,9*1,5*2*0,1=0,270 [B] 
Mezisoučet: A+B=1,764 [C] 
rezerva 10% na nerovnost podkladu: 0,1*C=0,176 [D] 
Celkem: C+D=1,940 [E]</t>
  </si>
  <si>
    <t>Betonové lože - 
- pod troubami (plocha z řezu x šířka): 1,495*1,5=2,243 [A] 
- pod kamennou dlažbou (plocha ze sit x tl.): 6,93*0,15=1,040 [B] 
Celkem: A+B=3,283 [C]</t>
  </si>
  <si>
    <t>Odláždění čel a na vtoku a výtoku: 6,93*0,2=1,386 [A]</t>
  </si>
  <si>
    <t>Obetonování propustku (plocha obetonávky dle uložení x délka): 0,24*11,4=2,736 [A]</t>
  </si>
  <si>
    <t>Propustek - ŽB trouby DN 400: 11,4=11,400 [A]</t>
  </si>
  <si>
    <t>SO 122. 3</t>
  </si>
  <si>
    <t>Propustek DN 400 v km 11,115 19 (levá strana)</t>
  </si>
  <si>
    <t xml:space="preserve">      SO 122. 3</t>
  </si>
  <si>
    <t>dle pol. 132738: 6,345*1,8=11,421 [A]</t>
  </si>
  <si>
    <t>Odkopávky stávajícího terénu: 4,23*1,5=6,345 [A]</t>
  </si>
  <si>
    <t>dle pol. 132738: 6,345=6,345 [A]</t>
  </si>
  <si>
    <t>Zásyp / obsyp základů (plocha zásypu z PR x šířka základu): 0,378*1,5=0,567 [A] 
Zásyp / obsyp propustku (plocha zásypu dle uložení x délka): 0,6*8,9=5,340 [B] 
Celkem: A+B=5,907 [C]</t>
  </si>
  <si>
    <t>Podkladní beton - 
- pod troubami: 7,36*1,5*0,1=1,104 [A] 
- pod základem (2x): 0,9*1,5*2*0,1=0,270 [B] 
Mezisoučet: A+B=1,374 [C] 
rezerva 10% na nerovnost podkladu: 0,1*C=0,137 [D] 
Celkem: C+D=1,511 [E]</t>
  </si>
  <si>
    <t>Betonové lože - 
- pod troubami (plocha z řezu x šířka): 1,10*1,5=1,650 [A] 
- pod kamennou dlažbou (plocha ze sit x tl.): 6,62*0,15=0,993 [B] 
Celkem: A+B=2,643 [C]</t>
  </si>
  <si>
    <t>Odláždění čel a na vtoku a výtoku: 6,62*0,2=1,324 [A]</t>
  </si>
  <si>
    <t>SO 122. 4</t>
  </si>
  <si>
    <t>Propustek DN 400 v km 11,617 17 (levá strana)</t>
  </si>
  <si>
    <t xml:space="preserve">      SO 122. 4</t>
  </si>
  <si>
    <t>dle pol. 132738: 7,493*1,8=13,487 [A]</t>
  </si>
  <si>
    <t>Odkopávky stávajícího terénu: 4,995*1,5=7,493 [A]</t>
  </si>
  <si>
    <t>dle pol. 132738: 7,493=7,493 [A]</t>
  </si>
  <si>
    <t>Zásyp / obsyp základů (plocha zásypu z PR x šířka základu): 0,402*1,5=0,603 [A] 
Zásyp / obsyp propustku (plocha zásypu dle uložení x délka): 0,6*10,9=6,540 [B] 
Celkem: A+B=7,143 [C]</t>
  </si>
  <si>
    <t>Podkladní beton - 
- pod troubami: 9,587*1,5*0,1=1,438 [A] 
- pod základem (2x): 0,9*1,5*2*0,1=0,270 [B] 
Mezisoučet: A+B=1,708 [C] 
rezerva 10% na nerovnost podkladu: 0,1*C=0,171 [D] 
Celkem: C+D=1,879 [E]</t>
  </si>
  <si>
    <t>Betonové lože - 
- pod troubami (plocha z řezu x šířka): 1,44*1,5=2,160 [A] 
- pod kamennou dlažbou (plocha ze sit x tl.): 6,85*0,15=1,028 [B] 
Celkem: A+B=3,188 [C]</t>
  </si>
  <si>
    <t>Odláždění čel a na vtoku a výtoku: 6,85*0,2=1,370 [A]</t>
  </si>
  <si>
    <t>Obetonování propustku (plocha obetonávky dle uložení x délka): 0,24*10,9=2,616 [A]</t>
  </si>
  <si>
    <t>Propustek - ŽB trouby DN 400: 10,9=10,900 [A]</t>
  </si>
  <si>
    <t>SO 122. 5</t>
  </si>
  <si>
    <t>Propustek DN 500 v km 11,658 47 (levá strana)</t>
  </si>
  <si>
    <t xml:space="preserve">      SO 122. 5</t>
  </si>
  <si>
    <t>dle pol. 132738: 6,635*1,8=11,943 [A]</t>
  </si>
  <si>
    <t>Odkopávky stávajícího terénu: 4,423*1,5=6,635 [A]</t>
  </si>
  <si>
    <t>dle pol. 132738: 6,635=6,635 [A]</t>
  </si>
  <si>
    <t>Zásyp / obsyp základů (plocha zásypu z PR x šířka základu): 0,368*1,5=0,552 [A] 
Zásyp / obsyp propustku (plocha zásypu dle uložení x délka): 0,64*9,3=5,952 [B] 
Celkem: A+B=6,504 [C]</t>
  </si>
  <si>
    <t>Podkladní beton - 
- pod troubami: 7,896*1,5*0,1=1,184 [A] 
- pod základem (2x): 0,9*1,5*2*0,1=0,270 [B] 
Mezisoučet: A+B=1,454 [C] 
rezerva 10% na nerovnost podkladu: 0,1*C=0,145 [D] 
Celkem: C+D=1,599 [E]</t>
  </si>
  <si>
    <t>Betonové lože - 
- pod troubami (plocha z řezu x šířka): 1,184*1,5=1,776 [A] 
- pod kamennou dlažbou (plocha ze sit x tl.): 7,085*0,15=1,063 [B] 
Celkem: A+B=2,839 [C]</t>
  </si>
  <si>
    <t>Odláždění čel a na vtoku a výtoku: 7,085*0,2=1,417 [A]</t>
  </si>
  <si>
    <t>Obetonování propustku (plocha obetonávky dle uložení x délka): 0,25*9,3=2,325 [A]</t>
  </si>
  <si>
    <t>Propustek - ŽB trouby DN 500: 9,3=9,300 [A]</t>
  </si>
  <si>
    <t>SO 122. 6</t>
  </si>
  <si>
    <t>Propustek DN 500 v km 11,864 66 (levá strana)</t>
  </si>
  <si>
    <t xml:space="preserve">      SO 122. 6</t>
  </si>
  <si>
    <t>dle pol. 132738: 6,566*1,8=11,819 [A]</t>
  </si>
  <si>
    <t>Odkopávky stávajícího terénu: 4,377*1,5=6,566 [A]</t>
  </si>
  <si>
    <t>dle pol. 132738: 6,566=6,566 [A]</t>
  </si>
  <si>
    <t>Zásyp / obsyp základů (plocha zásypu z PR x šířka základu): 0,393*1,5=0,590 [A] 
Zásyp / obsyp propustku (plocha zásypu dle uložení x délka): 0,64*9,3=5,952 [B] 
Celkem: A+B=6,542 [C]</t>
  </si>
  <si>
    <t>Podkladní beton - 
- pod troubami: 7,81*1,5*0,1=1,172 [A] 
- pod základem (2x): 0,9*1,5*2*0,1=0,270 [B] 
Mezisoučet: A+B=1,442 [C] 
rezerva 10% na nerovnost podkladu: 0,1*C=0,144 [D] 
Celkem: C+D=1,586 [E]</t>
  </si>
  <si>
    <t>Betonové lože - 
- pod troubami (plocha z řezu x šířka): 1,172*1,5=1,758 [A] 
- pod kamennou dlažbou (plocha ze sit x tl.): 8,738*0,15=1,311 [B] 
Celkem: A+B=3,069 [C]</t>
  </si>
  <si>
    <t>Odláždění čel a na vtoku a výtoku: 8,738*0,2=1,748 [A]</t>
  </si>
  <si>
    <t>SO 122. 7</t>
  </si>
  <si>
    <t>Propustek DN 400 v km 12,077 04 (levá strana)</t>
  </si>
  <si>
    <t xml:space="preserve">      SO 122. 7</t>
  </si>
  <si>
    <t>dle pol. 132738: 5,066*1,8=9,119 [A]</t>
  </si>
  <si>
    <t>Odkopávky stávajícího terénu: 3,377*1,5=5,066 [A]</t>
  </si>
  <si>
    <t>dle pol. 132738: 5,066=5,066 [A]</t>
  </si>
  <si>
    <t>Zásyp / obsyp základů (plocha zásypu z PR x šířka základu): 0,422*1,5=0,633 [A] 
Zásyp / obsyp propustku (plocha zásypu dle uložení x délka): 0,6*6,2=3,720 [B] 
Celkem: A+B=4,353 [C]</t>
  </si>
  <si>
    <t>Podkladní beton - 
- pod troubami: 4,66*1,5*0,1=0,699 [A] 
- pod základem (2x): 0,9*1,5*2*0,1=0,270 [B] 
Mezisoučet: A+B=0,969 [C] 
rezerva 10% na nerovnost podkladu: 0,1*C=0,097 [D] 
Celkem: C+D=1,066 [E]</t>
  </si>
  <si>
    <t>Betonové lože - 
- pod troubami (plocha z řezu x šířka): 0,69*1,5=1,035 [A] 
- pod kamennou dlažbou (plocha ze sit x tl.): 6,359*0,15=0,954 [B] 
Celkem: A+B=1,989 [C]</t>
  </si>
  <si>
    <t>Odláždění čel a na vtoku a výtoku: 6,359*0,2=1,272 [A]</t>
  </si>
  <si>
    <t>Obetonování propustku (plocha obetonávky dle uložení x délka): 0,24*6,2=1,488 [A]</t>
  </si>
  <si>
    <t>Propustek - ŽB trouby DN 400: 6,2=6,200 [A]</t>
  </si>
  <si>
    <t>SO 122. 8</t>
  </si>
  <si>
    <t>Propustek DN 600 v km 12,372 44 (pravá strana)</t>
  </si>
  <si>
    <t xml:space="preserve">      SO 122. 8</t>
  </si>
  <si>
    <t>dle pol. 132738: 13,854*1,8=24,937 [A]</t>
  </si>
  <si>
    <t>Odkopávky stávajícího terénu: 8,659*1,6=13,854 [A]</t>
  </si>
  <si>
    <t>dle pol. 132738: 13,854=13,854 [A]</t>
  </si>
  <si>
    <t>Zásyp / obsyp základů (plocha zásypu z PR x šířka základu): 0,42*1,5=0,630 [A] 
Zásyp / obsyp propustku (plocha zásypu dle uložení x délka): 0,68*21,0=14,280 [B] 
Celkem: A+B=14,910 [C]</t>
  </si>
  <si>
    <t>Betonový základ: 0,75*0,5*1,6*2=1,200 [A]</t>
  </si>
  <si>
    <t>Podkladní beton - 
- pod troubami: 19,5*1,6*0,1=3,120 [A] 
- pod základem (2x): 0,9*1,6*2*0,1=0,288 [B] 
Mezisoučet: A+B=3,408 [C] 
rezerva 10% na nerovnost podkladu: 0,1*C=0,341 [D] 
Celkem: C+D=3,749 [E]</t>
  </si>
  <si>
    <t>Betonové lože - 
- pod troubami (plocha z řezu x šířka): 2,92*1,5=4,380 [A] 
- pod kamennou dlažbou (plocha ze sit x tl.): 4,122*0,15=0,618 [B] 
Celkem: A+B=4,998 [C]</t>
  </si>
  <si>
    <t>Odláždění čel a na vtoku a výtoku: 4,122*0,2=0,824 [A]</t>
  </si>
  <si>
    <t>Obetonování propustku (plocha obetonávky dle uložení x délka): 0,26*21,0=5,460 [A]</t>
  </si>
  <si>
    <t>Propustek - ŽB trouby DN 600: 21,0=21,000 [A]</t>
  </si>
  <si>
    <t>SO 122. 9</t>
  </si>
  <si>
    <t>Propustek DN 400 v km 12,557 78 (levá strana)</t>
  </si>
  <si>
    <t xml:space="preserve">      SO 122. 9</t>
  </si>
  <si>
    <t>dle pol. 132738: 5,792*1,8=10,426 [A]</t>
  </si>
  <si>
    <t>Odkopávky stávajícího terénu: 3,861*1,5=5,792 [A]</t>
  </si>
  <si>
    <t>dle pol. 132738: 5,792=5,792 [A]</t>
  </si>
  <si>
    <t>Zásyp / obsyp základů (plocha zásypu z PR x šířka základu): 0,235*1,5=0,353 [A] 
Zásyp / obsyp propustku (plocha zásypu dle uložení x délka): 0,6*9,0=5,400 [B] 
Celkem: A+B=5,753 [C]</t>
  </si>
  <si>
    <t>Podkladní beton - 
- pod troubami: 7,41*1,5*0,1=1,112 [A] 
- pod základem (2x): 0,9*1,5*2*0,1=0,270 [B] 
Mezisoučet: A+B=1,382 [C] 
rezerva 10% na nerovnost podkladu: 0,1*C=0,138 [D] 
Celkem: C+D=1,520 [E]</t>
  </si>
  <si>
    <t>Betonové lože - 
- pod troubami (plocha z řezu x šířka): 1,11*1,5=1,665 [A] 
- pod kamennou dlažbou (plocha ze sit x tl.): 7,51*0,15=1,127 [B] 
Celkem: A+B=2,792 [C]</t>
  </si>
  <si>
    <t>Odláždění čel a na vtoku a výtoku: 7,51*0,2=1,502 [A]</t>
  </si>
  <si>
    <t>Obetonování propustku (plocha obetonávky dle uložení x délka): 0,24*9,0=2,160 [A]</t>
  </si>
  <si>
    <t>Propustek - ŽB trouby DN 400: 9,0=9,000 [A]</t>
  </si>
  <si>
    <t>SO 122.10</t>
  </si>
  <si>
    <t>Propustek DN 400 v km 13,931 27 (pravá strana)</t>
  </si>
  <si>
    <t xml:space="preserve">      SO 122.10</t>
  </si>
  <si>
    <t>dle pol. 132738: 7,988*1,8=14,378 [A]</t>
  </si>
  <si>
    <t>Odkopávky stávajícího terénu: 5,325*1,5=7,988 [A]</t>
  </si>
  <si>
    <t>dle pol. 132738: 7,988=7,988 [A]</t>
  </si>
  <si>
    <t>Zásyp / obsyp základů (plocha zásypu z PR x šířka základu): 0,374*1,5=0,561 [A] 
Zásyp / obsyp propustku (plocha zásypu dle uložení x délka): 0,6*12,0=7,200 [B] 
Celkem: A+B=7,761 [C]</t>
  </si>
  <si>
    <t>Podkladní beton - 
- pod troubami: 10,51*1,5*0,1=1,577 [A] 
- pod základem (2x): 0,9*1,5*2*0,1=0,270 [B] 
Mezisoučet: A+B=1,847 [C] 
rezerva 10% na nerovnost podkladu: 0,1*C=0,185 [D] 
Celkem: C+D=2,032 [E]</t>
  </si>
  <si>
    <t>Betonové lože - 
- pod troubami (plocha z řezu x šířka): 1,576*1,5=2,364 [A] 
- pod kamennou dlažbou (plocha ze sit x tl.): 12,91*0,15=1,937 [B] 
Celkem: A+B=4,301 [C]</t>
  </si>
  <si>
    <t>Odláždění čel a na vtoku a výtoku: 12,91*0,2=2,582 [A]</t>
  </si>
  <si>
    <t>Obetonování propustku (plocha obetonávky dle uložení x délka): 0,24*12,0=2,880 [A]</t>
  </si>
  <si>
    <t>Propustek - ŽB trouby DN 400: 12,0=12,000 [A]</t>
  </si>
  <si>
    <t>SO 122.11</t>
  </si>
  <si>
    <t>Propustek DN 400 v km 10,680 00 (pravá strana)</t>
  </si>
  <si>
    <t xml:space="preserve">      SO 122.11</t>
  </si>
  <si>
    <t>dle pol. 132738: 6,0*1,8=10,800 [A]</t>
  </si>
  <si>
    <t>Odkopávky stávajícího terénu: 4,0*1,5=6,000 [A]</t>
  </si>
  <si>
    <t>dle pol. 132738: 6,0=6,000 [A]</t>
  </si>
  <si>
    <t>Zásyp / obsyp základů (plocha zásypu z PR x šířka základu): 0,398*1,5=0,597 [A] 
Zásyp / obsyp propustku (plocha zásypu dle uložení x délka): 0,6*8,1=4,860 [B] 
Celkem: A+B=5,457 [C]</t>
  </si>
  <si>
    <t>Podkladní beton - 
- pod troubami: 6,6*1,5*0,1=0,990 [A] 
- pod základem (2x): 0,9*1,5*2*0,1=0,270 [B] 
Mezisoučet: A+B=1,260 [C] 
rezerva 10% na nerovnost podkladu: 0,1*C=0,126 [D] 
Celkem: C+D=1,386 [E]</t>
  </si>
  <si>
    <t>Betonové lože - 
- pod troubami (plocha z řezu x šířka): 0,99*1,5=1,485 [A] 
- pod kamennou dlažbou (plocha ze sit x tl.): 8,32*0,15=1,248 [B] 
Celkem: A+B=2,733 [C]</t>
  </si>
  <si>
    <t>Odláždění čel a na vtoku a výtoku: 8,32*0,2=1,664 [A]</t>
  </si>
  <si>
    <t>Obetonování propustku (plocha obetonávky dle uložení x délka): 0,24*8,1=1,944 [A]</t>
  </si>
  <si>
    <t>Propustek - ŽB trouby DN 400: 8,1=8,100 [A]</t>
  </si>
  <si>
    <t>SO 300</t>
  </si>
  <si>
    <t>Vodohospodářské objekty</t>
  </si>
  <si>
    <t>SO 301</t>
  </si>
  <si>
    <t>Křížení s kanalizací (km 11,965)</t>
  </si>
  <si>
    <t xml:space="preserve">  SO 301</t>
  </si>
  <si>
    <t>dle pol. 132738: 88*1,8=158,400 [A]</t>
  </si>
  <si>
    <t>02730</t>
  </si>
  <si>
    <t>REZ</t>
  </si>
  <si>
    <t>POMOC PRÁCE ZŘÍZ NEBO ZAJIŠŤ OCHRANU INŽENÝRSKÝCH SÍTÍ</t>
  </si>
  <si>
    <t>KPL</t>
  </si>
  <si>
    <t>REZ - Rezervní položka 
Rezerva z důvodu velmi nepřesného podkladu průběhu sítě od jejího správce a neznámého stavu sítě, dále pro případ dotčení sítě a případné práce, které nebylo možné předvídat. 
Způsob výpočtu JOC: 
Uchazeč je povinen doplnit jako jednotkovou cenu částku, zaokrouhlenou na celé tisíce Kč nahoru, odpovídající 30% z celkové ceny SO 301 bez DPH při ocenění všech položek vyjma této položky.</t>
  </si>
  <si>
    <t>vč. odvozu a uložení na meziskládku dle dispozic zhotovitele, vzdálenost uvedena orientačně 
POZN.: 
- nepředpokládá se dotčení, SO čerpán se souhlasem investora, 
- předpoklad uložení sítě v hloubce max 2 m od zemní pláně stávající vozovky, 
- odhad výměry 2x2x dl. chráničky, 
- o případném zpětném použití materiálu pro zpětný zásyp rozhodne geotechnik stavby.</t>
  </si>
  <si>
    <t>Hloubení rýh šířky do 2m: 88=88,000 [A]</t>
  </si>
  <si>
    <t>dle pol. 132738: 88=88,000 [A]</t>
  </si>
  <si>
    <t>17481</t>
  </si>
  <si>
    <t>ZÁSYP JAM A RÝH Z NAKUPOVANÝCH MATERIÁLŮ</t>
  </si>
  <si>
    <t>zemina vhodná do násypu 
POZN.: 
- nepředpokládá se dotčení, SO čerpán se souhlasem investora, 
- výměra dle výkopu rýhy.</t>
  </si>
  <si>
    <t>Zásyp - nakoupený materiál: 88=88,000 [A]</t>
  </si>
  <si>
    <t>82645</t>
  </si>
  <si>
    <t>CHRÁNIČKY Z TRUB ŽELEZOBETONOVÝCH DN DO 300MM</t>
  </si>
  <si>
    <t>POZN.: 
- nepředpokládá se dotčení, SO čerpán se souhlasem investora, 
- výměra zjištěna ze Situace.</t>
  </si>
  <si>
    <t>Chráničky z trub ŽB DN do 300 mm: 22=22,000 [A]</t>
  </si>
  <si>
    <t>SO 321</t>
  </si>
  <si>
    <t>Křížení s vodovodem (km 11,964)</t>
  </si>
  <si>
    <t xml:space="preserve">  SO 321</t>
  </si>
  <si>
    <t>REZ - Rezervní položka 
Rezerva z důvodu velmi nepřesného podkladu průběhu sítě od jejího správce a neznámého stavu sítě, dále pro případ dotčení sítě a případné práce, které nebylo možné předvídat. 
Způsob výpočtu JOC: 
Uchazeč je povinen doplnit jako jednotkovou cenu částku, zaokrouhlenou na celé tisíce Kč nahoru, odpovídající 30% z celkové ceny SO 321 bez DPH při ocenění všech položek vyjma této položky.</t>
  </si>
  <si>
    <t>82634</t>
  </si>
  <si>
    <t>CHRÁNIČKY Z TRUB ŽELEZOBETON DN DO 200MM</t>
  </si>
  <si>
    <t>Chráničky z trub ŽB DN do 200 mm: 22=22,000 [A]</t>
  </si>
  <si>
    <t>SO 322</t>
  </si>
  <si>
    <t>Křížení s vodovodem (MK Valeč)</t>
  </si>
  <si>
    <t xml:space="preserve">  SO 322</t>
  </si>
  <si>
    <t>dle pol. 132738: 80*1,8=144,000 [A]</t>
  </si>
  <si>
    <t>02720</t>
  </si>
  <si>
    <t>POMOC PRÁCE ZŘÍZ NEBO ZAJIŠŤ REGULACI A OCHRANU DOPRAVY</t>
  </si>
  <si>
    <t>Šachta hlavního úzávěru vodovodního přivaděče pro Valeč (Betonová šachta 3x2 m) - viz TZ</t>
  </si>
  <si>
    <t>Ochrana stávající betonové šachty: 1=1,000 [A]</t>
  </si>
  <si>
    <t>REZ - Rezervní položka 
Rezerva z důvodu velmi nepřesného podkladu průběhu sítě od jejího správce a neznámého stavu sítě, dále pro případ dotčení sítě a případné práce, které nebylo možné předvídat. 
Způsob výpočtu JOC: 
Uchazeč je povinen doplnit jako jednotkovou cenu částku, zaokrouhlenou na celé tisíce Kč nahoru, odpovídající 30% z celkové ceny SO 322 bez DPH při ocenění všech položek vyjma této položky.</t>
  </si>
  <si>
    <t>Hloubení rýh šířky do 2m: 80=80,000 [A]</t>
  </si>
  <si>
    <t>dle pol. 132738: 80=80,000 [A]</t>
  </si>
  <si>
    <t>Zásyp - nakoupený materiál: 80=80,000 [A]</t>
  </si>
  <si>
    <t>82646</t>
  </si>
  <si>
    <t>CHRÁNIČKY Z TRUB ŽELEZOBETONOVÝCH DN DO 400MM</t>
  </si>
  <si>
    <t>Chráničky z trub ŽB DN do 400 mm: 20=20,000 [A]</t>
  </si>
  <si>
    <t>SO 400</t>
  </si>
  <si>
    <t>Elektro a sdělovací objekty</t>
  </si>
  <si>
    <t>SO 401</t>
  </si>
  <si>
    <t>Křížení s NN vedením (km 12,392)</t>
  </si>
  <si>
    <t xml:space="preserve">  SO 401</t>
  </si>
  <si>
    <t>REZ - Rezervní položka 
Rezerva pro případné práce, které nebylo možné předvídat. 
Způsob výpočtu JOC: 
Uchazeč je povinen doplnit jako jednotkovou cenu částku, zaokrouhlenou na celé tisíce Kč nahoru, odpovídající 30% z celkové ceny SO 401 bez DPH při ocenění všech položek vyjma této položky.</t>
  </si>
  <si>
    <t>13273</t>
  </si>
  <si>
    <t>HLOUBENÍ RÝH ŠÍŘ DO 2M PAŽ I NEPAŽ TŘ. I</t>
  </si>
  <si>
    <t>vč. ponechání v místě výkopu, pro zpětné použití 
POZN.: Výměra dle PR a hloubky uložení sítě</t>
  </si>
  <si>
    <t>Hloubení rýh šířky do 1m: 16,5=16,500 [A]</t>
  </si>
  <si>
    <t>17411</t>
  </si>
  <si>
    <t>ZÁSYP JAM A RÝH ZEMINOU SE ZHUTNĚNÍM</t>
  </si>
  <si>
    <t>vykopaný materiál 
POZN.: výměra dle výkopu rýhy - bez odpočtu přebytečné zeminy (malé množství).</t>
  </si>
  <si>
    <t>Zásyp rýhy: 16,5=16,500 [A]</t>
  </si>
  <si>
    <t>702212</t>
  </si>
  <si>
    <t>KABELOVÁ CHRÁNIČKA ZEMNÍ DN PŘES 100 DO 200 MM</t>
  </si>
  <si>
    <t>položení rezervní souběžné chráničky 
POZN.: vč. utěsnění konců chrániček voděodolnou montážní pěnou.</t>
  </si>
  <si>
    <t>Plastová korugovaná  chránička DN 110 mm: 17=17,000 [A]</t>
  </si>
  <si>
    <t>702232</t>
  </si>
  <si>
    <t>KABELOVÁ CHRÁNIČKA ZEMNÍ DĚLENÁ DN PŘES 100 DO 200 MM</t>
  </si>
  <si>
    <t>vč. manipulace s kabelem - zahloubení o 100-200 mm (bude-li to technicky možné) 
POZN.: vč. utěsnění konců chrániček voděodolnou montážní pěnou.</t>
  </si>
  <si>
    <t>Plastová korugovaná dělená chránička DN 110 mm : 17=17,000 [A]</t>
  </si>
  <si>
    <t>709612</t>
  </si>
  <si>
    <t>DEMONTÁŽ CHRÁNIČKY/TRUBKY</t>
  </si>
  <si>
    <t>vč. likvidace (malé množství) 
POZN.: Zjištěno ze Situace</t>
  </si>
  <si>
    <t>Odstranění stávající chráničky: 14=14,000 [A]</t>
  </si>
  <si>
    <t>899523</t>
  </si>
  <si>
    <t>OBETONOVÁNÍ POTRUBÍ Z PROSTÉHO BETONU DO C16/20</t>
  </si>
  <si>
    <t>beton C16/20</t>
  </si>
  <si>
    <t>Obetonování chrániček (plocha průřezu obetonávky cca 0,1 m2): 17*0,1=1,700 [A]</t>
  </si>
  <si>
    <t>SO 421</t>
  </si>
  <si>
    <t>Křížení s optickým kabelem (km 11,481)</t>
  </si>
  <si>
    <t xml:space="preserve">  SO 421</t>
  </si>
  <si>
    <t>REZ - Rezervní položka 
Rezerva pro případné práce, které nebylo možné předvídat. 
Způsob výpočtu JOC: 
Uchazeč je povinen doplnit jako jednotkovou cenu částku, zaokrouhlenou na celé tisíce Kč nahoru, odpovídající 30% z celkové ceny SO 421 bez DPH při ocenění všech položek vyjma této položky.</t>
  </si>
  <si>
    <t>vč. ponechání v místě výkopu, pro zpětné použití 
POZN.:  
- předpoklad uložení sítě v hloubce max 1 m od zemní pláně stávající vozovky, 
- SO čerpán se souhlasem investora,</t>
  </si>
  <si>
    <t>Hloubení rýh šířky do 1m: 25,5=25,500 [A]</t>
  </si>
  <si>
    <t>vykopaný materiál 
POZN.:  
- výměra dle výkopu rýhy - bez odpočtu přebytečné zeminy (malé množství), 
- SO čerpán se souhlasem investora,</t>
  </si>
  <si>
    <t>Zásyp rýhy: 25,5=25,500 [A]</t>
  </si>
  <si>
    <t>předpoklad položení 2x rezervní souběžné chráničky 
POZN.: SO čerpán se souhlasem investora,</t>
  </si>
  <si>
    <t>Plastová korugovaná  chránička DN 110 mm: 2*(2,5+3,5)=12,000 [A]</t>
  </si>
  <si>
    <t>Prodloužení chrániček 
POZN.: SO čerpán se souhlasem investora,</t>
  </si>
  <si>
    <t>Plastová korugovaná dělená chránička DN 110 mm : 2,5+3,5=6,000 [A]</t>
  </si>
  <si>
    <t>SO 422</t>
  </si>
  <si>
    <t>Křížení s optickým kabelem (km 15,697)</t>
  </si>
  <si>
    <t xml:space="preserve">  SO 422</t>
  </si>
  <si>
    <t>PR</t>
  </si>
  <si>
    <t>PR - preliminář stavby - uchazeč je povinen ocenit položku částkou 50.000,- Kč bez DPH  
Rezerva pro případ dotčení sítě  a případné práce, které nebylo možné předvídat. 
POZN.: Nepředpokládá se dotčení, SO čerpán pouze se souhlasem objednatele.</t>
  </si>
  <si>
    <t>SO 441</t>
  </si>
  <si>
    <t>Veřejné osvětlení</t>
  </si>
  <si>
    <t xml:space="preserve">  SO 441</t>
  </si>
  <si>
    <t>zemina, kamenivo</t>
  </si>
  <si>
    <t>dle pol. 131738: 15*1,8=27,000 [A] 
dle pol. 132738: 23*1,8=41,400 [B] 
Celkem: A+B=68,400 [C]</t>
  </si>
  <si>
    <t>REZ - Rezervní položka 
Rezerva pro případné práce, které nebylo možné předvídat. 
Způsob výpočtu JOC: 
Uchazeč je povinen doplnit jako jednotkovou cenu částku, zaokrouhlenou na celé tisíce Kč nahoru, odpovídající 10% z celkové ceny SO 441 bez DPH při ocenění všech položek vyjma této položky.</t>
  </si>
  <si>
    <t>131738</t>
  </si>
  <si>
    <t>HLOUBENÍ JAM ZAPAŽ I NEPAŽ TŘ. I, ODVOZ DO 20KM</t>
  </si>
  <si>
    <t>vč. odvozu na recyklační středisko / trvalou skládku dle dispozic zhotovitele, vzdálenost uvedena orientačně</t>
  </si>
  <si>
    <t>Výkop jam pro základy stožárů: 1,0*1,0*1,5*10=15,000 [A]</t>
  </si>
  <si>
    <t>vč. ponechání v místě výkopu, pro zpětné použití 
POZN.: dl. výkopu pro kabel 230 m, hloubka uložení do 1,5 m</t>
  </si>
  <si>
    <t>Hloubení rýh šířky do 1m: 345=345,000 [A] 
Odpočet přebytečné zeminy (hodnota písk. lože): -23=-23,000 [B] 
Celkem: A+B=322,000 [C]</t>
  </si>
  <si>
    <t>vč. odvozu na recyklační středisko / trvalou skládku dle dispozic zhotovitele, vzdálenost uvedena orientačně 
Výpočet celkového objemu rýh viz. pol. 13273.</t>
  </si>
  <si>
    <t>Výkop přebytečné zeminy (hodnota písk. lože): 23=23,000 [A]</t>
  </si>
  <si>
    <t>141733</t>
  </si>
  <si>
    <t>PROTLAČOVÁNÍ POTRUBÍ Z PLAST HMOT DN DO 150MM</t>
  </si>
  <si>
    <t>vč, dodávky potrubí chráničky, vč. výkopu a zásypu startovacích jam 
POZN. Délka odměřena z příl. Situace - 2 úseky!</t>
  </si>
  <si>
    <t>Řízený protlak plastové chráničky pod komunikací: 20+15=35,000 [A]</t>
  </si>
  <si>
    <t>dle pol. 131738: 15=15,000 [A] 
dle pol. 132738: 23=23,000 [B] 
Celkem: A+B=38,000 [C]</t>
  </si>
  <si>
    <t>vykopaný materiál 
POZN.: výměra dle výkopu rýhy, pol. 13273.</t>
  </si>
  <si>
    <t>Zásyp rýhy: 322=322,000 [A]</t>
  </si>
  <si>
    <t>45157</t>
  </si>
  <si>
    <t>PODKLADNÍ A VÝPLŇOVÉ VRSTVY Z KAMENIVA TĚŽENÉHO</t>
  </si>
  <si>
    <t>POZN.: Výpočet dl. rýhy x šířka rýhy x tl. lože</t>
  </si>
  <si>
    <t>Pískové kabelové lože, tl. 100 mm: 230*1,0*0,1=23,000 [A]</t>
  </si>
  <si>
    <t>702332</t>
  </si>
  <si>
    <t>ZAKRYTÍ KABELŮ PLASTOVOU DESKOU/PÁSEM ŠÍŘKY PŘES 20 DO 40 CM</t>
  </si>
  <si>
    <t>Ochrana kabelu v zemi: 230=230,000 [A]</t>
  </si>
  <si>
    <t>741811</t>
  </si>
  <si>
    <t>UZEMŇOVACÍ VODIČ NA POVRCHU FEZN DO 120 MM2</t>
  </si>
  <si>
    <t>drát FeZn pr. 10 mm ; vč. svorek, PKO</t>
  </si>
  <si>
    <t>propojení na povrchu: 11*1,5=16,500 [A]</t>
  </si>
  <si>
    <t>741911</t>
  </si>
  <si>
    <t>UZEMŇOVACÍ VODIČ V ZEMI FEZN DO 120 MM2</t>
  </si>
  <si>
    <t>dle pol. 742H12: 365=365,000 [A]</t>
  </si>
  <si>
    <t>742H12</t>
  </si>
  <si>
    <t>KABEL NN ČTYŘ- A PĚTIŽÍLOVÝ CU S PLASTOVOU IZOLACÍ OD 4 DO 16 MM2</t>
  </si>
  <si>
    <t>Zemní kabel Cu, do 1 kV 
POZN. Délka odměřena z příl. Situace</t>
  </si>
  <si>
    <t>kabel do výkopu: 230=230,000 [A] 
kabel protlakem: 35=35,000 [B] 
rezerva: 100=100,000 [C] 
Celkem: A+B+C=365,000 [D]</t>
  </si>
  <si>
    <t>742L12</t>
  </si>
  <si>
    <t>UKONČENÍ DVOU AŽ PĚTIŽÍLOVÉHO KABELU V ROZVADĚČI NEBO NA PŘÍSTROJI OD 4 DO 16 MM2</t>
  </si>
  <si>
    <t>stožár: 8+2=10,000 [A] 
rozvaděč: 1=1,000 [B] 
Celkem: A+B=11,000 [C]</t>
  </si>
  <si>
    <t>742Y93</t>
  </si>
  <si>
    <t>BETONOVÝ ZÁKLAD DO ROSTLÉ ZEMINY DO BEDNĚNÍ PRO STOŽÁR / VĚŽ, VČETNĚ OCEL. VÝZTUŽE A STOŽÁROVÉHO POUZDRA / ZÁKLADOVÉ KONSTRUKCE</t>
  </si>
  <si>
    <t>Betonový stožárový základ kompletní: 1,0*1,0*1,5*10=15,000 [A]</t>
  </si>
  <si>
    <t>743122</t>
  </si>
  <si>
    <t>OSVĚTLOVACÍ STOŽÁR  PEVNÝ ŽÁROVĚ ZINKOVANÝ DÉLKY PŘES 6,5 DO 12 M</t>
  </si>
  <si>
    <t>stožár silniční v. 8m vetknutý: 8=8,000 [A]</t>
  </si>
  <si>
    <t>743141</t>
  </si>
  <si>
    <t>OSVĚTLOVACÍ STOŽÁR  PŘECHODOVÝ DÉLKY DO 8 M</t>
  </si>
  <si>
    <t>stožár přechodový v. 6m vetknutý: 2=2,000 [A]</t>
  </si>
  <si>
    <t>743142</t>
  </si>
  <si>
    <t>OSVĚTLOVACÍ STOŽÁR  PŘECHODOVÝ - VÝLOŽNÍK S DÉLKOU VYLOŽENÍ DO 3 M</t>
  </si>
  <si>
    <t>výložník stožáru přechodového: 2=2,000 [A]</t>
  </si>
  <si>
    <t>743151</t>
  </si>
  <si>
    <t>OSVĚTLOVACÍ STOŽÁR  - STOŽÁROVÁ ROZVODNICE S 1-2 JISTÍCÍMI PRVKY</t>
  </si>
  <si>
    <t>stožár: 8+2=10,000 [A]</t>
  </si>
  <si>
    <t>743313</t>
  </si>
  <si>
    <t>VÝLOŽNÍK PRO MONTÁŽ SVÍTIDLA NA STOŽÁR JEDNORAMENNÝ DÉLKA VYLOŽENÍ PŘES 2 M</t>
  </si>
  <si>
    <t>délka dle pokynů inv.</t>
  </si>
  <si>
    <t>výložník stožáru silničního: 8=8,000 [A]</t>
  </si>
  <si>
    <t>743531</t>
  </si>
  <si>
    <t>SVÍTIDLO VENKOVNÍ VŠEOBECNÉ PRO OSVĚTLENÍ PŘECHODU PRO CHODCE DO 150 W</t>
  </si>
  <si>
    <t>LED svítidla pro osvětlení přechodů</t>
  </si>
  <si>
    <t>svítidlo stožáru přechodového: 2=2,000 [A]</t>
  </si>
  <si>
    <t>743552</t>
  </si>
  <si>
    <t>SVÍTIDLO VENKOVNÍ VŠEOBECNÉ LED, MIN. IP 44, PŘES 10 DO 25 W</t>
  </si>
  <si>
    <t>LED svítidla pro osvětlení komunikací</t>
  </si>
  <si>
    <t>svítidlo stožáru silničního: 8=8,000 [A]</t>
  </si>
  <si>
    <t>747213</t>
  </si>
  <si>
    <t>CELKOVÁ PROHLÍDKA, ZKOUŠENÍ, MĚŘENÍ A VYHOTOVENÍ VÝCHOZÍ REVIZNÍ ZPRÁVY, PRO OBJEM IN PŘES 500 DO 1000 TIS. KČ</t>
  </si>
  <si>
    <t>747214</t>
  </si>
  <si>
    <t>CELKOVÁ PROHLÍDKA, ZKOUŠENÍ, MĚŘENÍ A VYHOTOVENÍ VÝCHOZÍ REVIZNÍ ZPRÁVY, PRO OBJEM IN - PŘÍPLATEK ZA KAŽDÝCH DALŠÍCH I ZAPOČATÝCH 500 TIS. KČ</t>
  </si>
  <si>
    <t>SO 500</t>
  </si>
  <si>
    <t>Objekty trubních vedení</t>
  </si>
  <si>
    <t>SO 501</t>
  </si>
  <si>
    <t>Křížení s VTL plynovodem (km 12,229)</t>
  </si>
  <si>
    <t xml:space="preserve">  SO 501</t>
  </si>
  <si>
    <t>dle pol. 131738: 6*1,8=10,800 [A]</t>
  </si>
  <si>
    <t>REZ - Rezervní položka 
Rezerva pro případné práce, které nebylo možné předvídat. 
Způsob výpočtu JOC: 
Uchazeč je povinen doplnit jako jednotkovou cenu částku, zaokrouhlenou na celé tisíce Kč nahoru, odpovídající 30% z celkové ceny SO 501 bez DPH při ocenění všech položek vyjma této položky.</t>
  </si>
  <si>
    <t>02950</t>
  </si>
  <si>
    <t>OSTATNÍ POŽADAVKY - POSUDKY, KONTROLY, REVIZNÍ ZPRÁVY</t>
  </si>
  <si>
    <t>- nedestruktivní kontrola svarů 
- radiografická kontrola svarů</t>
  </si>
  <si>
    <t>13173</t>
  </si>
  <si>
    <t>HLOUBENÍ JAM ZAPAŽ I NEPAŽ TŘ. I</t>
  </si>
  <si>
    <t>vč. ponechání v místě výkopu, pro zpětné použití</t>
  </si>
  <si>
    <t>Ručně hloubené jámy: 76=76,000 [A] 
Odpočet přebytečné zeminy (hodnota zásypu pod komunikací): -6=-6,000 [B] 
Celkem: A+B=70,000 [C]</t>
  </si>
  <si>
    <t>vč. odvozu na recyklační středisko / trvalou skládku dle dispozic zhotovitele, vzdálenost uvedena orientačně 
Výpočet celkového objemu jam viz. pol. 13173.</t>
  </si>
  <si>
    <t>Výkop přebytečné zeminy (hodnota zásypu pod komunikací): 6=6,000 [A]</t>
  </si>
  <si>
    <t>dle pol. 131738: 6=6,000 [A]</t>
  </si>
  <si>
    <t>vykopaný materiál 
POZN.: výměra dle výkopu jam, pol. 13173.</t>
  </si>
  <si>
    <t>Zásyp mimo komunikaci: 70=70,000 [A]</t>
  </si>
  <si>
    <t>Zásyp pod komunikací: 6=6,000 [A]</t>
  </si>
  <si>
    <t>plocha obsypu v řezu 0,4 m2 x dl. Obnaženého potrubí do 10 m</t>
  </si>
  <si>
    <t>obsyp potrubí: 4=4,000 [A]</t>
  </si>
  <si>
    <t>dle pol. 18230: 12,5+16,0=28,500 [A]</t>
  </si>
  <si>
    <t>POZN.: Plocha odměřena digitálně z přílohy Situace</t>
  </si>
  <si>
    <t>Zpětné ohumusování tl. 0,2 m: (12,5+16,0)*0,2=5,700 [A]</t>
  </si>
  <si>
    <t>Zatravnění 
dle pol. 18230: 12,5+16,0=28,500 [A]</t>
  </si>
  <si>
    <t>18247</t>
  </si>
  <si>
    <t>OŠETŘOVÁNÍ TRÁVNÍKU</t>
  </si>
  <si>
    <t>Údržba zatravněných ploch do předání správci 
dle pol. 18230: 12,5+16,0=28,500 [A]</t>
  </si>
  <si>
    <t>ŽB skruž DN 800 - výplň</t>
  </si>
  <si>
    <t>86746.R</t>
  </si>
  <si>
    <t>CHRÁNIČKY Z TRUB OCELOVÝCH PODÉLNĚ PŮLENÝCH DN DO 400MM VČETNĚ VYSTROJENÍ POTRUBÍ VTL</t>
  </si>
  <si>
    <t>mimo chráničky s navařením zahrnuje i provedení očištění, údržby a vystrojení potrubí VTL - 
- izolace ovinem asfaltokaučukovou páskou za studena (šířka pásky 100 mm, překryv min 25 mm, délka ovinu 4 m), 
- ochrana ementovláknitou páskou (třívrstvě v tl. 9,0 mm, šířka 180 mm, překryv 66%, délka ovinu 4 m), 
- dodávku a osazení 5ks středící objímky na potrubí.</t>
  </si>
  <si>
    <t>půlená ocelová chránička 323,9x8,0mm: 3,1=3,100 [A]</t>
  </si>
  <si>
    <t>89914</t>
  </si>
  <si>
    <t>ŠACHTOVÉ BETONOVÉ SKRUŽE SAMOSTATNÉ</t>
  </si>
  <si>
    <t>ŽB skruž DN 800</t>
  </si>
  <si>
    <t>ochrana POCH + čichačky: 1=1,000 [A]</t>
  </si>
  <si>
    <t>899302.R</t>
  </si>
  <si>
    <t>DOPLŇKY NA PLYN POTRUBÍ - ČICHAČKY S NAPOJENÍM</t>
  </si>
  <si>
    <t>kompletní provedení</t>
  </si>
  <si>
    <t>899303.R</t>
  </si>
  <si>
    <t>DOPLŇKY NA POTRUBÍ - POCH VČETNĚ MĚŘENÍ</t>
  </si>
  <si>
    <t>vč. měřící sondy MS 110</t>
  </si>
  <si>
    <t>899306.R</t>
  </si>
  <si>
    <t>DOPLŇKY NA POTRUBÍ - MANŽETY</t>
  </si>
  <si>
    <t>dodávka a osazení dělené pryžové manžety DN 300/100: 2=2,000 [A]</t>
  </si>
  <si>
    <t>97617.R</t>
  </si>
  <si>
    <t>VYBOURÁNÍ DROBNÝCH PŘEDMĚTŮ NA PLYNOVODNÍM POTRUBÍ</t>
  </si>
  <si>
    <t>vč. likvidace</t>
  </si>
  <si>
    <t>Demontáž 
stávající manžeta: 2=2,000 [A] 
stávající zásuvka POCH: 1=1,000 [B] 
Celkem: A+B=3,000 [C]</t>
  </si>
  <si>
    <t>SO 502</t>
  </si>
  <si>
    <t>Křížení se STL plynovodem (MK Valeč)</t>
  </si>
  <si>
    <t xml:space="preserve">  SO 502</t>
  </si>
  <si>
    <t>Ochrana potrubí - plech tl. 30 mm, příp. panely, šířka 3 m - dočasná konstrukce, zahrnuje montáž, demontáž, odvoz ochranné konstrukce 
délka plynovodu po sjezdem a komunikací = 25 m 
délka pod stávající komuikací v místě rekultivace = 6 m</t>
  </si>
  <si>
    <t>REZ - Rezervní položka 
Rezerva pro případné práce, které nebylo možné předvídat. 
Způsob výpočtu JOC: 
Uchazeč je povinen doplnit jako jednotkovou cenu částku, zaokrouhlenou na celé tisíce Kč nahoru, odpovídající 30% z celkové ceny SO 502 bez DPH při ocenění všech položek vyjma této položky.</t>
  </si>
  <si>
    <t>ochrana čichačky: 1=1,000 [A]</t>
  </si>
  <si>
    <t>SO 503</t>
  </si>
  <si>
    <t>Křížení se STL plynovodem (km 12,398)</t>
  </si>
  <si>
    <t xml:space="preserve">  SO 503</t>
  </si>
  <si>
    <t>dle pol. 131738: 8,5*1,8=15,300 [A]</t>
  </si>
  <si>
    <t>REZ - Rezervní položka 
Rezerva pro případné práce, které nebylo možné předvídat. 
Způsob výpočtu JOC: 
Uchazeč je povinen doplnit jako jednotkovou cenu částku, zaokrouhlenou na celé tisíce Kč nahoru, odpovídající 30% z celkové ceny SO 503 bez DPH při ocenění všech položek vyjma této položky.</t>
  </si>
  <si>
    <t>Ručně hloubené jámy: 30=30,000 [A] 
Odpočet přebytečné zeminy (hodnota zásypu pod komunikací): -8,5=-8,500 [B] 
Celkem: A+B=21,500 [C]</t>
  </si>
  <si>
    <t>Výkop přebytečné zeminy (hodnota zásypu pod komunikací): 8,5=8,500 [A]</t>
  </si>
  <si>
    <t>dle pol. 131738: 8,5=8,500 [A]</t>
  </si>
  <si>
    <t>Zásyp mimo komunikaci: 21,5=21,500 [A]</t>
  </si>
  <si>
    <t>Zásyp pod komunikací: 8,5=8,500 [A]</t>
  </si>
  <si>
    <t>plocha obsypu v řezu 0,4 m2 x dl. Obnaženého potrubí do 7 m</t>
  </si>
  <si>
    <t>obsyp potrubí: 2,8=2,800 [A]</t>
  </si>
  <si>
    <t>dle pol. 18230: 4,0=4,000 [A]</t>
  </si>
  <si>
    <t>Zpětné ohumusování tl. 0,2 m: 4,0*0,2=0,800 [A]</t>
  </si>
  <si>
    <t>Zatravnění 
dle pol. 18230: 4,0=4,000 [A]</t>
  </si>
  <si>
    <t>Údržba zatravněných ploch do předání správci 
dle pol. 18230: 4,0=4,000 [A]</t>
  </si>
  <si>
    <t>86733.R</t>
  </si>
  <si>
    <t>CHRÁNIČKY Z TRUB OCEL PODÉL PŮLENÝCH DN DO 150MM VČETNĚ VYSTROJENÍ POTRUBÍ STL</t>
  </si>
  <si>
    <t>mimo chráničky zahrnuje i provedení očištění, údržby a vystrojení potrubí STL - dodávku a osazení 4ks středící objímky na potrubí. Zahrnuje i podepření potrubí po obnažení.</t>
  </si>
  <si>
    <t>půlená ocelová chránička DN 150mm - prodloužení: 5,5=5,500 [A]</t>
  </si>
  <si>
    <t>DOPLŇKY NA PLYN POTRUBÍ - ČICHAČKY S NAPOJENÍM TELESKOPICKÉ</t>
  </si>
  <si>
    <t>kompletní provedení - teleskopická zemní čichačka s europoklopem</t>
  </si>
  <si>
    <t>899309</t>
  </si>
  <si>
    <t>DOPLŇKY NA POTRUBÍ - VÝSTRAŽNÁ FÓLIE</t>
  </si>
  <si>
    <t>výstražná krycí fólie š. 0,4 m: 7=7,000 [A]</t>
  </si>
  <si>
    <t>Demontáž 
stávající zemní čichačka: 1=1,000 [A]</t>
  </si>
  <si>
    <t>SO 504</t>
  </si>
  <si>
    <t>Křížení se STL plynovodem (km 15,700)</t>
  </si>
  <si>
    <t xml:space="preserve">  SO 504</t>
  </si>
  <si>
    <t>Ochrana potrubí - plech tl. 30 mm, příp. panely, šířka 3 m - dočasná konstrukce, zahrnuje montáž, demontáž, odvoz ochranné konstrukce 
délka plynovodu pod stáv. komunikací = 15 m 
POZN.: Nepředpokládá se dotčení, čerpáno pouze se souhlasem objednatele.</t>
  </si>
  <si>
    <t>REZ - Rezervní položka 
Rezerva pro případné práce, které nebylo možné předvídat. 
Způsob výpočtu JOC: 
Uchazeč je povinen doplnit jako jednotkovou cenu částku, zaokrouhlenou na celé tisíce Kč nahoru, odpovídající 30% z celkové ceny SO 504 bez DPH při ocenění všech položek vyjma této položky.</t>
  </si>
  <si>
    <t>89923</t>
  </si>
  <si>
    <t>VÝŠKOVÁ ÚPRAVA KRYCÍCH HRNCŮ</t>
  </si>
  <si>
    <t>výšková úprava poklopu čichačky 
POZN.: nepředpokládá se dotčení, SO čerpán se souhlasem investora.</t>
  </si>
  <si>
    <t>SO-MS</t>
  </si>
  <si>
    <t>Silniční meteorologická stanice</t>
  </si>
  <si>
    <t>954211</t>
  </si>
  <si>
    <t>DIS SILNIČNÍ METEOSTANICE ZÁKLADNÍ DODÁVKA A MONTÁŽ</t>
  </si>
  <si>
    <t>Kompletní provedení nízkoenergetické meteostanice napájené bezúdržbovým akumulátorem a dobíjené solárním systémem (stožár 8m, anemometr, kamery, solární panely, ježek, čidla atmosféry, skříň elektroniky, terénné hloubkové čidlo, 2x vozovková sonda), včetně skříně napájení (1200x800x400mm 3x aku 100Ah) uchycené do betonu na hmoždinky, včetně základu, bet. stupínku na žebřík a zemnícího pásku. 
POZN.: Meteostanice bude provedena v souladu s PPK - ITS. 
POZN.: Součástí položky je kromě dodávky a montáže také zprovoznění, potřebné zkoušky, revize meteorologického systému a SW nastavení!</t>
  </si>
  <si>
    <t>VON</t>
  </si>
  <si>
    <t>Vedlejší a ostatní náklady</t>
  </si>
  <si>
    <t>02520</t>
  </si>
  <si>
    <t>ZKOUŠENÍ MATERIÁLŮ NEZÁVISLOU ZKUŠEBNOU</t>
  </si>
  <si>
    <t>PR - preliminář stavby - uchazeč je povinen ocenit položku částkou 50.000,- Kč bez DPH  
zkoušky nad rámec KZP 
POZN.: Položka bude čerpána pouze se souhlasem a v rozsahu dle pokynů objednatele!</t>
  </si>
  <si>
    <t>02620</t>
  </si>
  <si>
    <t>ZKOUŠENÍ KONSTRUKCÍ A PRACÍ NEZÁVISLOU ZKUŠEBNOU</t>
  </si>
  <si>
    <t>pro celou stavbu 
Náklady spojené se zajištěním všech rozhodnutí o povolení uzavírek a stanovení místní úpravy na PK včetně související inženýrské činnosti dle PD a požadavků objednatele během výstavby, případná aktualizace DIO, projednání se správními orgány, dle požadavků specifikovaných v SOD</t>
  </si>
  <si>
    <t>1. etapa – km 10,600 – 11,480 (ZÚ – křiž. III/35121) 
délka etapy 800m 
předpoklad realizace 2,5 měsíce, skutečnost dle harmonogramu / nabídky zhotovitele 
položka zahrnuje 
- osazení DZ vč. příslušenství dle TP66, jeho pronájem, jeho pravidelná údržba vč. příp. dílčích posunů, výměn poškozených DZ / příslušenství a následná demontáž a odklizení DZ vč. příslušenství po ukončení platnosti 
- příp. řízení provozu proškolenými pracovníky 
- dočasné zakrytí nebo úpravu stávajícího DZ v rozporu s DIO</t>
  </si>
  <si>
    <t>2. etapa – km 11,480 – 11,970 (křiž. III/35121 – křiž. III/15241) 
délka etapy 490m 
předpoklad realizace 2 měsíce, skutečnost dle harmonogramu / nabídky zhotovitele 
položka zahrnuje 
- osazení DZ vč. příslušenství dle TP66, jeho pronájem, jeho pravidelná údržba vč. příp. dílčích posunů, výměn poškozených DZ / příslušenství a následná demontáž a odklizení DZ vč. příslušenství po ukončení platnosti 
- příp. řízení provozu proškolenými pracovníky 
- dočasné zakrytí nebo úpravu stávajícího DZ v rozporu s DIO</t>
  </si>
  <si>
    <t>3. etapa – km 11,970 – 12,340 (křiž. III/15241 – křiž. III/35123 ) 
délka etapy 370m 
předpoklad realizace 1,5 měsíce, skutečnost dle harmonogramu / nabídky zhotovitele 
položka zahrnuje 
- osazení DZ vč. příslušenství dle TP66, jeho pronájem, jeho pravidelná údržba vč. příp. dílčích posunů, výměn poškozených DZ / příslušenství a následná demontáž a odklizení DZ vč. příslušenství po ukončení platnosti 
- příp. řízení provozu proškolenými pracovníky 
- dočasné zakrytí nebo úpravu stávajícího DZ v rozporu s DIO</t>
  </si>
  <si>
    <t>4. etapa – km 12,340– 12,593 (křiž. III/35123 – zemědělský areál) 
délka etapy 253m 
předpoklad realizace 1,5 měsíce, skutečnost dle harmonogramu / nabídky zhotovitele 
položka zahrnuje 
- osazení DZ vč. příslušenství dle TP66, jeho pronájem, jeho pravidelná údržba vč. příp. dílčích posunů, výměn poškozených DZ / příslušenství a následná demontáž a odklizení DZ vč. příslušenství po ukončení platnosti 
- příp. řízení provozu proškolenými pracovníky 
- dočasné zakrytí nebo úpravu stávajícího DZ v rozporu s DIO</t>
  </si>
  <si>
    <t>5. etapa – km 12,593– 15,707 (zemědělský areál – KÚ) 
délka etapy 3.367m 
předpoklad realizace 2,5 měsíce, skutečnost dle harmonogramu / nabídky zhotovitele 
položka zahrnuje 
- osazení DZ vč. příslušenství dle TP66, jeho pronájem, jeho pravidelná údržba vč. příp. dílčích posunů, výměn poškozených DZ / příslušenství a následná demontáž a odklizení DZ vč. příslušenství po ukončení platnosti 
- příp. řízení provozu proškolenými pracovníky 
- dočasné zakrytí nebo úpravu stávajícího DZ v rozporu s DIO</t>
  </si>
  <si>
    <t>NA</t>
  </si>
  <si>
    <t>objízdná trasa pro nákladní automobily, trvání během celé doby výstavby 
položka zahrnuje 
- osazení DZ vč. příslušenství dle TP66, jeho pronájem, jeho pravidelná údržba vč. příp. dílčích posunů, výměn poškozených DZ / příslušenství a následná demontáž a odklizení DZ vč. příslušenství po ukončení platnosti 
- příp. řízení provozu proškolenými pracovníky 
- dočasné zakrytí nebo úpravu stávajícího DZ v rozporu s DIO</t>
  </si>
  <si>
    <t>Vytýčení a příp. ochrana inženýrských sítí, platí pro celou stavbu vč. SO řady 300, 400 a 500. 
POZN.: Položka bude čerpána pouze se souhlasem a v rozsahu dle pokynů objednatele!</t>
  </si>
  <si>
    <t>02811</t>
  </si>
  <si>
    <t>PRŮZKUMNÉ PRÁCE GEOTECHNICKÉ NA POVRCHU</t>
  </si>
  <si>
    <t>Geologický a geotechnický průzkum v průběhu stavby, vč. prohlídky a posouzení podloží / aktivní zóny vozovky, revize bilance zemin v závislosti na provedeném průzkumu, dle požadavků objednatele specifikovaných v SOD</t>
  </si>
  <si>
    <t>02910</t>
  </si>
  <si>
    <t>OSTATNÍ POŽADAVKY - ZEMĚMĚŘIČSKÁ MĚŘENÍ</t>
  </si>
  <si>
    <t>Veškeré geodetické práce před a v průběhu stavby, vč. vytýčení veškerých inženýrských sítí, dle požadavků objednatele specifikovaných v SOD</t>
  </si>
  <si>
    <t>02911</t>
  </si>
  <si>
    <t>OSTATNÍ POŽADAVKY - GEODETICKÉ ZAMĚŘENÍ</t>
  </si>
  <si>
    <t>HM</t>
  </si>
  <si>
    <t>Zaměření skutečného provedení stavby vč. vyhotovení mapy komunikace a zánesení do KN, vč. podkladů pro vypracování GP, dle požadavků objednatele specifikovaných v SOD</t>
  </si>
  <si>
    <t>dle staničení stavby ZÚ km 10,600 - KÚ km 15,707: 51,07=51,070 [A]</t>
  </si>
  <si>
    <t>02940</t>
  </si>
  <si>
    <t>OSTATNÍ POŽADAVKY - VYPRACOVÁNÍ DOKUMENTACE</t>
  </si>
  <si>
    <t>Havarijní a povodňový plán stavby</t>
  </si>
  <si>
    <t>02943</t>
  </si>
  <si>
    <t>OSTATNÍ POŽADAVKY - VYPRACOVÁNÍ RDS</t>
  </si>
  <si>
    <t>pro celou stavbu 
POZN.: Položka bude čerpána se souhlasem a v rozsahu dle pokynů objednatele specifikovaných v SOD</t>
  </si>
  <si>
    <t>02944</t>
  </si>
  <si>
    <t>OSTAT POŽADAVKY - DOKUMENTACE SKUTEČ PROVEDENÍ V DIGIT FORMĚ</t>
  </si>
  <si>
    <t>Vypracování DSPS v tištěné a digitální podobě vč. kompletní závěrečné zprávy zhotovitele, specifikace dle SOD</t>
  </si>
  <si>
    <t>02945</t>
  </si>
  <si>
    <t>OSTAT POŽADAVKY - GEOMETRICKÝ PLÁN</t>
  </si>
  <si>
    <t>POZN.: GP budou vypracovány v rozsahu trvalého záboru stavby a věcných břemen, budou vypracovány dle požadavků objednatele specifikovaných v SOD</t>
  </si>
  <si>
    <t>02946</t>
  </si>
  <si>
    <t>OSTAT POŽADAVKY - FOTODOKUMENTACE</t>
  </si>
  <si>
    <t>Průběžná fotodokumentace stavby s měsíčními výstupy, vč. předání kompletní fotodokumentace (řazeno dle časové posloupnosti) na digitálním nosiči.</t>
  </si>
  <si>
    <t>Pasportizace dotčených objektů podél stavby a dotčených komunikací před stavbou a postavbě, vč. fotodokumentace, odevzdání na CD nebo obdobném digitálním nosiči, dle požadavků specifikovaných v SOD, 
POZN.: Dotčené komunikace zahrnují všechny přístupové a objízdné trasy stanovené v rozhodnutí o uzavírce komunikace II/351 (osobní doprava, nákladní doprava, autobusy) vč. místních komunikací, pokud je na nich nařízena objízdná trasa.</t>
  </si>
  <si>
    <t>029522</t>
  </si>
  <si>
    <t>OSTATNÍ POŽADAVKY - REVIZNÍ ZPRÁVY</t>
  </si>
  <si>
    <t>Zajištění veškerých potřebných revizních zpráv pro stavební objekty řady 300, 400, 500</t>
  </si>
  <si>
    <t>02960</t>
  </si>
  <si>
    <t>OSTATNÍ POŽADAVKY - ODBORNÝ DOZOR</t>
  </si>
  <si>
    <t>Plán BOZP, průběžná aktualizace po celou dobu realizace stavby, zajištění realizace opatření vyplývajících z požadavků koordinátora BOZP po dobu celou stavebních prací, čerpání se souhlasem objednatele</t>
  </si>
  <si>
    <t>pro SO řady 300, 400 a 500 - zajištění dozoru příslušných správců inž. sítí dle potřeby v průběhu realizace stavby, vč. koordinační činnosti a závěrečného vyjádření správce sítě po dokončení stavby (vč. souhlasu s kolaudací stavby).</t>
  </si>
  <si>
    <t>02991</t>
  </si>
  <si>
    <t>OSTATNÍ POŽADAVKY - INFORMAČNÍ TABULE</t>
  </si>
  <si>
    <t>DOČASNÁ PUBLICITA - Označení stavby 
Bude uveden mj. Objednatel Kraj Vysočina, projektant a zhotovitel stavby.  
Předpokládaný rozměr dočasného billboardu cca 3,5 x 2,5 m 
Formát, rozměr a popis vč. grafického zpracování bude před zhotovením a osazením odsouhlasen objednatelem a poskytovatelem dotace!</t>
  </si>
  <si>
    <t>03100</t>
  </si>
  <si>
    <t>ZAŘÍZENÍ STAVENIŠTĚ - ZŘÍZENÍ, PROVOZ, DEMONTÁŽ</t>
  </si>
  <si>
    <t>dle požadavků v SOD</t>
  </si>
  <si>
    <t>57790A</t>
  </si>
  <si>
    <t>VÝSPRAVA VÝTLUKŮ SMĚSÍ ACO (KUBATURA)</t>
  </si>
  <si>
    <t>rozsah položky dle technické specifikace, tl. oprav prům. 40mm 
POZN.: Položka bude čerpána pouze se souhlasem a v rozsahu dle pokynů objednatele!</t>
  </si>
  <si>
    <t>Oprava objízdných tras - odborný odhad: 12000*0,04=480,000 [A]</t>
  </si>
</sst>
</file>

<file path=xl/styles.xml><?xml version="1.0" encoding="utf-8"?>
<styleSheet xmlns="http://schemas.openxmlformats.org/spreadsheetml/2006/main">
  <numFmts count="2">
    <numFmt numFmtId="177" formatCode="#,##0.00"/>
    <numFmt numFmtId="178" formatCode="#,##0.000"/>
  </numFmts>
  <fonts count="7">
    <font>
      <sz val="10"/>
      <name val="Arial"/>
      <family val="0"/>
    </font>
    <font>
      <b/>
      <sz val="16"/>
      <color rgb="FF000000"/>
      <name val="Arial"/>
      <family val="0"/>
    </font>
    <font>
      <b/>
      <sz val="16"/>
      <name val="Arial"/>
      <family val="0"/>
    </font>
    <font>
      <b/>
      <sz val="10"/>
      <name val="Arial"/>
      <family val="0"/>
    </font>
    <font>
      <sz val="10"/>
      <color rgb="FFFFFFFF"/>
      <name val="Arial"/>
      <family val="0"/>
    </font>
    <font>
      <b/>
      <sz val="11"/>
      <name val="Arial"/>
      <family val="0"/>
    </font>
    <font>
      <i/>
      <sz val="10"/>
      <name val="Arial"/>
      <family val="0"/>
    </font>
  </fonts>
  <fills count="5">
    <fill>
      <patternFill/>
    </fill>
    <fill>
      <patternFill patternType="gray125"/>
    </fill>
    <fill>
      <patternFill patternType="solid">
        <fgColor rgb="FFD9D9D9"/>
        <bgColor indexed="64"/>
      </patternFill>
    </fill>
    <fill>
      <patternFill patternType="solid">
        <fgColor rgb="FFCB441A"/>
        <bgColor indexed="64"/>
      </patternFill>
    </fill>
    <fill>
      <patternFill patternType="solid">
        <fgColor rgb="FFADD8E6"/>
        <bgColor indexed="64"/>
      </patternFill>
    </fill>
  </fills>
  <borders count="7">
    <border>
      <left/>
      <right/>
      <top/>
      <bottom/>
      <diagonal/>
    </border>
    <border>
      <left style="thin"/>
      <right style="thin"/>
      <top style="thin"/>
      <bottom style="thin"/>
    </border>
    <border>
      <left/>
      <right/>
      <top/>
      <bottom style="thin"/>
    </border>
    <border>
      <left/>
      <right style="thin"/>
      <top/>
      <bottom/>
    </border>
    <border>
      <left style="thin"/>
      <right/>
      <top/>
      <bottom/>
    </border>
    <border>
      <left/>
      <right/>
      <top style="thin"/>
      <bottom/>
    </border>
    <border>
      <left/>
      <right/>
      <top style="thin"/>
      <bottom style="thin"/>
    </border>
  </borders>
  <cellStyleXfs count="20">
    <xf numFmtId="0" fontId="0" fillId="0" borderId="0">
      <alignment/>
      <protection/>
    </xf>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9" fontId="0" fillId="0" borderId="0" applyFont="0" applyFill="0" applyBorder="0" applyAlignment="0" applyProtection="0"/>
    <xf numFmtId="44" fontId="0" fillId="0" borderId="0" applyFont="0" applyFill="0" applyBorder="0" applyAlignment="0" applyProtection="0"/>
    <xf numFmtId="42" fontId="0" fillId="0" borderId="0" applyFont="0" applyFill="0" applyBorder="0" applyAlignment="0" applyProtection="0"/>
    <xf numFmtId="43" fontId="0" fillId="0" borderId="0" applyFont="0" applyFill="0" applyBorder="0" applyAlignment="0" applyProtection="0"/>
    <xf numFmtId="41" fontId="0" fillId="0" borderId="0" applyFont="0" applyFill="0" applyBorder="0" applyAlignment="0" applyProtection="0"/>
  </cellStyleXfs>
  <cellXfs count="46">
    <xf numFmtId="0" fontId="0" fillId="0" borderId="0" xfId="0"/>
    <xf numFmtId="0" fontId="0" fillId="2" borderId="0" xfId="0" applyFill="1"/>
    <xf numFmtId="0" fontId="1" fillId="2" borderId="0" xfId="0" applyFont="1" applyFill="1" applyAlignment="1">
      <alignment horizontal="center" vertical="center"/>
    </xf>
    <xf numFmtId="0" fontId="2" fillId="2" borderId="0" xfId="0" applyFont="1" applyFill="1"/>
    <xf numFmtId="0" fontId="3" fillId="2" borderId="0" xfId="0" applyFont="1" applyFill="1" applyAlignment="1">
      <alignment horizontal="right"/>
    </xf>
    <xf numFmtId="0" fontId="4" fillId="3" borderId="1" xfId="0" applyFont="1" applyFill="1" applyBorder="1" applyAlignment="1">
      <alignment horizontal="center"/>
    </xf>
    <xf numFmtId="0" fontId="0" fillId="2" borderId="2" xfId="0" applyFill="1" applyBorder="1"/>
    <xf numFmtId="177" fontId="3" fillId="2" borderId="0" xfId="0" applyNumberFormat="1" applyFont="1" applyFill="1" applyAlignment="1">
      <alignment horizontal="right"/>
    </xf>
    <xf numFmtId="0" fontId="0" fillId="2" borderId="1" xfId="0" applyFill="1" applyBorder="1" applyAlignment="1">
      <alignment horizontal="center"/>
    </xf>
    <xf numFmtId="0" fontId="0" fillId="2" borderId="3" xfId="0" applyFill="1" applyBorder="1"/>
    <xf numFmtId="0" fontId="0" fillId="2" borderId="4" xfId="0" applyFill="1" applyBorder="1"/>
    <xf numFmtId="0" fontId="0" fillId="2" borderId="5" xfId="0" applyFill="1" applyBorder="1"/>
    <xf numFmtId="0" fontId="5" fillId="2" borderId="0" xfId="0" applyFont="1" applyFill="1"/>
    <xf numFmtId="0" fontId="5" fillId="2" borderId="0" xfId="0" applyFont="1" applyFill="1" applyAlignment="1">
      <alignment horizontal="right"/>
    </xf>
    <xf numFmtId="0" fontId="5" fillId="2" borderId="0" xfId="0" applyFont="1" applyFill="1" applyAlignment="1">
      <alignment horizontal="left"/>
    </xf>
    <xf numFmtId="0" fontId="4" fillId="3" borderId="1" xfId="0" applyFont="1" applyFill="1" applyBorder="1" applyAlignment="1">
      <alignment horizontal="center" vertical="center" wrapText="1"/>
    </xf>
    <xf numFmtId="0" fontId="5" fillId="2" borderId="2" xfId="0" applyFont="1" applyFill="1" applyBorder="1"/>
    <xf numFmtId="0" fontId="5" fillId="2" borderId="2" xfId="0" applyFont="1" applyFill="1" applyBorder="1" applyAlignment="1">
      <alignment horizontal="right"/>
    </xf>
    <xf numFmtId="0" fontId="5" fillId="2" borderId="2" xfId="0" applyFont="1" applyFill="1" applyBorder="1" applyAlignment="1">
      <alignment horizontal="left"/>
    </xf>
    <xf numFmtId="0" fontId="3" fillId="0" borderId="1" xfId="0" applyFont="1" applyBorder="1" applyAlignment="1">
      <alignment horizontal="left"/>
    </xf>
    <xf numFmtId="177" fontId="3" fillId="0" borderId="1" xfId="0" applyNumberFormat="1" applyFont="1" applyBorder="1" applyAlignment="1">
      <alignment horizontal="right"/>
    </xf>
    <xf numFmtId="0" fontId="0" fillId="0" borderId="1" xfId="0" applyBorder="1" applyAlignment="1">
      <alignment horizontal="left"/>
    </xf>
    <xf numFmtId="177" fontId="0" fillId="0" borderId="1" xfId="0" applyNumberFormat="1" applyBorder="1" applyAlignment="1">
      <alignment horizontal="right"/>
    </xf>
    <xf numFmtId="0" fontId="3" fillId="2" borderId="5" xfId="0" applyFont="1" applyFill="1" applyBorder="1" applyAlignment="1">
      <alignment horizontal="right"/>
    </xf>
    <xf numFmtId="177" fontId="3" fillId="2" borderId="5" xfId="0" applyNumberFormat="1" applyFont="1" applyFill="1" applyBorder="1" applyAlignment="1">
      <alignment horizontal="center"/>
    </xf>
    <xf numFmtId="0" fontId="3" fillId="2" borderId="5" xfId="0" applyFont="1" applyFill="1" applyBorder="1" applyAlignment="1">
      <alignment wrapText="1"/>
    </xf>
    <xf numFmtId="0" fontId="0" fillId="0" borderId="1" xfId="0" applyBorder="1"/>
    <xf numFmtId="0" fontId="0" fillId="2" borderId="6" xfId="0" applyFill="1" applyBorder="1"/>
    <xf numFmtId="0" fontId="3" fillId="2" borderId="6" xfId="0" applyFont="1" applyFill="1" applyBorder="1" applyAlignment="1">
      <alignment horizontal="right"/>
    </xf>
    <xf numFmtId="0" fontId="3" fillId="2" borderId="6" xfId="0" applyFont="1" applyFill="1" applyBorder="1" applyAlignment="1">
      <alignment wrapText="1"/>
    </xf>
    <xf numFmtId="177" fontId="3" fillId="2" borderId="6" xfId="0" applyNumberFormat="1" applyFont="1" applyFill="1" applyBorder="1" applyAlignment="1">
      <alignment horizontal="center"/>
    </xf>
    <xf numFmtId="0" fontId="0" fillId="0" borderId="1" xfId="0" applyBorder="1" applyAlignment="1">
      <alignment horizontal="right"/>
    </xf>
    <xf numFmtId="0" fontId="0" fillId="0" borderId="1" xfId="0" applyBorder="1" applyAlignment="1">
      <alignment wrapText="1"/>
    </xf>
    <xf numFmtId="0" fontId="0" fillId="0" borderId="1" xfId="0" applyBorder="1" applyAlignment="1">
      <alignment horizontal="center"/>
    </xf>
    <xf numFmtId="178" fontId="0" fillId="0" borderId="1" xfId="0" applyNumberFormat="1" applyBorder="1" applyAlignment="1">
      <alignment horizontal="center"/>
    </xf>
    <xf numFmtId="177" fontId="0" fillId="4" borderId="1" xfId="0" applyNumberFormat="1" applyFill="1" applyBorder="1" applyAlignment="1" applyProtection="1">
      <alignment horizontal="center"/>
      <protection locked="0"/>
    </xf>
    <xf numFmtId="177" fontId="0" fillId="0" borderId="1" xfId="0" applyNumberFormat="1" applyBorder="1" applyAlignment="1">
      <alignment horizontal="center"/>
    </xf>
    <xf numFmtId="0" fontId="0" fillId="0" borderId="5" xfId="0" applyBorder="1" applyAlignment="1">
      <alignment vertical="top"/>
    </xf>
    <xf numFmtId="0" fontId="0" fillId="0" borderId="1" xfId="0" applyBorder="1" applyAlignment="1">
      <alignment horizontal="left" vertical="center" wrapText="1"/>
    </xf>
    <xf numFmtId="0" fontId="0" fillId="0" borderId="0" xfId="0" applyAlignment="1">
      <alignment vertical="top"/>
    </xf>
    <xf numFmtId="0" fontId="6" fillId="0" borderId="1" xfId="0" applyFont="1" applyBorder="1" applyAlignment="1">
      <alignment horizontal="left" vertical="center" wrapText="1"/>
    </xf>
    <xf numFmtId="177" fontId="3" fillId="2" borderId="0" xfId="0" applyNumberFormat="1" applyFont="1" applyFill="1" applyAlignment="1">
      <alignment horizontal="center"/>
    </xf>
    <xf numFmtId="0" fontId="3" fillId="2" borderId="2" xfId="0" applyFont="1" applyFill="1" applyBorder="1" applyAlignment="1">
      <alignment horizontal="right"/>
    </xf>
    <xf numFmtId="177" fontId="3" fillId="2" borderId="2" xfId="0" applyNumberFormat="1" applyFont="1" applyFill="1" applyBorder="1" applyAlignment="1">
      <alignment horizontal="center"/>
    </xf>
    <xf numFmtId="0" fontId="0" fillId="0" borderId="2" xfId="0" applyBorder="1" applyAlignment="1">
      <alignment vertical="top"/>
    </xf>
    <xf numFmtId="177" fontId="0" fillId="2" borderId="1" xfId="0" applyNumberFormat="1" applyFill="1" applyBorder="1" applyAlignment="1">
      <alignment horizontal="center"/>
    </xf>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worksheet" Target="worksheets/sheet16.xml" /><Relationship Id="rId17" Type="http://schemas.openxmlformats.org/officeDocument/2006/relationships/worksheet" Target="worksheets/sheet17.xml" /><Relationship Id="rId18" Type="http://schemas.openxmlformats.org/officeDocument/2006/relationships/worksheet" Target="worksheets/sheet18.xml" /><Relationship Id="rId19" Type="http://schemas.openxmlformats.org/officeDocument/2006/relationships/worksheet" Target="worksheets/sheet19.xml" /><Relationship Id="rId20" Type="http://schemas.openxmlformats.org/officeDocument/2006/relationships/worksheet" Target="worksheets/sheet20.xml" /><Relationship Id="rId21" Type="http://schemas.openxmlformats.org/officeDocument/2006/relationships/worksheet" Target="worksheets/sheet21.xml" /><Relationship Id="rId22" Type="http://schemas.openxmlformats.org/officeDocument/2006/relationships/worksheet" Target="worksheets/sheet22.xml" /><Relationship Id="rId23" Type="http://schemas.openxmlformats.org/officeDocument/2006/relationships/worksheet" Target="worksheets/sheet23.xml" /><Relationship Id="rId24" Type="http://schemas.openxmlformats.org/officeDocument/2006/relationships/worksheet" Target="worksheets/sheet24.xml" /><Relationship Id="rId25" Type="http://schemas.openxmlformats.org/officeDocument/2006/relationships/worksheet" Target="worksheets/sheet25.xml" /><Relationship Id="rId26" Type="http://schemas.openxmlformats.org/officeDocument/2006/relationships/worksheet" Target="worksheets/sheet26.xml" /><Relationship Id="rId27" Type="http://schemas.openxmlformats.org/officeDocument/2006/relationships/worksheet" Target="worksheets/sheet27.xml" /><Relationship Id="rId28" Type="http://schemas.openxmlformats.org/officeDocument/2006/relationships/worksheet" Target="worksheets/sheet28.xml" /><Relationship Id="rId29" Type="http://schemas.openxmlformats.org/officeDocument/2006/relationships/worksheet" Target="worksheets/sheet29.xml" /><Relationship Id="rId30" Type="http://schemas.openxmlformats.org/officeDocument/2006/relationships/worksheet" Target="worksheets/sheet30.xml" /><Relationship Id="rId31" Type="http://schemas.openxmlformats.org/officeDocument/2006/relationships/worksheet" Target="worksheets/sheet31.xml" /><Relationship Id="rId32" Type="http://schemas.openxmlformats.org/officeDocument/2006/relationships/worksheet" Target="worksheets/sheet32.xml" /><Relationship Id="rId33" Type="http://schemas.openxmlformats.org/officeDocument/2006/relationships/worksheet" Target="worksheets/sheet33.xml" /><Relationship Id="rId34" Type="http://schemas.openxmlformats.org/officeDocument/2006/relationships/worksheet" Target="worksheets/sheet34.xml" /><Relationship Id="rId35" Type="http://schemas.openxmlformats.org/officeDocument/2006/relationships/worksheet" Target="worksheets/sheet35.xml" /><Relationship Id="rId36" Type="http://schemas.openxmlformats.org/officeDocument/2006/relationships/worksheet" Target="worksheets/sheet36.xml" /><Relationship Id="rId37" Type="http://schemas.openxmlformats.org/officeDocument/2006/relationships/worksheet" Target="worksheets/sheet37.xml" /><Relationship Id="rId38" Type="http://schemas.openxmlformats.org/officeDocument/2006/relationships/worksheet" Target="worksheets/sheet38.xml" /><Relationship Id="rId39" Type="http://schemas.openxmlformats.org/officeDocument/2006/relationships/worksheet" Target="worksheets/sheet39.xml" /><Relationship Id="rId40" Type="http://schemas.openxmlformats.org/officeDocument/2006/relationships/worksheet" Target="worksheets/sheet40.xml" /><Relationship Id="rId41" Type="http://schemas.openxmlformats.org/officeDocument/2006/relationships/worksheet" Target="worksheets/sheet41.xml" /><Relationship Id="rId42" Type="http://schemas.openxmlformats.org/officeDocument/2006/relationships/worksheet" Target="worksheets/sheet42.xml" /><Relationship Id="rId43" Type="http://schemas.openxmlformats.org/officeDocument/2006/relationships/worksheet" Target="worksheets/sheet43.xml" /><Relationship Id="rId44" Type="http://schemas.openxmlformats.org/officeDocument/2006/relationships/worksheet" Target="worksheets/sheet44.xml" /><Relationship Id="rId45" Type="http://schemas.openxmlformats.org/officeDocument/2006/relationships/worksheet" Target="worksheets/sheet45.xml" /><Relationship Id="rId46" Type="http://schemas.openxmlformats.org/officeDocument/2006/relationships/worksheet" Target="worksheets/sheet46.xml" /><Relationship Id="rId47" Type="http://schemas.openxmlformats.org/officeDocument/2006/relationships/worksheet" Target="worksheets/sheet47.xml" /><Relationship Id="rId48" Type="http://schemas.openxmlformats.org/officeDocument/2006/relationships/worksheet" Target="worksheets/sheet48.xml" /><Relationship Id="rId49" Type="http://schemas.openxmlformats.org/officeDocument/2006/relationships/worksheet" Target="worksheets/sheet49.xml" /><Relationship Id="rId50" Type="http://schemas.openxmlformats.org/officeDocument/2006/relationships/worksheet" Target="worksheets/sheet50.xml" /><Relationship Id="rId51" Type="http://schemas.openxmlformats.org/officeDocument/2006/relationships/worksheet" Target="worksheets/sheet51.xml" /><Relationship Id="rId52" Type="http://schemas.openxmlformats.org/officeDocument/2006/relationships/worksheet" Target="worksheets/sheet52.xml" /><Relationship Id="rId53" Type="http://schemas.openxmlformats.org/officeDocument/2006/relationships/worksheet" Target="worksheets/sheet53.xml" /><Relationship Id="rId54" Type="http://schemas.openxmlformats.org/officeDocument/2006/relationships/worksheet" Target="worksheets/sheet54.xml" /><Relationship Id="rId55" Type="http://schemas.openxmlformats.org/officeDocument/2006/relationships/worksheet" Target="worksheets/sheet55.xml" /><Relationship Id="rId56" Type="http://schemas.openxmlformats.org/officeDocument/2006/relationships/worksheet" Target="worksheets/sheet56.xml" /><Relationship Id="rId57" Type="http://schemas.openxmlformats.org/officeDocument/2006/relationships/worksheet" Target="worksheets/sheet57.xml" /><Relationship Id="rId58" Type="http://schemas.openxmlformats.org/officeDocument/2006/relationships/worksheet" Target="worksheets/sheet58.xml" /><Relationship Id="rId59" Type="http://schemas.openxmlformats.org/officeDocument/2006/relationships/worksheet" Target="worksheets/sheet59.xml" /><Relationship Id="rId60" Type="http://schemas.openxmlformats.org/officeDocument/2006/relationships/worksheet" Target="worksheets/sheet60.xml" /><Relationship Id="rId61" Type="http://schemas.openxmlformats.org/officeDocument/2006/relationships/worksheet" Target="worksheets/sheet61.xml" /><Relationship Id="rId62" Type="http://schemas.openxmlformats.org/officeDocument/2006/relationships/styles" Target="styles.xml" /><Relationship Id="rId63" Type="http://schemas.openxmlformats.org/officeDocument/2006/relationships/sharedStrings" Target="sharedStrings.xml" /><Relationship Id="rId64" Type="http://schemas.openxmlformats.org/officeDocument/2006/relationships/theme" Target="theme/theme1.xml" /></Relationships>
</file>

<file path=xl/drawings/_rels/drawing1.xml.rels><?xml version="1.0" encoding="utf-8" standalone="yes"?><Relationships xmlns="http://schemas.openxmlformats.org/package/2006/relationships"><Relationship Id="rId1" Type="http://schemas.openxmlformats.org/officeDocument/2006/relationships/image" Target="../media/image1.png" /></Relationships>
</file>

<file path=xl/drawings/_rels/drawing10.xml.rels><?xml version="1.0" encoding="utf-8" standalone="yes"?><Relationships xmlns="http://schemas.openxmlformats.org/package/2006/relationships"><Relationship Id="rId1" Type="http://schemas.openxmlformats.org/officeDocument/2006/relationships/image" Target="../media/image1.png" /></Relationships>
</file>

<file path=xl/drawings/_rels/drawing11.xml.rels><?xml version="1.0" encoding="utf-8" standalone="yes"?><Relationships xmlns="http://schemas.openxmlformats.org/package/2006/relationships"><Relationship Id="rId1" Type="http://schemas.openxmlformats.org/officeDocument/2006/relationships/image" Target="../media/image1.png" /></Relationships>
</file>

<file path=xl/drawings/_rels/drawing12.xml.rels><?xml version="1.0" encoding="utf-8" standalone="yes"?><Relationships xmlns="http://schemas.openxmlformats.org/package/2006/relationships"><Relationship Id="rId1" Type="http://schemas.openxmlformats.org/officeDocument/2006/relationships/image" Target="../media/image1.png" /></Relationships>
</file>

<file path=xl/drawings/_rels/drawing13.xml.rels><?xml version="1.0" encoding="utf-8" standalone="yes"?><Relationships xmlns="http://schemas.openxmlformats.org/package/2006/relationships"><Relationship Id="rId1" Type="http://schemas.openxmlformats.org/officeDocument/2006/relationships/image" Target="../media/image1.png" /></Relationships>
</file>

<file path=xl/drawings/_rels/drawing14.xml.rels><?xml version="1.0" encoding="utf-8" standalone="yes"?><Relationships xmlns="http://schemas.openxmlformats.org/package/2006/relationships"><Relationship Id="rId1" Type="http://schemas.openxmlformats.org/officeDocument/2006/relationships/image" Target="../media/image1.png" /></Relationships>
</file>

<file path=xl/drawings/_rels/drawing15.xml.rels><?xml version="1.0" encoding="utf-8" standalone="yes"?><Relationships xmlns="http://schemas.openxmlformats.org/package/2006/relationships"><Relationship Id="rId1" Type="http://schemas.openxmlformats.org/officeDocument/2006/relationships/image" Target="../media/image1.png" /></Relationships>
</file>

<file path=xl/drawings/_rels/drawing16.xml.rels><?xml version="1.0" encoding="utf-8" standalone="yes"?><Relationships xmlns="http://schemas.openxmlformats.org/package/2006/relationships"><Relationship Id="rId1" Type="http://schemas.openxmlformats.org/officeDocument/2006/relationships/image" Target="../media/image1.png" /></Relationships>
</file>

<file path=xl/drawings/_rels/drawing17.xml.rels><?xml version="1.0" encoding="utf-8" standalone="yes"?><Relationships xmlns="http://schemas.openxmlformats.org/package/2006/relationships"><Relationship Id="rId1" Type="http://schemas.openxmlformats.org/officeDocument/2006/relationships/image" Target="../media/image1.png" /></Relationships>
</file>

<file path=xl/drawings/_rels/drawing18.xml.rels><?xml version="1.0" encoding="utf-8" standalone="yes"?><Relationships xmlns="http://schemas.openxmlformats.org/package/2006/relationships"><Relationship Id="rId1" Type="http://schemas.openxmlformats.org/officeDocument/2006/relationships/image" Target="../media/image1.png" /></Relationships>
</file>

<file path=xl/drawings/_rels/drawing19.xml.rels><?xml version="1.0" encoding="utf-8" standalone="yes"?><Relationships xmlns="http://schemas.openxmlformats.org/package/2006/relationships"><Relationship Id="rId1" Type="http://schemas.openxmlformats.org/officeDocument/2006/relationships/image" Target="../media/image1.png" /></Relationships>
</file>

<file path=xl/drawings/_rels/drawing2.xml.rels><?xml version="1.0" encoding="utf-8" standalone="yes"?><Relationships xmlns="http://schemas.openxmlformats.org/package/2006/relationships"><Relationship Id="rId1" Type="http://schemas.openxmlformats.org/officeDocument/2006/relationships/image" Target="../media/image1.png" /></Relationships>
</file>

<file path=xl/drawings/_rels/drawing20.xml.rels><?xml version="1.0" encoding="utf-8" standalone="yes"?><Relationships xmlns="http://schemas.openxmlformats.org/package/2006/relationships"><Relationship Id="rId1" Type="http://schemas.openxmlformats.org/officeDocument/2006/relationships/image" Target="../media/image1.png" /></Relationships>
</file>

<file path=xl/drawings/_rels/drawing21.xml.rels><?xml version="1.0" encoding="utf-8" standalone="yes"?><Relationships xmlns="http://schemas.openxmlformats.org/package/2006/relationships"><Relationship Id="rId1" Type="http://schemas.openxmlformats.org/officeDocument/2006/relationships/image" Target="../media/image1.png" /></Relationships>
</file>

<file path=xl/drawings/_rels/drawing22.xml.rels><?xml version="1.0" encoding="utf-8" standalone="yes"?><Relationships xmlns="http://schemas.openxmlformats.org/package/2006/relationships"><Relationship Id="rId1" Type="http://schemas.openxmlformats.org/officeDocument/2006/relationships/image" Target="../media/image1.png" /></Relationships>
</file>

<file path=xl/drawings/_rels/drawing23.xml.rels><?xml version="1.0" encoding="utf-8" standalone="yes"?><Relationships xmlns="http://schemas.openxmlformats.org/package/2006/relationships"><Relationship Id="rId1" Type="http://schemas.openxmlformats.org/officeDocument/2006/relationships/image" Target="../media/image1.png" /></Relationships>
</file>

<file path=xl/drawings/_rels/drawing24.xml.rels><?xml version="1.0" encoding="utf-8" standalone="yes"?><Relationships xmlns="http://schemas.openxmlformats.org/package/2006/relationships"><Relationship Id="rId1" Type="http://schemas.openxmlformats.org/officeDocument/2006/relationships/image" Target="../media/image1.png" /></Relationships>
</file>

<file path=xl/drawings/_rels/drawing25.xml.rels><?xml version="1.0" encoding="utf-8" standalone="yes"?><Relationships xmlns="http://schemas.openxmlformats.org/package/2006/relationships"><Relationship Id="rId1" Type="http://schemas.openxmlformats.org/officeDocument/2006/relationships/image" Target="../media/image1.png" /></Relationships>
</file>

<file path=xl/drawings/_rels/drawing26.xml.rels><?xml version="1.0" encoding="utf-8" standalone="yes"?><Relationships xmlns="http://schemas.openxmlformats.org/package/2006/relationships"><Relationship Id="rId1" Type="http://schemas.openxmlformats.org/officeDocument/2006/relationships/image" Target="../media/image1.png" /></Relationships>
</file>

<file path=xl/drawings/_rels/drawing27.xml.rels><?xml version="1.0" encoding="utf-8" standalone="yes"?><Relationships xmlns="http://schemas.openxmlformats.org/package/2006/relationships"><Relationship Id="rId1" Type="http://schemas.openxmlformats.org/officeDocument/2006/relationships/image" Target="../media/image1.png" /></Relationships>
</file>

<file path=xl/drawings/_rels/drawing28.xml.rels><?xml version="1.0" encoding="utf-8" standalone="yes"?><Relationships xmlns="http://schemas.openxmlformats.org/package/2006/relationships"><Relationship Id="rId1" Type="http://schemas.openxmlformats.org/officeDocument/2006/relationships/image" Target="../media/image1.png" /></Relationships>
</file>

<file path=xl/drawings/_rels/drawing29.xml.rels><?xml version="1.0" encoding="utf-8" standalone="yes"?><Relationships xmlns="http://schemas.openxmlformats.org/package/2006/relationships"><Relationship Id="rId1" Type="http://schemas.openxmlformats.org/officeDocument/2006/relationships/image" Target="../media/image1.png" /></Relationships>
</file>

<file path=xl/drawings/_rels/drawing3.xml.rels><?xml version="1.0" encoding="utf-8" standalone="yes"?><Relationships xmlns="http://schemas.openxmlformats.org/package/2006/relationships"><Relationship Id="rId1" Type="http://schemas.openxmlformats.org/officeDocument/2006/relationships/image" Target="../media/image1.png" /></Relationships>
</file>

<file path=xl/drawings/_rels/drawing30.xml.rels><?xml version="1.0" encoding="utf-8" standalone="yes"?><Relationships xmlns="http://schemas.openxmlformats.org/package/2006/relationships"><Relationship Id="rId1" Type="http://schemas.openxmlformats.org/officeDocument/2006/relationships/image" Target="../media/image1.png" /></Relationships>
</file>

<file path=xl/drawings/_rels/drawing31.xml.rels><?xml version="1.0" encoding="utf-8" standalone="yes"?><Relationships xmlns="http://schemas.openxmlformats.org/package/2006/relationships"><Relationship Id="rId1" Type="http://schemas.openxmlformats.org/officeDocument/2006/relationships/image" Target="../media/image1.png" /></Relationships>
</file>

<file path=xl/drawings/_rels/drawing32.xml.rels><?xml version="1.0" encoding="utf-8" standalone="yes"?><Relationships xmlns="http://schemas.openxmlformats.org/package/2006/relationships"><Relationship Id="rId1" Type="http://schemas.openxmlformats.org/officeDocument/2006/relationships/image" Target="../media/image1.png" /></Relationships>
</file>

<file path=xl/drawings/_rels/drawing33.xml.rels><?xml version="1.0" encoding="utf-8" standalone="yes"?><Relationships xmlns="http://schemas.openxmlformats.org/package/2006/relationships"><Relationship Id="rId1" Type="http://schemas.openxmlformats.org/officeDocument/2006/relationships/image" Target="../media/image1.png" /></Relationships>
</file>

<file path=xl/drawings/_rels/drawing34.xml.rels><?xml version="1.0" encoding="utf-8" standalone="yes"?><Relationships xmlns="http://schemas.openxmlformats.org/package/2006/relationships"><Relationship Id="rId1" Type="http://schemas.openxmlformats.org/officeDocument/2006/relationships/image" Target="../media/image1.png" /></Relationships>
</file>

<file path=xl/drawings/_rels/drawing35.xml.rels><?xml version="1.0" encoding="utf-8" standalone="yes"?><Relationships xmlns="http://schemas.openxmlformats.org/package/2006/relationships"><Relationship Id="rId1" Type="http://schemas.openxmlformats.org/officeDocument/2006/relationships/image" Target="../media/image1.png" /></Relationships>
</file>

<file path=xl/drawings/_rels/drawing36.xml.rels><?xml version="1.0" encoding="utf-8" standalone="yes"?><Relationships xmlns="http://schemas.openxmlformats.org/package/2006/relationships"><Relationship Id="rId1" Type="http://schemas.openxmlformats.org/officeDocument/2006/relationships/image" Target="../media/image1.png" /></Relationships>
</file>

<file path=xl/drawings/_rels/drawing37.xml.rels><?xml version="1.0" encoding="utf-8" standalone="yes"?><Relationships xmlns="http://schemas.openxmlformats.org/package/2006/relationships"><Relationship Id="rId1" Type="http://schemas.openxmlformats.org/officeDocument/2006/relationships/image" Target="../media/image1.png" /></Relationships>
</file>

<file path=xl/drawings/_rels/drawing38.xml.rels><?xml version="1.0" encoding="utf-8" standalone="yes"?><Relationships xmlns="http://schemas.openxmlformats.org/package/2006/relationships"><Relationship Id="rId1" Type="http://schemas.openxmlformats.org/officeDocument/2006/relationships/image" Target="../media/image1.png" /></Relationships>
</file>

<file path=xl/drawings/_rels/drawing39.xml.rels><?xml version="1.0" encoding="utf-8" standalone="yes"?><Relationships xmlns="http://schemas.openxmlformats.org/package/2006/relationships"><Relationship Id="rId1" Type="http://schemas.openxmlformats.org/officeDocument/2006/relationships/image" Target="../media/image1.png" /></Relationships>
</file>

<file path=xl/drawings/_rels/drawing4.xml.rels><?xml version="1.0" encoding="utf-8" standalone="yes"?><Relationships xmlns="http://schemas.openxmlformats.org/package/2006/relationships"><Relationship Id="rId1" Type="http://schemas.openxmlformats.org/officeDocument/2006/relationships/image" Target="../media/image1.png" /></Relationships>
</file>

<file path=xl/drawings/_rels/drawing40.xml.rels><?xml version="1.0" encoding="utf-8" standalone="yes"?><Relationships xmlns="http://schemas.openxmlformats.org/package/2006/relationships"><Relationship Id="rId1" Type="http://schemas.openxmlformats.org/officeDocument/2006/relationships/image" Target="../media/image1.png" /></Relationships>
</file>

<file path=xl/drawings/_rels/drawing41.xml.rels><?xml version="1.0" encoding="utf-8" standalone="yes"?><Relationships xmlns="http://schemas.openxmlformats.org/package/2006/relationships"><Relationship Id="rId1" Type="http://schemas.openxmlformats.org/officeDocument/2006/relationships/image" Target="../media/image1.png" /></Relationships>
</file>

<file path=xl/drawings/_rels/drawing42.xml.rels><?xml version="1.0" encoding="utf-8" standalone="yes"?><Relationships xmlns="http://schemas.openxmlformats.org/package/2006/relationships"><Relationship Id="rId1" Type="http://schemas.openxmlformats.org/officeDocument/2006/relationships/image" Target="../media/image1.png" /></Relationships>
</file>

<file path=xl/drawings/_rels/drawing43.xml.rels><?xml version="1.0" encoding="utf-8" standalone="yes"?><Relationships xmlns="http://schemas.openxmlformats.org/package/2006/relationships"><Relationship Id="rId1" Type="http://schemas.openxmlformats.org/officeDocument/2006/relationships/image" Target="../media/image1.png" /></Relationships>
</file>

<file path=xl/drawings/_rels/drawing44.xml.rels><?xml version="1.0" encoding="utf-8" standalone="yes"?><Relationships xmlns="http://schemas.openxmlformats.org/package/2006/relationships"><Relationship Id="rId1" Type="http://schemas.openxmlformats.org/officeDocument/2006/relationships/image" Target="../media/image1.png" /></Relationships>
</file>

<file path=xl/drawings/_rels/drawing45.xml.rels><?xml version="1.0" encoding="utf-8" standalone="yes"?><Relationships xmlns="http://schemas.openxmlformats.org/package/2006/relationships"><Relationship Id="rId1" Type="http://schemas.openxmlformats.org/officeDocument/2006/relationships/image" Target="../media/image1.png" /></Relationships>
</file>

<file path=xl/drawings/_rels/drawing46.xml.rels><?xml version="1.0" encoding="utf-8" standalone="yes"?><Relationships xmlns="http://schemas.openxmlformats.org/package/2006/relationships"><Relationship Id="rId1" Type="http://schemas.openxmlformats.org/officeDocument/2006/relationships/image" Target="../media/image1.png" /></Relationships>
</file>

<file path=xl/drawings/_rels/drawing47.xml.rels><?xml version="1.0" encoding="utf-8" standalone="yes"?><Relationships xmlns="http://schemas.openxmlformats.org/package/2006/relationships"><Relationship Id="rId1" Type="http://schemas.openxmlformats.org/officeDocument/2006/relationships/image" Target="../media/image1.png" /></Relationships>
</file>

<file path=xl/drawings/_rels/drawing48.xml.rels><?xml version="1.0" encoding="utf-8" standalone="yes"?><Relationships xmlns="http://schemas.openxmlformats.org/package/2006/relationships"><Relationship Id="rId1" Type="http://schemas.openxmlformats.org/officeDocument/2006/relationships/image" Target="../media/image1.png" /></Relationships>
</file>

<file path=xl/drawings/_rels/drawing49.xml.rels><?xml version="1.0" encoding="utf-8" standalone="yes"?><Relationships xmlns="http://schemas.openxmlformats.org/package/2006/relationships"><Relationship Id="rId1" Type="http://schemas.openxmlformats.org/officeDocument/2006/relationships/image" Target="../media/image1.png" /></Relationships>
</file>

<file path=xl/drawings/_rels/drawing5.xml.rels><?xml version="1.0" encoding="utf-8" standalone="yes"?><Relationships xmlns="http://schemas.openxmlformats.org/package/2006/relationships"><Relationship Id="rId1" Type="http://schemas.openxmlformats.org/officeDocument/2006/relationships/image" Target="../media/image1.png" /></Relationships>
</file>

<file path=xl/drawings/_rels/drawing50.xml.rels><?xml version="1.0" encoding="utf-8" standalone="yes"?><Relationships xmlns="http://schemas.openxmlformats.org/package/2006/relationships"><Relationship Id="rId1" Type="http://schemas.openxmlformats.org/officeDocument/2006/relationships/image" Target="../media/image1.png" /></Relationships>
</file>

<file path=xl/drawings/_rels/drawing51.xml.rels><?xml version="1.0" encoding="utf-8" standalone="yes"?><Relationships xmlns="http://schemas.openxmlformats.org/package/2006/relationships"><Relationship Id="rId1" Type="http://schemas.openxmlformats.org/officeDocument/2006/relationships/image" Target="../media/image1.png" /></Relationships>
</file>

<file path=xl/drawings/_rels/drawing52.xml.rels><?xml version="1.0" encoding="utf-8" standalone="yes"?><Relationships xmlns="http://schemas.openxmlformats.org/package/2006/relationships"><Relationship Id="rId1" Type="http://schemas.openxmlformats.org/officeDocument/2006/relationships/image" Target="../media/image1.png" /></Relationships>
</file>

<file path=xl/drawings/_rels/drawing53.xml.rels><?xml version="1.0" encoding="utf-8" standalone="yes"?><Relationships xmlns="http://schemas.openxmlformats.org/package/2006/relationships"><Relationship Id="rId1" Type="http://schemas.openxmlformats.org/officeDocument/2006/relationships/image" Target="../media/image1.png" /></Relationships>
</file>

<file path=xl/drawings/_rels/drawing54.xml.rels><?xml version="1.0" encoding="utf-8" standalone="yes"?><Relationships xmlns="http://schemas.openxmlformats.org/package/2006/relationships"><Relationship Id="rId1" Type="http://schemas.openxmlformats.org/officeDocument/2006/relationships/image" Target="../media/image1.png" /></Relationships>
</file>

<file path=xl/drawings/_rels/drawing55.xml.rels><?xml version="1.0" encoding="utf-8" standalone="yes"?><Relationships xmlns="http://schemas.openxmlformats.org/package/2006/relationships"><Relationship Id="rId1" Type="http://schemas.openxmlformats.org/officeDocument/2006/relationships/image" Target="../media/image1.png" /></Relationships>
</file>

<file path=xl/drawings/_rels/drawing56.xml.rels><?xml version="1.0" encoding="utf-8" standalone="yes"?><Relationships xmlns="http://schemas.openxmlformats.org/package/2006/relationships"><Relationship Id="rId1" Type="http://schemas.openxmlformats.org/officeDocument/2006/relationships/image" Target="../media/image1.png" /></Relationships>
</file>

<file path=xl/drawings/_rels/drawing57.xml.rels><?xml version="1.0" encoding="utf-8" standalone="yes"?><Relationships xmlns="http://schemas.openxmlformats.org/package/2006/relationships"><Relationship Id="rId1" Type="http://schemas.openxmlformats.org/officeDocument/2006/relationships/image" Target="../media/image1.png" /></Relationships>
</file>

<file path=xl/drawings/_rels/drawing58.xml.rels><?xml version="1.0" encoding="utf-8" standalone="yes"?><Relationships xmlns="http://schemas.openxmlformats.org/package/2006/relationships"><Relationship Id="rId1" Type="http://schemas.openxmlformats.org/officeDocument/2006/relationships/image" Target="../media/image1.png" /></Relationships>
</file>

<file path=xl/drawings/_rels/drawing59.xml.rels><?xml version="1.0" encoding="utf-8" standalone="yes"?><Relationships xmlns="http://schemas.openxmlformats.org/package/2006/relationships"><Relationship Id="rId1" Type="http://schemas.openxmlformats.org/officeDocument/2006/relationships/image" Target="../media/image1.png" /></Relationships>
</file>

<file path=xl/drawings/_rels/drawing6.xml.rels><?xml version="1.0" encoding="utf-8" standalone="yes"?><Relationships xmlns="http://schemas.openxmlformats.org/package/2006/relationships"><Relationship Id="rId1" Type="http://schemas.openxmlformats.org/officeDocument/2006/relationships/image" Target="../media/image1.png" /></Relationships>
</file>

<file path=xl/drawings/_rels/drawing60.xml.rels><?xml version="1.0" encoding="utf-8" standalone="yes"?><Relationships xmlns="http://schemas.openxmlformats.org/package/2006/relationships"><Relationship Id="rId1" Type="http://schemas.openxmlformats.org/officeDocument/2006/relationships/image" Target="../media/image1.png" /></Relationships>
</file>

<file path=xl/drawings/_rels/drawing61.xml.rels><?xml version="1.0" encoding="utf-8" standalone="yes"?><Relationships xmlns="http://schemas.openxmlformats.org/package/2006/relationships"><Relationship Id="rId1" Type="http://schemas.openxmlformats.org/officeDocument/2006/relationships/image" Target="../media/image1.png" /></Relationships>
</file>

<file path=xl/drawings/_rels/drawing7.xml.rels><?xml version="1.0" encoding="utf-8" standalone="yes"?><Relationships xmlns="http://schemas.openxmlformats.org/package/2006/relationships"><Relationship Id="rId1" Type="http://schemas.openxmlformats.org/officeDocument/2006/relationships/image" Target="../media/image1.png" /></Relationships>
</file>

<file path=xl/drawings/_rels/drawing8.xml.rels><?xml version="1.0" encoding="utf-8" standalone="yes"?><Relationships xmlns="http://schemas.openxmlformats.org/package/2006/relationships"><Relationship Id="rId1" Type="http://schemas.openxmlformats.org/officeDocument/2006/relationships/image" Target="../media/image1.png" /></Relationships>
</file>

<file path=xl/drawings/_rels/drawing9.xml.rels><?xml version="1.0" encoding="utf-8" standalone="yes"?><Relationships xmlns="http://schemas.openxmlformats.org/package/2006/relationships"><Relationship Id="rId1"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twoCellAnchor>
    <xdr:from>
      <xdr:col>0</xdr:col>
      <xdr:colOff>57150</xdr:colOff>
      <xdr:row>0</xdr:row>
      <xdr:rowOff>28575</xdr:rowOff>
    </xdr:from>
    <xdr:to>
      <xdr:col>0</xdr:col>
      <xdr:colOff>1390650</xdr:colOff>
      <xdr:row>3</xdr:row>
      <xdr:rowOff>28575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57150" y="28575"/>
          <a:ext cx="1343025" cy="581025"/>
        </a:xfrm>
        <a:prstGeom prst="rect">
          <a:avLst/>
        </a:prstGeom>
        <a:noFill/>
        <a:ln w="9525" cmpd="sng">
          <a:noFill/>
        </a:ln>
      </xdr:spPr>
    </xdr:pic>
    <xdr:clientData/>
  </xdr:twoCellAnchor>
</xdr:wsDr>
</file>

<file path=xl/drawings/drawing10.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1.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2.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3.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4.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5.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6.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7.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8.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9.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0.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1.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2.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3.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4.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5.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6.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7.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8.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9.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30.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31.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32.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33.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34.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35.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36.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37.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38.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39.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40.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41.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42.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43.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44.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45.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46.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47.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48.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49.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50.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51.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52.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53.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54.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55.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56.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57.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58.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59.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60.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61.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7.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8.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9.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s>
</file>

<file path=xl/worksheets/_rels/sheet10.xml.rels><?xml version="1.0" encoding="utf-8" standalone="yes"?><Relationships xmlns="http://schemas.openxmlformats.org/package/2006/relationships"><Relationship Id="rId1" Type="http://schemas.openxmlformats.org/officeDocument/2006/relationships/drawing" Target="../drawings/drawing10.xml" /></Relationships>
</file>

<file path=xl/worksheets/_rels/sheet11.xml.rels><?xml version="1.0" encoding="utf-8" standalone="yes"?><Relationships xmlns="http://schemas.openxmlformats.org/package/2006/relationships"><Relationship Id="rId1" Type="http://schemas.openxmlformats.org/officeDocument/2006/relationships/drawing" Target="../drawings/drawing11.xml" /></Relationships>
</file>

<file path=xl/worksheets/_rels/sheet12.xml.rels><?xml version="1.0" encoding="utf-8" standalone="yes"?><Relationships xmlns="http://schemas.openxmlformats.org/package/2006/relationships"><Relationship Id="rId1" Type="http://schemas.openxmlformats.org/officeDocument/2006/relationships/drawing" Target="../drawings/drawing12.xml" /></Relationships>
</file>

<file path=xl/worksheets/_rels/sheet13.xml.rels><?xml version="1.0" encoding="utf-8" standalone="yes"?><Relationships xmlns="http://schemas.openxmlformats.org/package/2006/relationships"><Relationship Id="rId1" Type="http://schemas.openxmlformats.org/officeDocument/2006/relationships/drawing" Target="../drawings/drawing13.xml" /></Relationships>
</file>

<file path=xl/worksheets/_rels/sheet14.xml.rels><?xml version="1.0" encoding="utf-8" standalone="yes"?><Relationships xmlns="http://schemas.openxmlformats.org/package/2006/relationships"><Relationship Id="rId1" Type="http://schemas.openxmlformats.org/officeDocument/2006/relationships/drawing" Target="../drawings/drawing14.xml" /></Relationships>
</file>

<file path=xl/worksheets/_rels/sheet15.xml.rels><?xml version="1.0" encoding="utf-8" standalone="yes"?><Relationships xmlns="http://schemas.openxmlformats.org/package/2006/relationships"><Relationship Id="rId1" Type="http://schemas.openxmlformats.org/officeDocument/2006/relationships/drawing" Target="../drawings/drawing15.xml" /></Relationships>
</file>

<file path=xl/worksheets/_rels/sheet16.xml.rels><?xml version="1.0" encoding="utf-8" standalone="yes"?><Relationships xmlns="http://schemas.openxmlformats.org/package/2006/relationships"><Relationship Id="rId1" Type="http://schemas.openxmlformats.org/officeDocument/2006/relationships/drawing" Target="../drawings/drawing16.xml" /></Relationships>
</file>

<file path=xl/worksheets/_rels/sheet17.xml.rels><?xml version="1.0" encoding="utf-8" standalone="yes"?><Relationships xmlns="http://schemas.openxmlformats.org/package/2006/relationships"><Relationship Id="rId1" Type="http://schemas.openxmlformats.org/officeDocument/2006/relationships/drawing" Target="../drawings/drawing17.xml" /></Relationships>
</file>

<file path=xl/worksheets/_rels/sheet18.xml.rels><?xml version="1.0" encoding="utf-8" standalone="yes"?><Relationships xmlns="http://schemas.openxmlformats.org/package/2006/relationships"><Relationship Id="rId1" Type="http://schemas.openxmlformats.org/officeDocument/2006/relationships/drawing" Target="../drawings/drawing18.xml" /></Relationships>
</file>

<file path=xl/worksheets/_rels/sheet19.xml.rels><?xml version="1.0" encoding="utf-8" standalone="yes"?><Relationships xmlns="http://schemas.openxmlformats.org/package/2006/relationships"><Relationship Id="rId1" Type="http://schemas.openxmlformats.org/officeDocument/2006/relationships/drawing" Target="../drawings/drawing19.xml" /></Relationships>
</file>

<file path=xl/worksheets/_rels/sheet2.xml.rels><?xml version="1.0" encoding="utf-8" standalone="yes"?><Relationships xmlns="http://schemas.openxmlformats.org/package/2006/relationships"><Relationship Id="rId1" Type="http://schemas.openxmlformats.org/officeDocument/2006/relationships/drawing" Target="../drawings/drawing2.xml" /></Relationships>
</file>

<file path=xl/worksheets/_rels/sheet20.xml.rels><?xml version="1.0" encoding="utf-8" standalone="yes"?><Relationships xmlns="http://schemas.openxmlformats.org/package/2006/relationships"><Relationship Id="rId1" Type="http://schemas.openxmlformats.org/officeDocument/2006/relationships/drawing" Target="../drawings/drawing20.xml" /></Relationships>
</file>

<file path=xl/worksheets/_rels/sheet21.xml.rels><?xml version="1.0" encoding="utf-8" standalone="yes"?><Relationships xmlns="http://schemas.openxmlformats.org/package/2006/relationships"><Relationship Id="rId1" Type="http://schemas.openxmlformats.org/officeDocument/2006/relationships/drawing" Target="../drawings/drawing21.xml" /></Relationships>
</file>

<file path=xl/worksheets/_rels/sheet22.xml.rels><?xml version="1.0" encoding="utf-8" standalone="yes"?><Relationships xmlns="http://schemas.openxmlformats.org/package/2006/relationships"><Relationship Id="rId1" Type="http://schemas.openxmlformats.org/officeDocument/2006/relationships/drawing" Target="../drawings/drawing22.xml" /></Relationships>
</file>

<file path=xl/worksheets/_rels/sheet23.xml.rels><?xml version="1.0" encoding="utf-8" standalone="yes"?><Relationships xmlns="http://schemas.openxmlformats.org/package/2006/relationships"><Relationship Id="rId1" Type="http://schemas.openxmlformats.org/officeDocument/2006/relationships/drawing" Target="../drawings/drawing23.xml" /></Relationships>
</file>

<file path=xl/worksheets/_rels/sheet24.xml.rels><?xml version="1.0" encoding="utf-8" standalone="yes"?><Relationships xmlns="http://schemas.openxmlformats.org/package/2006/relationships"><Relationship Id="rId1" Type="http://schemas.openxmlformats.org/officeDocument/2006/relationships/drawing" Target="../drawings/drawing24.xml" /></Relationships>
</file>

<file path=xl/worksheets/_rels/sheet25.xml.rels><?xml version="1.0" encoding="utf-8" standalone="yes"?><Relationships xmlns="http://schemas.openxmlformats.org/package/2006/relationships"><Relationship Id="rId1" Type="http://schemas.openxmlformats.org/officeDocument/2006/relationships/drawing" Target="../drawings/drawing25.xml" /></Relationships>
</file>

<file path=xl/worksheets/_rels/sheet26.xml.rels><?xml version="1.0" encoding="utf-8" standalone="yes"?><Relationships xmlns="http://schemas.openxmlformats.org/package/2006/relationships"><Relationship Id="rId1" Type="http://schemas.openxmlformats.org/officeDocument/2006/relationships/drawing" Target="../drawings/drawing26.xml" /></Relationships>
</file>

<file path=xl/worksheets/_rels/sheet27.xml.rels><?xml version="1.0" encoding="utf-8" standalone="yes"?><Relationships xmlns="http://schemas.openxmlformats.org/package/2006/relationships"><Relationship Id="rId1" Type="http://schemas.openxmlformats.org/officeDocument/2006/relationships/drawing" Target="../drawings/drawing27.xml" /></Relationships>
</file>

<file path=xl/worksheets/_rels/sheet28.xml.rels><?xml version="1.0" encoding="utf-8" standalone="yes"?><Relationships xmlns="http://schemas.openxmlformats.org/package/2006/relationships"><Relationship Id="rId1" Type="http://schemas.openxmlformats.org/officeDocument/2006/relationships/drawing" Target="../drawings/drawing28.xml" /></Relationships>
</file>

<file path=xl/worksheets/_rels/sheet29.xml.rels><?xml version="1.0" encoding="utf-8" standalone="yes"?><Relationships xmlns="http://schemas.openxmlformats.org/package/2006/relationships"><Relationship Id="rId1" Type="http://schemas.openxmlformats.org/officeDocument/2006/relationships/drawing" Target="../drawings/drawing29.xml" /></Relationships>
</file>

<file path=xl/worksheets/_rels/sheet3.xml.rels><?xml version="1.0" encoding="utf-8" standalone="yes"?><Relationships xmlns="http://schemas.openxmlformats.org/package/2006/relationships"><Relationship Id="rId1" Type="http://schemas.openxmlformats.org/officeDocument/2006/relationships/drawing" Target="../drawings/drawing3.xml" /></Relationships>
</file>

<file path=xl/worksheets/_rels/sheet30.xml.rels><?xml version="1.0" encoding="utf-8" standalone="yes"?><Relationships xmlns="http://schemas.openxmlformats.org/package/2006/relationships"><Relationship Id="rId1" Type="http://schemas.openxmlformats.org/officeDocument/2006/relationships/drawing" Target="../drawings/drawing30.xml" /></Relationships>
</file>

<file path=xl/worksheets/_rels/sheet31.xml.rels><?xml version="1.0" encoding="utf-8" standalone="yes"?><Relationships xmlns="http://schemas.openxmlformats.org/package/2006/relationships"><Relationship Id="rId1" Type="http://schemas.openxmlformats.org/officeDocument/2006/relationships/drawing" Target="../drawings/drawing31.xml" /></Relationships>
</file>

<file path=xl/worksheets/_rels/sheet32.xml.rels><?xml version="1.0" encoding="utf-8" standalone="yes"?><Relationships xmlns="http://schemas.openxmlformats.org/package/2006/relationships"><Relationship Id="rId1" Type="http://schemas.openxmlformats.org/officeDocument/2006/relationships/drawing" Target="../drawings/drawing32.xml" /></Relationships>
</file>

<file path=xl/worksheets/_rels/sheet33.xml.rels><?xml version="1.0" encoding="utf-8" standalone="yes"?><Relationships xmlns="http://schemas.openxmlformats.org/package/2006/relationships"><Relationship Id="rId1" Type="http://schemas.openxmlformats.org/officeDocument/2006/relationships/drawing" Target="../drawings/drawing33.xml" /></Relationships>
</file>

<file path=xl/worksheets/_rels/sheet34.xml.rels><?xml version="1.0" encoding="utf-8" standalone="yes"?><Relationships xmlns="http://schemas.openxmlformats.org/package/2006/relationships"><Relationship Id="rId1" Type="http://schemas.openxmlformats.org/officeDocument/2006/relationships/drawing" Target="../drawings/drawing34.xml" /></Relationships>
</file>

<file path=xl/worksheets/_rels/sheet35.xml.rels><?xml version="1.0" encoding="utf-8" standalone="yes"?><Relationships xmlns="http://schemas.openxmlformats.org/package/2006/relationships"><Relationship Id="rId1" Type="http://schemas.openxmlformats.org/officeDocument/2006/relationships/drawing" Target="../drawings/drawing35.xml" /></Relationships>
</file>

<file path=xl/worksheets/_rels/sheet36.xml.rels><?xml version="1.0" encoding="utf-8" standalone="yes"?><Relationships xmlns="http://schemas.openxmlformats.org/package/2006/relationships"><Relationship Id="rId1" Type="http://schemas.openxmlformats.org/officeDocument/2006/relationships/drawing" Target="../drawings/drawing36.xml" /></Relationships>
</file>

<file path=xl/worksheets/_rels/sheet37.xml.rels><?xml version="1.0" encoding="utf-8" standalone="yes"?><Relationships xmlns="http://schemas.openxmlformats.org/package/2006/relationships"><Relationship Id="rId1" Type="http://schemas.openxmlformats.org/officeDocument/2006/relationships/drawing" Target="../drawings/drawing37.xml" /></Relationships>
</file>

<file path=xl/worksheets/_rels/sheet38.xml.rels><?xml version="1.0" encoding="utf-8" standalone="yes"?><Relationships xmlns="http://schemas.openxmlformats.org/package/2006/relationships"><Relationship Id="rId1" Type="http://schemas.openxmlformats.org/officeDocument/2006/relationships/drawing" Target="../drawings/drawing38.xml" /></Relationships>
</file>

<file path=xl/worksheets/_rels/sheet39.xml.rels><?xml version="1.0" encoding="utf-8" standalone="yes"?><Relationships xmlns="http://schemas.openxmlformats.org/package/2006/relationships"><Relationship Id="rId1" Type="http://schemas.openxmlformats.org/officeDocument/2006/relationships/drawing" Target="../drawings/drawing39.xml" /></Relationships>
</file>

<file path=xl/worksheets/_rels/sheet4.xml.rels><?xml version="1.0" encoding="utf-8" standalone="yes"?><Relationships xmlns="http://schemas.openxmlformats.org/package/2006/relationships"><Relationship Id="rId1" Type="http://schemas.openxmlformats.org/officeDocument/2006/relationships/drawing" Target="../drawings/drawing4.xml" /></Relationships>
</file>

<file path=xl/worksheets/_rels/sheet40.xml.rels><?xml version="1.0" encoding="utf-8" standalone="yes"?><Relationships xmlns="http://schemas.openxmlformats.org/package/2006/relationships"><Relationship Id="rId1" Type="http://schemas.openxmlformats.org/officeDocument/2006/relationships/drawing" Target="../drawings/drawing40.xml" /></Relationships>
</file>

<file path=xl/worksheets/_rels/sheet41.xml.rels><?xml version="1.0" encoding="utf-8" standalone="yes"?><Relationships xmlns="http://schemas.openxmlformats.org/package/2006/relationships"><Relationship Id="rId1" Type="http://schemas.openxmlformats.org/officeDocument/2006/relationships/drawing" Target="../drawings/drawing41.xml" /></Relationships>
</file>

<file path=xl/worksheets/_rels/sheet42.xml.rels><?xml version="1.0" encoding="utf-8" standalone="yes"?><Relationships xmlns="http://schemas.openxmlformats.org/package/2006/relationships"><Relationship Id="rId1" Type="http://schemas.openxmlformats.org/officeDocument/2006/relationships/drawing" Target="../drawings/drawing42.xml" /></Relationships>
</file>

<file path=xl/worksheets/_rels/sheet43.xml.rels><?xml version="1.0" encoding="utf-8" standalone="yes"?><Relationships xmlns="http://schemas.openxmlformats.org/package/2006/relationships"><Relationship Id="rId1" Type="http://schemas.openxmlformats.org/officeDocument/2006/relationships/drawing" Target="../drawings/drawing43.xml" /></Relationships>
</file>

<file path=xl/worksheets/_rels/sheet44.xml.rels><?xml version="1.0" encoding="utf-8" standalone="yes"?><Relationships xmlns="http://schemas.openxmlformats.org/package/2006/relationships"><Relationship Id="rId1" Type="http://schemas.openxmlformats.org/officeDocument/2006/relationships/drawing" Target="../drawings/drawing44.xml" /></Relationships>
</file>

<file path=xl/worksheets/_rels/sheet45.xml.rels><?xml version="1.0" encoding="utf-8" standalone="yes"?><Relationships xmlns="http://schemas.openxmlformats.org/package/2006/relationships"><Relationship Id="rId1" Type="http://schemas.openxmlformats.org/officeDocument/2006/relationships/drawing" Target="../drawings/drawing45.xml" /></Relationships>
</file>

<file path=xl/worksheets/_rels/sheet46.xml.rels><?xml version="1.0" encoding="utf-8" standalone="yes"?><Relationships xmlns="http://schemas.openxmlformats.org/package/2006/relationships"><Relationship Id="rId1" Type="http://schemas.openxmlformats.org/officeDocument/2006/relationships/drawing" Target="../drawings/drawing46.xml" /></Relationships>
</file>

<file path=xl/worksheets/_rels/sheet47.xml.rels><?xml version="1.0" encoding="utf-8" standalone="yes"?><Relationships xmlns="http://schemas.openxmlformats.org/package/2006/relationships"><Relationship Id="rId1" Type="http://schemas.openxmlformats.org/officeDocument/2006/relationships/drawing" Target="../drawings/drawing47.xml" /></Relationships>
</file>

<file path=xl/worksheets/_rels/sheet48.xml.rels><?xml version="1.0" encoding="utf-8" standalone="yes"?><Relationships xmlns="http://schemas.openxmlformats.org/package/2006/relationships"><Relationship Id="rId1" Type="http://schemas.openxmlformats.org/officeDocument/2006/relationships/drawing" Target="../drawings/drawing48.xml" /></Relationships>
</file>

<file path=xl/worksheets/_rels/sheet49.xml.rels><?xml version="1.0" encoding="utf-8" standalone="yes"?><Relationships xmlns="http://schemas.openxmlformats.org/package/2006/relationships"><Relationship Id="rId1" Type="http://schemas.openxmlformats.org/officeDocument/2006/relationships/drawing" Target="../drawings/drawing49.xml" /></Relationships>
</file>

<file path=xl/worksheets/_rels/sheet5.xml.rels><?xml version="1.0" encoding="utf-8" standalone="yes"?><Relationships xmlns="http://schemas.openxmlformats.org/package/2006/relationships"><Relationship Id="rId1" Type="http://schemas.openxmlformats.org/officeDocument/2006/relationships/drawing" Target="../drawings/drawing5.xml" /></Relationships>
</file>

<file path=xl/worksheets/_rels/sheet50.xml.rels><?xml version="1.0" encoding="utf-8" standalone="yes"?><Relationships xmlns="http://schemas.openxmlformats.org/package/2006/relationships"><Relationship Id="rId1" Type="http://schemas.openxmlformats.org/officeDocument/2006/relationships/drawing" Target="../drawings/drawing50.xml" /></Relationships>
</file>

<file path=xl/worksheets/_rels/sheet51.xml.rels><?xml version="1.0" encoding="utf-8" standalone="yes"?><Relationships xmlns="http://schemas.openxmlformats.org/package/2006/relationships"><Relationship Id="rId1" Type="http://schemas.openxmlformats.org/officeDocument/2006/relationships/drawing" Target="../drawings/drawing51.xml" /></Relationships>
</file>

<file path=xl/worksheets/_rels/sheet52.xml.rels><?xml version="1.0" encoding="utf-8" standalone="yes"?><Relationships xmlns="http://schemas.openxmlformats.org/package/2006/relationships"><Relationship Id="rId1" Type="http://schemas.openxmlformats.org/officeDocument/2006/relationships/drawing" Target="../drawings/drawing52.xml" /></Relationships>
</file>

<file path=xl/worksheets/_rels/sheet53.xml.rels><?xml version="1.0" encoding="utf-8" standalone="yes"?><Relationships xmlns="http://schemas.openxmlformats.org/package/2006/relationships"><Relationship Id="rId1" Type="http://schemas.openxmlformats.org/officeDocument/2006/relationships/drawing" Target="../drawings/drawing53.xml" /></Relationships>
</file>

<file path=xl/worksheets/_rels/sheet54.xml.rels><?xml version="1.0" encoding="utf-8" standalone="yes"?><Relationships xmlns="http://schemas.openxmlformats.org/package/2006/relationships"><Relationship Id="rId1" Type="http://schemas.openxmlformats.org/officeDocument/2006/relationships/drawing" Target="../drawings/drawing54.xml" /></Relationships>
</file>

<file path=xl/worksheets/_rels/sheet55.xml.rels><?xml version="1.0" encoding="utf-8" standalone="yes"?><Relationships xmlns="http://schemas.openxmlformats.org/package/2006/relationships"><Relationship Id="rId1" Type="http://schemas.openxmlformats.org/officeDocument/2006/relationships/drawing" Target="../drawings/drawing55.xml" /></Relationships>
</file>

<file path=xl/worksheets/_rels/sheet56.xml.rels><?xml version="1.0" encoding="utf-8" standalone="yes"?><Relationships xmlns="http://schemas.openxmlformats.org/package/2006/relationships"><Relationship Id="rId1" Type="http://schemas.openxmlformats.org/officeDocument/2006/relationships/drawing" Target="../drawings/drawing56.xml" /></Relationships>
</file>

<file path=xl/worksheets/_rels/sheet57.xml.rels><?xml version="1.0" encoding="utf-8" standalone="yes"?><Relationships xmlns="http://schemas.openxmlformats.org/package/2006/relationships"><Relationship Id="rId1" Type="http://schemas.openxmlformats.org/officeDocument/2006/relationships/drawing" Target="../drawings/drawing57.xml" /></Relationships>
</file>

<file path=xl/worksheets/_rels/sheet58.xml.rels><?xml version="1.0" encoding="utf-8" standalone="yes"?><Relationships xmlns="http://schemas.openxmlformats.org/package/2006/relationships"><Relationship Id="rId1" Type="http://schemas.openxmlformats.org/officeDocument/2006/relationships/drawing" Target="../drawings/drawing58.xml" /></Relationships>
</file>

<file path=xl/worksheets/_rels/sheet59.xml.rels><?xml version="1.0" encoding="utf-8" standalone="yes"?><Relationships xmlns="http://schemas.openxmlformats.org/package/2006/relationships"><Relationship Id="rId1" Type="http://schemas.openxmlformats.org/officeDocument/2006/relationships/drawing" Target="../drawings/drawing59.xml" /></Relationships>
</file>

<file path=xl/worksheets/_rels/sheet6.xml.rels><?xml version="1.0" encoding="utf-8" standalone="yes"?><Relationships xmlns="http://schemas.openxmlformats.org/package/2006/relationships"><Relationship Id="rId1" Type="http://schemas.openxmlformats.org/officeDocument/2006/relationships/drawing" Target="../drawings/drawing6.xml" /></Relationships>
</file>

<file path=xl/worksheets/_rels/sheet60.xml.rels><?xml version="1.0" encoding="utf-8" standalone="yes"?><Relationships xmlns="http://schemas.openxmlformats.org/package/2006/relationships"><Relationship Id="rId1" Type="http://schemas.openxmlformats.org/officeDocument/2006/relationships/drawing" Target="../drawings/drawing60.xml" /></Relationships>
</file>

<file path=xl/worksheets/_rels/sheet61.xml.rels><?xml version="1.0" encoding="utf-8" standalone="yes"?><Relationships xmlns="http://schemas.openxmlformats.org/package/2006/relationships"><Relationship Id="rId1" Type="http://schemas.openxmlformats.org/officeDocument/2006/relationships/drawing" Target="../drawings/drawing61.xml" /></Relationships>
</file>

<file path=xl/worksheets/_rels/sheet7.xml.rels><?xml version="1.0" encoding="utf-8" standalone="yes"?><Relationships xmlns="http://schemas.openxmlformats.org/package/2006/relationships"><Relationship Id="rId1" Type="http://schemas.openxmlformats.org/officeDocument/2006/relationships/drawing" Target="../drawings/drawing7.xml"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8.xml" /></Relationships>
</file>

<file path=xl/worksheets/_rels/sheet9.xml.rels><?xml version="1.0" encoding="utf-8" standalone="yes"?><Relationships xmlns="http://schemas.openxmlformats.org/package/2006/relationships"><Relationship Id="rId1" Type="http://schemas.openxmlformats.org/officeDocument/2006/relationships/drawing" Target="../drawings/drawing9.xml" /></Relationships>
</file>

<file path=xl/worksheets/sheet1.xml><?xml version="1.0" encoding="utf-8"?>
<worksheet xmlns="http://schemas.openxmlformats.org/spreadsheetml/2006/main" xmlns:r="http://schemas.openxmlformats.org/officeDocument/2006/relationships">
  <sheetPr>
    <pageSetUpPr fitToPage="1"/>
  </sheetPr>
  <dimension ref="A1:E82"/>
  <sheetViews>
    <sheetView tabSelected="1" workbookViewId="0" topLeftCell="A1"/>
  </sheetViews>
  <sheetFormatPr defaultColWidth="9.14285714285714" defaultRowHeight="12.75" customHeight="1"/>
  <cols>
    <col min="1" max="1" width="25.7142857142857" customWidth="1"/>
    <col min="2" max="2" width="66.7142857142857" customWidth="1"/>
    <col min="3" max="5" width="20.7142857142857" customWidth="1"/>
  </cols>
  <sheetData>
    <row r="1" spans="1:5" ht="12.75" customHeight="1">
      <c r="A1" s="1"/>
      <c s="1" t="s">
        <v>0</v>
      </c>
      <c s="1"/>
      <c s="1"/>
      <c s="1"/>
    </row>
    <row r="2" spans="1:5" ht="12.75" customHeight="1">
      <c r="A2" s="1"/>
      <c s="2" t="s">
        <v>1</v>
      </c>
      <c s="1"/>
      <c s="1"/>
      <c s="1"/>
    </row>
    <row r="3" spans="1:5" ht="20" customHeight="1">
      <c r="A3" s="1"/>
      <c s="1"/>
      <c s="1"/>
      <c s="1"/>
      <c s="1"/>
    </row>
    <row r="4" spans="1:5" ht="20" customHeight="1">
      <c r="A4" s="1"/>
      <c s="3" t="s">
        <v>2</v>
      </c>
      <c s="1"/>
      <c s="1"/>
      <c s="1"/>
    </row>
    <row r="5" spans="1:5" ht="12.75" customHeight="1">
      <c r="A5" s="1"/>
      <c s="1" t="s">
        <v>3</v>
      </c>
      <c s="1"/>
      <c s="1"/>
      <c s="1"/>
    </row>
    <row r="6" spans="1:5" ht="12.75" customHeight="1">
      <c r="A6" s="1"/>
      <c s="4" t="s">
        <v>4</v>
      </c>
      <c s="7">
        <f>0+C10+C12+C67+C71+C76+C81+C82</f>
      </c>
      <c s="1"/>
      <c s="1"/>
    </row>
    <row r="7" spans="1:5" ht="12.75" customHeight="1">
      <c r="A7" s="1"/>
      <c s="4" t="s">
        <v>5</v>
      </c>
      <c s="7">
        <f>0+E10+E12+E67+E71+E76+E81+E82</f>
      </c>
      <c s="1"/>
      <c s="1"/>
    </row>
    <row r="8" spans="1:5" ht="12.75" customHeight="1">
      <c r="A8" s="6"/>
      <c s="6"/>
      <c s="6"/>
      <c s="6"/>
      <c s="6"/>
    </row>
    <row r="9" spans="1:5" ht="12.75" customHeight="1">
      <c r="A9" s="5" t="s">
        <v>6</v>
      </c>
      <c s="5" t="s">
        <v>7</v>
      </c>
      <c s="5" t="s">
        <v>8</v>
      </c>
      <c s="5" t="s">
        <v>9</v>
      </c>
      <c s="5" t="s">
        <v>10</v>
      </c>
    </row>
    <row r="10" spans="1:5" ht="12.75" customHeight="1">
      <c r="A10" s="19" t="s">
        <v>19</v>
      </c>
      <c s="19" t="s">
        <v>20</v>
      </c>
      <c s="20">
        <f>0+C11</f>
      </c>
      <c s="20">
        <f>0+D11</f>
      </c>
      <c s="20">
        <f>0+E11</f>
      </c>
    </row>
    <row r="11" spans="1:5" ht="12.75" customHeight="1">
      <c r="A11" s="21" t="s">
        <v>47</v>
      </c>
      <c s="21" t="s">
        <v>29</v>
      </c>
      <c s="22">
        <f>'SO 000_SO 001'!I3</f>
      </c>
      <c s="22">
        <f>'SO 000_SO 001'!O2</f>
      </c>
      <c s="22">
        <f>C11+D11</f>
      </c>
    </row>
    <row r="12" spans="1:5" ht="12.75" customHeight="1">
      <c r="A12" s="19" t="s">
        <v>116</v>
      </c>
      <c s="19" t="s">
        <v>117</v>
      </c>
      <c s="20">
        <f>0+C13+C20+C30+C36+C42+C48</f>
      </c>
      <c s="20">
        <f>0+D13+D20+D30+D36+D42+D48</f>
      </c>
      <c s="20">
        <f>0+E13+E20+E30+E36+E42+E48</f>
      </c>
    </row>
    <row r="13" spans="1:5" ht="12.75" customHeight="1">
      <c r="A13" s="21" t="s">
        <v>123</v>
      </c>
      <c s="21" t="s">
        <v>119</v>
      </c>
      <c s="22">
        <f>0+C14+C15+C16+C17+C18+C19</f>
      </c>
      <c s="22">
        <f>0+D14+D15+D16+D17+D18+D19</f>
      </c>
      <c s="22">
        <f>0+E14+E15+E16+E17+E18+E19</f>
      </c>
    </row>
    <row r="14" spans="1:5" ht="12.75" customHeight="1">
      <c r="A14" s="21" t="s">
        <v>124</v>
      </c>
      <c s="21" t="s">
        <v>122</v>
      </c>
      <c s="22">
        <f>'SO 100_SO 101_SO 101.1'!I3</f>
      </c>
      <c s="22">
        <f>'SO 100_SO 101_SO 101.1'!O2</f>
      </c>
      <c s="22">
        <f>C14+D14</f>
      </c>
    </row>
    <row r="15" spans="1:5" ht="12.75" customHeight="1">
      <c r="A15" s="21" t="s">
        <v>289</v>
      </c>
      <c s="21" t="s">
        <v>288</v>
      </c>
      <c s="22">
        <f>'SO 100_SO 101_SO 101.2'!I3</f>
      </c>
      <c s="22">
        <f>'SO 100_SO 101_SO 101.2'!O2</f>
      </c>
      <c s="22">
        <f>C15+D15</f>
      </c>
    </row>
    <row r="16" spans="1:5" ht="12.75" customHeight="1">
      <c r="A16" s="21" t="s">
        <v>310</v>
      </c>
      <c s="21" t="s">
        <v>309</v>
      </c>
      <c s="22">
        <f>'SO 100_SO 101_SO 101.3'!I3</f>
      </c>
      <c s="22">
        <f>'SO 100_SO 101_SO 101.3'!O2</f>
      </c>
      <c s="22">
        <f>C16+D16</f>
      </c>
    </row>
    <row r="17" spans="1:5" ht="12.75" customHeight="1">
      <c r="A17" s="21" t="s">
        <v>319</v>
      </c>
      <c s="21" t="s">
        <v>318</v>
      </c>
      <c s="22">
        <f>'SO 100_SO 101_SO 101.4'!I3</f>
      </c>
      <c s="22">
        <f>'SO 100_SO 101_SO 101.4'!O2</f>
      </c>
      <c s="22">
        <f>C17+D17</f>
      </c>
    </row>
    <row r="18" spans="1:5" ht="12.75" customHeight="1">
      <c r="A18" s="21" t="s">
        <v>333</v>
      </c>
      <c s="21" t="s">
        <v>332</v>
      </c>
      <c s="22">
        <f>'SO 100_SO 101_SO 101.5'!I3</f>
      </c>
      <c s="22">
        <f>'SO 100_SO 101_SO 101.5'!O2</f>
      </c>
      <c s="22">
        <f>C18+D18</f>
      </c>
    </row>
    <row r="19" spans="1:5" ht="12.75" customHeight="1">
      <c r="A19" s="21" t="s">
        <v>342</v>
      </c>
      <c s="21" t="s">
        <v>341</v>
      </c>
      <c s="22">
        <f>'SO 100_SO 101_SO 101.6'!I3</f>
      </c>
      <c s="22">
        <f>'SO 100_SO 101_SO 101.6'!O2</f>
      </c>
      <c s="22">
        <f>C19+D19</f>
      </c>
    </row>
    <row r="20" spans="1:5" ht="12.75" customHeight="1">
      <c r="A20" s="21" t="s">
        <v>353</v>
      </c>
      <c s="21" t="s">
        <v>350</v>
      </c>
      <c s="22">
        <f>0+C21+C22+C23+C24+C25+C26+C27+C28+C29</f>
      </c>
      <c s="22">
        <f>0+D21+D22+D23+D24+D25+D26+D27+D28+D29</f>
      </c>
      <c s="22">
        <f>0+E21+E22+E23+E24+E25+E26+E27+E28+E29</f>
      </c>
    </row>
    <row r="21" spans="1:5" ht="12.75" customHeight="1">
      <c r="A21" s="21" t="s">
        <v>354</v>
      </c>
      <c s="21" t="s">
        <v>352</v>
      </c>
      <c s="22">
        <f>'SO 100_SO 102_SO 102.1'!I3</f>
      </c>
      <c s="22">
        <f>'SO 100_SO 102_SO 102.1'!O2</f>
      </c>
      <c s="22">
        <f>C21+D21</f>
      </c>
    </row>
    <row r="22" spans="1:5" ht="12.75" customHeight="1">
      <c r="A22" s="21" t="s">
        <v>436</v>
      </c>
      <c s="21" t="s">
        <v>435</v>
      </c>
      <c s="22">
        <f>'SO 100_SO 102_SO 102.2'!I3</f>
      </c>
      <c s="22">
        <f>'SO 100_SO 102_SO 102.2'!O2</f>
      </c>
      <c s="22">
        <f>C22+D22</f>
      </c>
    </row>
    <row r="23" spans="1:5" ht="12.75" customHeight="1">
      <c r="A23" s="21" t="s">
        <v>446</v>
      </c>
      <c s="21" t="s">
        <v>445</v>
      </c>
      <c s="22">
        <f>'SO 100_SO 102_SO 102.3'!I3</f>
      </c>
      <c s="22">
        <f>'SO 100_SO 102_SO 102.3'!O2</f>
      </c>
      <c s="22">
        <f>C23+D23</f>
      </c>
    </row>
    <row r="24" spans="1:5" ht="12.75" customHeight="1">
      <c r="A24" s="21" t="s">
        <v>459</v>
      </c>
      <c s="21" t="s">
        <v>458</v>
      </c>
      <c s="22">
        <f>'SO 100_SO 102_SO 102.4'!I3</f>
      </c>
      <c s="22">
        <f>'SO 100_SO 102_SO 102.4'!O2</f>
      </c>
      <c s="22">
        <f>C24+D24</f>
      </c>
    </row>
    <row r="25" spans="1:5" ht="12.75" customHeight="1">
      <c r="A25" s="21" t="s">
        <v>468</v>
      </c>
      <c s="21" t="s">
        <v>467</v>
      </c>
      <c s="22">
        <f>'SO 100_SO 102_SO 102.5'!I3</f>
      </c>
      <c s="22">
        <f>'SO 100_SO 102_SO 102.5'!O2</f>
      </c>
      <c s="22">
        <f>C25+D25</f>
      </c>
    </row>
    <row r="26" spans="1:5" ht="12.75" customHeight="1">
      <c r="A26" s="21" t="s">
        <v>477</v>
      </c>
      <c s="21" t="s">
        <v>476</v>
      </c>
      <c s="22">
        <f>'SO 100_SO 102_SO 102.6'!I3</f>
      </c>
      <c s="22">
        <f>'SO 100_SO 102_SO 102.6'!O2</f>
      </c>
      <c s="22">
        <f>C26+D26</f>
      </c>
    </row>
    <row r="27" spans="1:5" ht="12.75" customHeight="1">
      <c r="A27" s="21" t="s">
        <v>486</v>
      </c>
      <c s="21" t="s">
        <v>485</v>
      </c>
      <c s="22">
        <f>'SO 100_SO 102_SO 102.7'!I3</f>
      </c>
      <c s="22">
        <f>'SO 100_SO 102_SO 102.7'!O2</f>
      </c>
      <c s="22">
        <f>C27+D27</f>
      </c>
    </row>
    <row r="28" spans="1:5" ht="12.75" customHeight="1">
      <c r="A28" s="21" t="s">
        <v>495</v>
      </c>
      <c s="21" t="s">
        <v>494</v>
      </c>
      <c s="22">
        <f>'SO 100_SO 102_SO 102.8'!I3</f>
      </c>
      <c s="22">
        <f>'SO 100_SO 102_SO 102.8'!O2</f>
      </c>
      <c s="22">
        <f>C28+D28</f>
      </c>
    </row>
    <row r="29" spans="1:5" ht="12.75" customHeight="1">
      <c r="A29" s="21" t="s">
        <v>504</v>
      </c>
      <c s="21" t="s">
        <v>503</v>
      </c>
      <c s="22">
        <f>'SO 100_SO 102_SO 102.9'!I3</f>
      </c>
      <c s="22">
        <f>'SO 100_SO 102_SO 102.9'!O2</f>
      </c>
      <c s="22">
        <f>C29+D29</f>
      </c>
    </row>
    <row r="30" spans="1:5" ht="12.75" customHeight="1">
      <c r="A30" s="21" t="s">
        <v>515</v>
      </c>
      <c s="21" t="s">
        <v>512</v>
      </c>
      <c s="22">
        <f>0+C31+C32+C33+C34+C35</f>
      </c>
      <c s="22">
        <f>0+D31+D32+D33+D34+D35</f>
      </c>
      <c s="22">
        <f>0+E31+E32+E33+E34+E35</f>
      </c>
    </row>
    <row r="31" spans="1:5" ht="12.75" customHeight="1">
      <c r="A31" s="21" t="s">
        <v>516</v>
      </c>
      <c s="21" t="s">
        <v>514</v>
      </c>
      <c s="22">
        <f>'SO 100_SO 111_SO 111.1'!I3</f>
      </c>
      <c s="22">
        <f>'SO 100_SO 111_SO 111.1'!O2</f>
      </c>
      <c s="22">
        <f>C31+D31</f>
      </c>
    </row>
    <row r="32" spans="1:5" ht="12.75" customHeight="1">
      <c r="A32" s="21" t="s">
        <v>560</v>
      </c>
      <c s="21" t="s">
        <v>559</v>
      </c>
      <c s="22">
        <f>'SO 100_SO 111_SO 111.2'!I3</f>
      </c>
      <c s="22">
        <f>'SO 100_SO 111_SO 111.2'!O2</f>
      </c>
      <c s="22">
        <f>C32+D32</f>
      </c>
    </row>
    <row r="33" spans="1:5" ht="12.75" customHeight="1">
      <c r="A33" s="21" t="s">
        <v>584</v>
      </c>
      <c s="21" t="s">
        <v>583</v>
      </c>
      <c s="22">
        <f>'SO 100_SO 111_SO 111.3'!I3</f>
      </c>
      <c s="22">
        <f>'SO 100_SO 111_SO 111.3'!O2</f>
      </c>
      <c s="22">
        <f>C33+D33</f>
      </c>
    </row>
    <row r="34" spans="1:5" ht="12.75" customHeight="1">
      <c r="A34" s="21" t="s">
        <v>611</v>
      </c>
      <c s="21" t="s">
        <v>610</v>
      </c>
      <c s="22">
        <f>'SO 100_SO 111_SO 111.4'!I3</f>
      </c>
      <c s="22">
        <f>'SO 100_SO 111_SO 111.4'!O2</f>
      </c>
      <c s="22">
        <f>C34+D34</f>
      </c>
    </row>
    <row r="35" spans="1:5" ht="12.75" customHeight="1">
      <c r="A35" s="21" t="s">
        <v>619</v>
      </c>
      <c s="21" t="s">
        <v>618</v>
      </c>
      <c s="22">
        <f>'SO 100_SO 111_SO 111.5'!I3</f>
      </c>
      <c s="22">
        <f>'SO 100_SO 111_SO 111.5'!O2</f>
      </c>
      <c s="22">
        <f>C35+D35</f>
      </c>
    </row>
    <row r="36" spans="1:5" ht="12.75" customHeight="1">
      <c r="A36" s="21" t="s">
        <v>629</v>
      </c>
      <c s="21" t="s">
        <v>626</v>
      </c>
      <c s="22">
        <f>0+C37+C38+C39+C40+C41</f>
      </c>
      <c s="22">
        <f>0+D37+D38+D39+D40+D41</f>
      </c>
      <c s="22">
        <f>0+E37+E38+E39+E40+E41</f>
      </c>
    </row>
    <row r="37" spans="1:5" ht="12.75" customHeight="1">
      <c r="A37" s="21" t="s">
        <v>630</v>
      </c>
      <c s="21" t="s">
        <v>628</v>
      </c>
      <c s="22">
        <f>'SO 100_SO 112_SO 112.1'!I3</f>
      </c>
      <c s="22">
        <f>'SO 100_SO 112_SO 112.1'!O2</f>
      </c>
      <c s="22">
        <f>C37+D37</f>
      </c>
    </row>
    <row r="38" spans="1:5" ht="12.75" customHeight="1">
      <c r="A38" s="21" t="s">
        <v>674</v>
      </c>
      <c s="21" t="s">
        <v>673</v>
      </c>
      <c s="22">
        <f>'SO 100_SO 112_SO 112.2'!I3</f>
      </c>
      <c s="22">
        <f>'SO 100_SO 112_SO 112.2'!O2</f>
      </c>
      <c s="22">
        <f>C38+D38</f>
      </c>
    </row>
    <row r="39" spans="1:5" ht="12.75" customHeight="1">
      <c r="A39" s="21" t="s">
        <v>693</v>
      </c>
      <c s="21" t="s">
        <v>692</v>
      </c>
      <c s="22">
        <f>'SO 100_SO 112_SO 112.3'!I3</f>
      </c>
      <c s="22">
        <f>'SO 100_SO 112_SO 112.3'!O2</f>
      </c>
      <c s="22">
        <f>C39+D39</f>
      </c>
    </row>
    <row r="40" spans="1:5" ht="12.75" customHeight="1">
      <c r="A40" s="21" t="s">
        <v>705</v>
      </c>
      <c s="21" t="s">
        <v>704</v>
      </c>
      <c s="22">
        <f>'SO 100_SO 112_SO 112.4'!I3</f>
      </c>
      <c s="22">
        <f>'SO 100_SO 112_SO 112.4'!O2</f>
      </c>
      <c s="22">
        <f>C40+D40</f>
      </c>
    </row>
    <row r="41" spans="1:5" ht="12.75" customHeight="1">
      <c r="A41" s="21" t="s">
        <v>714</v>
      </c>
      <c s="21" t="s">
        <v>713</v>
      </c>
      <c s="22">
        <f>'SO 100_SO 112_SO 112.5'!I3</f>
      </c>
      <c s="22">
        <f>'SO 100_SO 112_SO 112.5'!O2</f>
      </c>
      <c s="22">
        <f>C41+D41</f>
      </c>
    </row>
    <row r="42" spans="1:5" ht="12.75" customHeight="1">
      <c r="A42" s="21" t="s">
        <v>725</v>
      </c>
      <c s="21" t="s">
        <v>722</v>
      </c>
      <c s="22">
        <f>0+C43+C44+C45+C46+C47</f>
      </c>
      <c s="22">
        <f>0+D43+D44+D45+D46+D47</f>
      </c>
      <c s="22">
        <f>0+E43+E44+E45+E46+E47</f>
      </c>
    </row>
    <row r="43" spans="1:5" ht="12.75" customHeight="1">
      <c r="A43" s="21" t="s">
        <v>726</v>
      </c>
      <c s="21" t="s">
        <v>724</v>
      </c>
      <c s="22">
        <f>'SO 100_SO 113_SO 113.1'!I3</f>
      </c>
      <c s="22">
        <f>'SO 100_SO 113_SO 113.1'!O2</f>
      </c>
      <c s="22">
        <f>C43+D43</f>
      </c>
    </row>
    <row r="44" spans="1:5" ht="12.75" customHeight="1">
      <c r="A44" s="21" t="s">
        <v>768</v>
      </c>
      <c s="21" t="s">
        <v>767</v>
      </c>
      <c s="22">
        <f>'SO 100_SO 113_SO 113.2'!I3</f>
      </c>
      <c s="22">
        <f>'SO 100_SO 113_SO 113.2'!O2</f>
      </c>
      <c s="22">
        <f>C44+D44</f>
      </c>
    </row>
    <row r="45" spans="1:5" ht="12.75" customHeight="1">
      <c r="A45" s="21" t="s">
        <v>790</v>
      </c>
      <c s="21" t="s">
        <v>789</v>
      </c>
      <c s="22">
        <f>'SO 100_SO 113_SO 113.3'!I3</f>
      </c>
      <c s="22">
        <f>'SO 100_SO 113_SO 113.3'!O2</f>
      </c>
      <c s="22">
        <f>C45+D45</f>
      </c>
    </row>
    <row r="46" spans="1:5" ht="12.75" customHeight="1">
      <c r="A46" s="21" t="s">
        <v>817</v>
      </c>
      <c s="21" t="s">
        <v>816</v>
      </c>
      <c s="22">
        <f>'SO 100_SO 113_SO 113.4'!I3</f>
      </c>
      <c s="22">
        <f>'SO 100_SO 113_SO 113.4'!O2</f>
      </c>
      <c s="22">
        <f>C46+D46</f>
      </c>
    </row>
    <row r="47" spans="1:5" ht="12.75" customHeight="1">
      <c r="A47" s="21" t="s">
        <v>859</v>
      </c>
      <c s="21" t="s">
        <v>858</v>
      </c>
      <c s="22">
        <f>'SO 100_SO 113_SO 113.5'!I3</f>
      </c>
      <c s="22">
        <f>'SO 100_SO 113_SO 113.5'!O2</f>
      </c>
      <c s="22">
        <f>C47+D47</f>
      </c>
    </row>
    <row r="48" spans="1:5" ht="12.75" customHeight="1">
      <c r="A48" s="21" t="s">
        <v>873</v>
      </c>
      <c s="21" t="s">
        <v>867</v>
      </c>
      <c s="22">
        <f>0+C49+C55</f>
      </c>
      <c s="22">
        <f>0+D49+D55</f>
      </c>
      <c s="22">
        <f>0+E49+E55</f>
      </c>
    </row>
    <row r="49" spans="1:5" ht="12.75" customHeight="1">
      <c r="A49" s="21" t="s">
        <v>874</v>
      </c>
      <c s="21" t="s">
        <v>869</v>
      </c>
      <c s="22">
        <f>0+C50+C51+C52+C53+C54</f>
      </c>
      <c s="22">
        <f>0+D50+D51+D52+D53+D54</f>
      </c>
      <c s="22">
        <f>0+E50+E51+E52+E53+E54</f>
      </c>
    </row>
    <row r="50" spans="1:5" ht="12.75" customHeight="1">
      <c r="A50" s="21" t="s">
        <v>875</v>
      </c>
      <c s="21" t="s">
        <v>872</v>
      </c>
      <c s="22">
        <f>'SO 100_SO 120_SO 121_SO 121.1'!I3</f>
      </c>
      <c s="22">
        <f>'SO 100_SO 120_SO 121_SO 121.1'!O2</f>
      </c>
      <c s="22">
        <f>C50+D50</f>
      </c>
    </row>
    <row r="51" spans="1:5" ht="12.75" customHeight="1">
      <c r="A51" s="21" t="s">
        <v>920</v>
      </c>
      <c s="21" t="s">
        <v>919</v>
      </c>
      <c s="22">
        <f>'SO 100_SO 120_SO 121_SO 121.2'!I3</f>
      </c>
      <c s="22">
        <f>'SO 100_SO 120_SO 121_SO 121.2'!O2</f>
      </c>
      <c s="22">
        <f>C51+D51</f>
      </c>
    </row>
    <row r="52" spans="1:5" ht="12.75" customHeight="1">
      <c r="A52" s="21" t="s">
        <v>935</v>
      </c>
      <c s="21" t="s">
        <v>934</v>
      </c>
      <c s="22">
        <f>'SO 100_SO 120_SO 121_SO 121.3'!I3</f>
      </c>
      <c s="22">
        <f>'SO 100_SO 120_SO 121_SO 121.3'!O2</f>
      </c>
      <c s="22">
        <f>C52+D52</f>
      </c>
    </row>
    <row r="53" spans="1:5" ht="12.75" customHeight="1">
      <c r="A53" s="21" t="s">
        <v>953</v>
      </c>
      <c s="21" t="s">
        <v>952</v>
      </c>
      <c s="22">
        <f>'SO 100_SO 120_SO 121_SO 121.4'!I3</f>
      </c>
      <c s="22">
        <f>'SO 100_SO 120_SO 121_SO 121.4'!O2</f>
      </c>
      <c s="22">
        <f>C53+D53</f>
      </c>
    </row>
    <row r="54" spans="1:5" ht="12.75" customHeight="1">
      <c r="A54" s="21" t="s">
        <v>973</v>
      </c>
      <c s="21" t="s">
        <v>972</v>
      </c>
      <c s="22">
        <f>'SO 100_SO 120_SO 121_SO 121.5'!I3</f>
      </c>
      <c s="22">
        <f>'SO 100_SO 120_SO 121_SO 121.5'!O2</f>
      </c>
      <c s="22">
        <f>C54+D54</f>
      </c>
    </row>
    <row r="55" spans="1:5" ht="12.75" customHeight="1">
      <c r="A55" s="21" t="s">
        <v>990</v>
      </c>
      <c s="21" t="s">
        <v>987</v>
      </c>
      <c s="22">
        <f>0+C56+C57+C58+C59+C60+C61+C62+C63+C64+C65+C66</f>
      </c>
      <c s="22">
        <f>0+D56+D57+D58+D59+D60+D61+D62+D63+D64+D65+D66</f>
      </c>
      <c s="22">
        <f>0+E56+E57+E58+E59+E60+E61+E62+E63+E64+E65+E66</f>
      </c>
    </row>
    <row r="56" spans="1:5" ht="12.75" customHeight="1">
      <c r="A56" s="21" t="s">
        <v>991</v>
      </c>
      <c s="21" t="s">
        <v>989</v>
      </c>
      <c s="22">
        <f>'SO 100_SO 120_SO 122_SO 122. 1'!I3</f>
      </c>
      <c s="22">
        <f>'SO 100_SO 120_SO 122_SO 122. 1'!O2</f>
      </c>
      <c s="22">
        <f>C56+D56</f>
      </c>
    </row>
    <row r="57" spans="1:5" ht="12.75" customHeight="1">
      <c r="A57" s="21" t="s">
        <v>1006</v>
      </c>
      <c s="21" t="s">
        <v>1005</v>
      </c>
      <c s="22">
        <f>'SO 100_SO 120_SO 122_SO 122. 2'!I3</f>
      </c>
      <c s="22">
        <f>'SO 100_SO 120_SO 122_SO 122. 2'!O2</f>
      </c>
      <c s="22">
        <f>C57+D57</f>
      </c>
    </row>
    <row r="58" spans="1:5" ht="12.75" customHeight="1">
      <c r="A58" s="21" t="s">
        <v>1018</v>
      </c>
      <c s="21" t="s">
        <v>1017</v>
      </c>
      <c s="22">
        <f>'SO 100_SO 120_SO 122_SO 122. 3'!I3</f>
      </c>
      <c s="22">
        <f>'SO 100_SO 120_SO 122_SO 122. 3'!O2</f>
      </c>
      <c s="22">
        <f>C58+D58</f>
      </c>
    </row>
    <row r="59" spans="1:5" ht="12.75" customHeight="1">
      <c r="A59" s="21" t="s">
        <v>1028</v>
      </c>
      <c s="21" t="s">
        <v>1027</v>
      </c>
      <c s="22">
        <f>'SO 100_SO 120_SO 122_SO 122. 4'!I3</f>
      </c>
      <c s="22">
        <f>'SO 100_SO 120_SO 122_SO 122. 4'!O2</f>
      </c>
      <c s="22">
        <f>C59+D59</f>
      </c>
    </row>
    <row r="60" spans="1:5" ht="12.75" customHeight="1">
      <c r="A60" s="21" t="s">
        <v>1040</v>
      </c>
      <c s="21" t="s">
        <v>1039</v>
      </c>
      <c s="22">
        <f>'SO 100_SO 120_SO 122_SO 122. 5'!I3</f>
      </c>
      <c s="22">
        <f>'SO 100_SO 120_SO 122_SO 122. 5'!O2</f>
      </c>
      <c s="22">
        <f>C60+D60</f>
      </c>
    </row>
    <row r="61" spans="1:5" ht="12.75" customHeight="1">
      <c r="A61" s="21" t="s">
        <v>1052</v>
      </c>
      <c s="21" t="s">
        <v>1051</v>
      </c>
      <c s="22">
        <f>'SO 100_SO 120_SO 122_SO 122. 6'!I3</f>
      </c>
      <c s="22">
        <f>'SO 100_SO 120_SO 122_SO 122. 6'!O2</f>
      </c>
      <c s="22">
        <f>C61+D61</f>
      </c>
    </row>
    <row r="62" spans="1:5" ht="12.75" customHeight="1">
      <c r="A62" s="21" t="s">
        <v>1062</v>
      </c>
      <c s="21" t="s">
        <v>1061</v>
      </c>
      <c s="22">
        <f>'SO 100_SO 120_SO 122_SO 122. 7'!I3</f>
      </c>
      <c s="22">
        <f>'SO 100_SO 120_SO 122_SO 122. 7'!O2</f>
      </c>
      <c s="22">
        <f>C62+D62</f>
      </c>
    </row>
    <row r="63" spans="1:5" ht="12.75" customHeight="1">
      <c r="A63" s="21" t="s">
        <v>1074</v>
      </c>
      <c s="21" t="s">
        <v>1073</v>
      </c>
      <c s="22">
        <f>'SO 100_SO 120_SO 122_SO 122. 8'!I3</f>
      </c>
      <c s="22">
        <f>'SO 100_SO 120_SO 122_SO 122. 8'!O2</f>
      </c>
      <c s="22">
        <f>C63+D63</f>
      </c>
    </row>
    <row r="64" spans="1:5" ht="12.75" customHeight="1">
      <c r="A64" s="21" t="s">
        <v>1087</v>
      </c>
      <c s="21" t="s">
        <v>1086</v>
      </c>
      <c s="22">
        <f>'SO 100_SO 120_SO 122_SO 122. 9'!I3</f>
      </c>
      <c s="22">
        <f>'SO 100_SO 120_SO 122_SO 122. 9'!O2</f>
      </c>
      <c s="22">
        <f>C64+D64</f>
      </c>
    </row>
    <row r="65" spans="1:5" ht="12.75" customHeight="1">
      <c r="A65" s="21" t="s">
        <v>1099</v>
      </c>
      <c s="21" t="s">
        <v>1098</v>
      </c>
      <c s="22">
        <f>'SO 100_SO 120_SO 122_SO 122.10'!I3</f>
      </c>
      <c s="22">
        <f>'SO 100_SO 120_SO 122_SO 122.10'!O2</f>
      </c>
      <c s="22">
        <f>C65+D65</f>
      </c>
    </row>
    <row r="66" spans="1:5" ht="12.75" customHeight="1">
      <c r="A66" s="21" t="s">
        <v>1111</v>
      </c>
      <c s="21" t="s">
        <v>1110</v>
      </c>
      <c s="22">
        <f>'SO 100_SO 120_SO 122_SO 122.11'!I3</f>
      </c>
      <c s="22">
        <f>'SO 100_SO 120_SO 122_SO 122.11'!O2</f>
      </c>
      <c s="22">
        <f>C66+D66</f>
      </c>
    </row>
    <row r="67" spans="1:5" ht="12.75" customHeight="1">
      <c r="A67" s="19" t="s">
        <v>1121</v>
      </c>
      <c s="19" t="s">
        <v>1122</v>
      </c>
      <c s="20">
        <f>0+C68+C69+C70</f>
      </c>
      <c s="20">
        <f>0+D68+D69+D70</f>
      </c>
      <c s="20">
        <f>0+E68+E69+E70</f>
      </c>
    </row>
    <row r="68" spans="1:5" ht="12.75" customHeight="1">
      <c r="A68" s="21" t="s">
        <v>1125</v>
      </c>
      <c s="21" t="s">
        <v>1124</v>
      </c>
      <c s="22">
        <f>'SO 300_SO 301'!I3</f>
      </c>
      <c s="22">
        <f>'SO 300_SO 301'!O2</f>
      </c>
      <c s="22">
        <f>C68+D68</f>
      </c>
    </row>
    <row r="69" spans="1:5" ht="12.75" customHeight="1">
      <c r="A69" s="21" t="s">
        <v>1145</v>
      </c>
      <c s="21" t="s">
        <v>1144</v>
      </c>
      <c s="22">
        <f>'SO 300_SO 321'!I3</f>
      </c>
      <c s="22">
        <f>'SO 300_SO 321'!O2</f>
      </c>
      <c s="22">
        <f>C69+D69</f>
      </c>
    </row>
    <row r="70" spans="1:5" ht="12.75" customHeight="1">
      <c r="A70" s="21" t="s">
        <v>1152</v>
      </c>
      <c s="21" t="s">
        <v>1151</v>
      </c>
      <c s="22">
        <f>'SO 300_SO 322'!I3</f>
      </c>
      <c s="22">
        <f>'SO 300_SO 322'!O2</f>
      </c>
      <c s="22">
        <f>C70+D70</f>
      </c>
    </row>
    <row r="71" spans="1:5" ht="12.75" customHeight="1">
      <c r="A71" s="19" t="s">
        <v>1165</v>
      </c>
      <c s="19" t="s">
        <v>1166</v>
      </c>
      <c s="20">
        <f>0+C72+C73+C74+C75</f>
      </c>
      <c s="20">
        <f>0+D72+D73+D74+D75</f>
      </c>
      <c s="20">
        <f>0+E72+E73+E74+E75</f>
      </c>
    </row>
    <row r="72" spans="1:5" ht="12.75" customHeight="1">
      <c r="A72" s="21" t="s">
        <v>1169</v>
      </c>
      <c s="21" t="s">
        <v>1168</v>
      </c>
      <c s="22">
        <f>'SO 400_SO 401'!I3</f>
      </c>
      <c s="22">
        <f>'SO 400_SO 401'!O2</f>
      </c>
      <c s="22">
        <f>C72+D72</f>
      </c>
    </row>
    <row r="73" spans="1:5" ht="12.75" customHeight="1">
      <c r="A73" s="21" t="s">
        <v>1197</v>
      </c>
      <c s="21" t="s">
        <v>1196</v>
      </c>
      <c s="22">
        <f>'SO 400_SO 421'!I3</f>
      </c>
      <c s="22">
        <f>'SO 400_SO 421'!O2</f>
      </c>
      <c s="22">
        <f>C73+D73</f>
      </c>
    </row>
    <row r="74" spans="1:5" ht="12.75" customHeight="1">
      <c r="A74" s="21" t="s">
        <v>1209</v>
      </c>
      <c s="21" t="s">
        <v>1208</v>
      </c>
      <c s="22">
        <f>'SO 400_SO 422'!I3</f>
      </c>
      <c s="22">
        <f>'SO 400_SO 422'!O2</f>
      </c>
      <c s="22">
        <f>C74+D74</f>
      </c>
    </row>
    <row r="75" spans="1:5" ht="12.75" customHeight="1">
      <c r="A75" s="21" t="s">
        <v>1214</v>
      </c>
      <c s="21" t="s">
        <v>1213</v>
      </c>
      <c s="22">
        <f>'SO 400_SO 441'!I3</f>
      </c>
      <c s="22">
        <f>'SO 400_SO 441'!O2</f>
      </c>
      <c s="22">
        <f>C75+D75</f>
      </c>
    </row>
    <row r="76" spans="1:5" ht="12.75" customHeight="1">
      <c r="A76" s="19" t="s">
        <v>1285</v>
      </c>
      <c s="19" t="s">
        <v>1286</v>
      </c>
      <c s="20">
        <f>0+C77+C78+C79+C80</f>
      </c>
      <c s="20">
        <f>0+D77+D78+D79+D80</f>
      </c>
      <c s="20">
        <f>0+E77+E78+E79+E80</f>
      </c>
    </row>
    <row r="77" spans="1:5" ht="12.75" customHeight="1">
      <c r="A77" s="21" t="s">
        <v>1289</v>
      </c>
      <c s="21" t="s">
        <v>1288</v>
      </c>
      <c s="22">
        <f>'SO 500_SO 501'!I3</f>
      </c>
      <c s="22">
        <f>'SO 500_SO 501'!O2</f>
      </c>
      <c s="22">
        <f>C77+D77</f>
      </c>
    </row>
    <row r="78" spans="1:5" ht="12.75" customHeight="1">
      <c r="A78" s="21" t="s">
        <v>1338</v>
      </c>
      <c s="21" t="s">
        <v>1337</v>
      </c>
      <c s="22">
        <f>'SO 500_SO 502'!I3</f>
      </c>
      <c s="22">
        <f>'SO 500_SO 502'!O2</f>
      </c>
      <c s="22">
        <f>C78+D78</f>
      </c>
    </row>
    <row r="79" spans="1:5" ht="12.75" customHeight="1">
      <c r="A79" s="21" t="s">
        <v>1344</v>
      </c>
      <c s="21" t="s">
        <v>1343</v>
      </c>
      <c s="22">
        <f>'SO 500_SO 503'!I3</f>
      </c>
      <c s="22">
        <f>'SO 500_SO 503'!O2</f>
      </c>
      <c s="22">
        <f>C79+D79</f>
      </c>
    </row>
    <row r="80" spans="1:5" ht="12.75" customHeight="1">
      <c r="A80" s="21" t="s">
        <v>1370</v>
      </c>
      <c s="21" t="s">
        <v>1369</v>
      </c>
      <c s="22">
        <f>'SO 500_SO 504'!I3</f>
      </c>
      <c s="22">
        <f>'SO 500_SO 504'!O2</f>
      </c>
      <c s="22">
        <f>C80+D80</f>
      </c>
    </row>
    <row r="81" spans="1:5" ht="12.75" customHeight="1">
      <c r="A81" s="19" t="s">
        <v>1376</v>
      </c>
      <c s="19" t="s">
        <v>1377</v>
      </c>
      <c s="20">
        <f>'SO-MS'!I3</f>
      </c>
      <c s="20">
        <f>'SO-MS'!O2</f>
      </c>
      <c s="20">
        <f>C81+D81</f>
      </c>
    </row>
    <row r="82" spans="1:5" ht="12.75" customHeight="1">
      <c r="A82" s="19" t="s">
        <v>1381</v>
      </c>
      <c s="19" t="s">
        <v>1382</v>
      </c>
      <c s="20">
        <f>VON!I3</f>
      </c>
      <c s="20">
        <f>VON!O2</f>
      </c>
      <c s="20">
        <f>C82+D82</f>
      </c>
    </row>
  </sheetData>
  <sheetProtection sheet="1" objects="1" scenarios="1"/>
  <mergeCells count="4">
    <mergeCell ref="A1:A3"/>
    <mergeCell ref="B2:B3"/>
    <mergeCell ref="B4:D4"/>
    <mergeCell ref="B5:D5"/>
  </mergeCells>
  <printOptions/>
  <pageMargins left="0.75" right="0.75" top="1" bottom="1" header="0.5" footer="0.5"/>
  <pageSetup fitToHeight="0" horizontalDpi="300" verticalDpi="300" orientation="portrait" paperSize="9"/>
  <drawing r:id="rId1"/>
</worksheet>
</file>

<file path=xl/worksheets/sheet10.xml><?xml version="1.0" encoding="utf-8"?>
<worksheet xmlns="http://schemas.openxmlformats.org/spreadsheetml/2006/main" xmlns:r="http://schemas.openxmlformats.org/officeDocument/2006/relationships">
  <sheetPr>
    <pageSetUpPr fitToPage="1"/>
  </sheetPr>
  <dimension ref="A1:R30"/>
  <sheetViews>
    <sheetView workbookViewId="0" topLeftCell="A1">
      <pane ySplit="9" topLeftCell="A10" activePane="bottomLeft" state="frozen"/>
      <selection pane="topLeft" activeCell="A1" sqref="A1"/>
      <selection pane="bottomLeft" activeCell="A10" sqref="A10"/>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26</v>
      </c>
    </row>
    <row r="2" spans="2:16" ht="25" customHeight="1">
      <c r="B2" s="1"/>
      <c s="1"/>
      <c s="1"/>
      <c s="2" t="s">
        <v>13</v>
      </c>
      <c s="1"/>
      <c s="1"/>
      <c s="6"/>
      <c s="6"/>
      <c r="O2">
        <f>0+O10+O14+O18</f>
      </c>
      <c t="s">
        <v>26</v>
      </c>
    </row>
    <row r="3" spans="1:16" ht="15" customHeight="1">
      <c r="A3" t="s">
        <v>12</v>
      </c>
      <c s="12" t="s">
        <v>14</v>
      </c>
      <c s="13" t="s">
        <v>15</v>
      </c>
      <c s="1"/>
      <c s="14" t="s">
        <v>16</v>
      </c>
      <c s="1"/>
      <c s="9"/>
      <c s="8" t="s">
        <v>434</v>
      </c>
      <c s="45">
        <f>0+I10+I14+I18</f>
      </c>
      <c r="O3" t="s">
        <v>23</v>
      </c>
      <c t="s">
        <v>27</v>
      </c>
    </row>
    <row r="4" spans="1:16" ht="15" customHeight="1">
      <c r="A4" t="s">
        <v>17</v>
      </c>
      <c s="12" t="s">
        <v>18</v>
      </c>
      <c s="13" t="s">
        <v>116</v>
      </c>
      <c s="1"/>
      <c s="14" t="s">
        <v>117</v>
      </c>
      <c s="1"/>
      <c s="1"/>
      <c s="11"/>
      <c s="11"/>
      <c r="O4" t="s">
        <v>24</v>
      </c>
      <c t="s">
        <v>27</v>
      </c>
    </row>
    <row r="5" spans="1:16" ht="12.75" customHeight="1">
      <c r="A5" t="s">
        <v>21</v>
      </c>
      <c s="12" t="s">
        <v>18</v>
      </c>
      <c s="13" t="s">
        <v>349</v>
      </c>
      <c s="1"/>
      <c s="14" t="s">
        <v>350</v>
      </c>
      <c s="1"/>
      <c s="1"/>
      <c s="1"/>
      <c s="1"/>
      <c r="O5" t="s">
        <v>25</v>
      </c>
      <c t="s">
        <v>27</v>
      </c>
    </row>
    <row r="6" spans="1:9" ht="12.75" customHeight="1">
      <c r="A6" t="s">
        <v>120</v>
      </c>
      <c s="16" t="s">
        <v>22</v>
      </c>
      <c s="17" t="s">
        <v>434</v>
      </c>
      <c s="6"/>
      <c s="18" t="s">
        <v>435</v>
      </c>
      <c s="6"/>
      <c s="6"/>
      <c s="6"/>
      <c s="6"/>
    </row>
    <row r="7" spans="1:9" ht="12.75" customHeight="1">
      <c r="A7" s="15" t="s">
        <v>30</v>
      </c>
      <c s="15" t="s">
        <v>32</v>
      </c>
      <c s="15" t="s">
        <v>34</v>
      </c>
      <c s="15" t="s">
        <v>35</v>
      </c>
      <c s="15" t="s">
        <v>36</v>
      </c>
      <c s="15" t="s">
        <v>38</v>
      </c>
      <c s="15" t="s">
        <v>40</v>
      </c>
      <c s="15" t="s">
        <v>42</v>
      </c>
      <c s="15"/>
    </row>
    <row r="8" spans="1:9" ht="12.75" customHeight="1">
      <c r="A8" s="15"/>
      <c s="15"/>
      <c s="15"/>
      <c s="15"/>
      <c s="15"/>
      <c s="15"/>
      <c s="15"/>
      <c s="15" t="s">
        <v>43</v>
      </c>
      <c s="15" t="s">
        <v>45</v>
      </c>
    </row>
    <row r="9" spans="1:9" ht="12.75" customHeight="1">
      <c r="A9" s="15" t="s">
        <v>31</v>
      </c>
      <c s="15" t="s">
        <v>33</v>
      </c>
      <c s="15" t="s">
        <v>27</v>
      </c>
      <c s="15" t="s">
        <v>26</v>
      </c>
      <c s="15" t="s">
        <v>37</v>
      </c>
      <c s="15" t="s">
        <v>39</v>
      </c>
      <c s="15" t="s">
        <v>41</v>
      </c>
      <c s="15" t="s">
        <v>44</v>
      </c>
      <c s="15" t="s">
        <v>46</v>
      </c>
    </row>
    <row r="10" spans="1:18" ht="12.75" customHeight="1">
      <c r="A10" s="27" t="s">
        <v>48</v>
      </c>
      <c s="27"/>
      <c s="28" t="s">
        <v>31</v>
      </c>
      <c s="27"/>
      <c s="29" t="s">
        <v>49</v>
      </c>
      <c s="27"/>
      <c s="27"/>
      <c s="27"/>
      <c s="30">
        <f>0+Q10</f>
      </c>
      <c r="O10">
        <f>0+R10</f>
      </c>
      <c r="Q10">
        <f>0+I11</f>
      </c>
      <c>
        <f>0+O11</f>
      </c>
    </row>
    <row r="11" spans="1:16" ht="12.75">
      <c r="A11" s="26" t="s">
        <v>50</v>
      </c>
      <c s="31" t="s">
        <v>33</v>
      </c>
      <c s="31" t="s">
        <v>51</v>
      </c>
      <c s="26" t="s">
        <v>52</v>
      </c>
      <c s="32" t="s">
        <v>53</v>
      </c>
      <c s="33" t="s">
        <v>54</v>
      </c>
      <c s="34">
        <v>6.164</v>
      </c>
      <c s="35">
        <v>0</v>
      </c>
      <c s="36">
        <f>ROUND(ROUND(H11,2)*ROUND(G11,3),2)</f>
      </c>
      <c r="O11">
        <f>(I11*21)/100</f>
      </c>
      <c t="s">
        <v>27</v>
      </c>
    </row>
    <row r="12" spans="1:5" ht="12.75">
      <c r="A12" s="37" t="s">
        <v>55</v>
      </c>
      <c r="E12" s="38" t="s">
        <v>437</v>
      </c>
    </row>
    <row r="13" spans="1:5" ht="12.75">
      <c r="A13" s="39" t="s">
        <v>57</v>
      </c>
      <c r="E13" s="40" t="s">
        <v>438</v>
      </c>
    </row>
    <row r="14" spans="1:18" ht="12.75" customHeight="1">
      <c r="A14" s="6" t="s">
        <v>48</v>
      </c>
      <c s="6"/>
      <c s="42" t="s">
        <v>33</v>
      </c>
      <c s="6"/>
      <c s="29" t="s">
        <v>59</v>
      </c>
      <c s="6"/>
      <c s="6"/>
      <c s="6"/>
      <c s="43">
        <f>0+Q14</f>
      </c>
      <c r="O14">
        <f>0+R14</f>
      </c>
      <c r="Q14">
        <f>0+I15</f>
      </c>
      <c>
        <f>0+O15</f>
      </c>
    </row>
    <row r="15" spans="1:16" ht="12.75">
      <c r="A15" s="26" t="s">
        <v>50</v>
      </c>
      <c s="31" t="s">
        <v>27</v>
      </c>
      <c s="31" t="s">
        <v>361</v>
      </c>
      <c s="26" t="s">
        <v>52</v>
      </c>
      <c s="32" t="s">
        <v>362</v>
      </c>
      <c s="33" t="s">
        <v>71</v>
      </c>
      <c s="34">
        <v>2.68</v>
      </c>
      <c s="35">
        <v>0</v>
      </c>
      <c s="36">
        <f>ROUND(ROUND(H15,2)*ROUND(G15,3),2)</f>
      </c>
      <c r="O15">
        <f>(I15*21)/100</f>
      </c>
      <c t="s">
        <v>27</v>
      </c>
    </row>
    <row r="16" spans="1:5" ht="51">
      <c r="A16" s="37" t="s">
        <v>55</v>
      </c>
      <c r="E16" s="38" t="s">
        <v>135</v>
      </c>
    </row>
    <row r="17" spans="1:5" ht="12.75">
      <c r="A17" s="39" t="s">
        <v>57</v>
      </c>
      <c r="E17" s="40" t="s">
        <v>439</v>
      </c>
    </row>
    <row r="18" spans="1:18" ht="12.75" customHeight="1">
      <c r="A18" s="6" t="s">
        <v>48</v>
      </c>
      <c s="6"/>
      <c s="42" t="s">
        <v>39</v>
      </c>
      <c s="6"/>
      <c s="29" t="s">
        <v>188</v>
      </c>
      <c s="6"/>
      <c s="6"/>
      <c s="6"/>
      <c s="43">
        <f>0+Q18</f>
      </c>
      <c r="O18">
        <f>0+R18</f>
      </c>
      <c r="Q18">
        <f>0+I19+I22+I25+I28</f>
      </c>
      <c>
        <f>0+O19+O22+O25+O28</f>
      </c>
    </row>
    <row r="19" spans="1:16" ht="12.75">
      <c r="A19" s="26" t="s">
        <v>50</v>
      </c>
      <c s="31" t="s">
        <v>26</v>
      </c>
      <c s="31" t="s">
        <v>212</v>
      </c>
      <c s="26" t="s">
        <v>69</v>
      </c>
      <c s="32" t="s">
        <v>213</v>
      </c>
      <c s="33" t="s">
        <v>62</v>
      </c>
      <c s="34">
        <v>35.008</v>
      </c>
      <c s="35">
        <v>0</v>
      </c>
      <c s="36">
        <f>ROUND(ROUND(H19,2)*ROUND(G19,3),2)</f>
      </c>
      <c r="O19">
        <f>(I19*21)/100</f>
      </c>
      <c t="s">
        <v>27</v>
      </c>
    </row>
    <row r="20" spans="1:5" ht="51">
      <c r="A20" s="37" t="s">
        <v>55</v>
      </c>
      <c r="E20" s="38" t="s">
        <v>214</v>
      </c>
    </row>
    <row r="21" spans="1:5" ht="12.75">
      <c r="A21" s="44" t="s">
        <v>57</v>
      </c>
      <c r="E21" s="40" t="s">
        <v>440</v>
      </c>
    </row>
    <row r="22" spans="1:16" ht="12.75">
      <c r="A22" s="26" t="s">
        <v>50</v>
      </c>
      <c s="31" t="s">
        <v>37</v>
      </c>
      <c s="31" t="s">
        <v>212</v>
      </c>
      <c s="26" t="s">
        <v>74</v>
      </c>
      <c s="32" t="s">
        <v>213</v>
      </c>
      <c s="33" t="s">
        <v>62</v>
      </c>
      <c s="34">
        <v>34.84</v>
      </c>
      <c s="35">
        <v>0</v>
      </c>
      <c s="36">
        <f>ROUND(ROUND(H22,2)*ROUND(G22,3),2)</f>
      </c>
      <c r="O22">
        <f>(I22*21)/100</f>
      </c>
      <c t="s">
        <v>27</v>
      </c>
    </row>
    <row r="23" spans="1:5" ht="51">
      <c r="A23" s="37" t="s">
        <v>55</v>
      </c>
      <c r="E23" s="38" t="s">
        <v>302</v>
      </c>
    </row>
    <row r="24" spans="1:5" ht="12.75">
      <c r="A24" s="44" t="s">
        <v>57</v>
      </c>
      <c r="E24" s="40" t="s">
        <v>441</v>
      </c>
    </row>
    <row r="25" spans="1:16" ht="12.75">
      <c r="A25" s="26" t="s">
        <v>50</v>
      </c>
      <c s="31" t="s">
        <v>39</v>
      </c>
      <c s="31" t="s">
        <v>225</v>
      </c>
      <c s="26" t="s">
        <v>52</v>
      </c>
      <c s="32" t="s">
        <v>226</v>
      </c>
      <c s="33" t="s">
        <v>62</v>
      </c>
      <c s="34">
        <v>33.5</v>
      </c>
      <c s="35">
        <v>0</v>
      </c>
      <c s="36">
        <f>ROUND(ROUND(H25,2)*ROUND(G25,3),2)</f>
      </c>
      <c r="O25">
        <f>(I25*21)/100</f>
      </c>
      <c t="s">
        <v>27</v>
      </c>
    </row>
    <row r="26" spans="1:5" ht="25.5">
      <c r="A26" s="37" t="s">
        <v>55</v>
      </c>
      <c r="E26" s="38" t="s">
        <v>227</v>
      </c>
    </row>
    <row r="27" spans="1:5" ht="12.75">
      <c r="A27" s="44" t="s">
        <v>57</v>
      </c>
      <c r="E27" s="40" t="s">
        <v>442</v>
      </c>
    </row>
    <row r="28" spans="1:16" ht="12.75">
      <c r="A28" s="26" t="s">
        <v>50</v>
      </c>
      <c s="31" t="s">
        <v>41</v>
      </c>
      <c s="31" t="s">
        <v>230</v>
      </c>
      <c s="26" t="s">
        <v>52</v>
      </c>
      <c s="32" t="s">
        <v>231</v>
      </c>
      <c s="33" t="s">
        <v>62</v>
      </c>
      <c s="34">
        <v>34.17</v>
      </c>
      <c s="35">
        <v>0</v>
      </c>
      <c s="36">
        <f>ROUND(ROUND(H28,2)*ROUND(G28,3),2)</f>
      </c>
      <c r="O28">
        <f>(I28*21)/100</f>
      </c>
      <c t="s">
        <v>27</v>
      </c>
    </row>
    <row r="29" spans="1:5" ht="51">
      <c r="A29" s="37" t="s">
        <v>55</v>
      </c>
      <c r="E29" s="38" t="s">
        <v>232</v>
      </c>
    </row>
    <row r="30" spans="1:5" ht="12.75">
      <c r="A30" s="39" t="s">
        <v>57</v>
      </c>
      <c r="E30" s="40" t="s">
        <v>443</v>
      </c>
    </row>
  </sheetData>
  <sheetProtection sheet="1" objects="1" scenarios="1"/>
  <mergeCells count="12">
    <mergeCell ref="C3:D3"/>
    <mergeCell ref="C4:D4"/>
    <mergeCell ref="C5:D5"/>
    <mergeCell ref="C6:D6"/>
    <mergeCell ref="A7:A8"/>
    <mergeCell ref="B7:B8"/>
    <mergeCell ref="C7:C8"/>
    <mergeCell ref="D7:D8"/>
    <mergeCell ref="E7:E8"/>
    <mergeCell ref="F7:F8"/>
    <mergeCell ref="G7:G8"/>
    <mergeCell ref="H7:I7"/>
  </mergeCells>
  <printOptions/>
  <pageMargins left="0.75" right="0.75" top="1" bottom="1" header="0.5" footer="0.5"/>
  <pageSetup fitToHeight="0" horizontalDpi="300" verticalDpi="300" orientation="portrait" paperSize="9"/>
  <drawing r:id="rId1"/>
</worksheet>
</file>

<file path=xl/worksheets/sheet11.xml><?xml version="1.0" encoding="utf-8"?>
<worksheet xmlns="http://schemas.openxmlformats.org/spreadsheetml/2006/main" xmlns:r="http://schemas.openxmlformats.org/officeDocument/2006/relationships">
  <sheetPr>
    <pageSetUpPr fitToPage="1"/>
  </sheetPr>
  <dimension ref="A1:R48"/>
  <sheetViews>
    <sheetView workbookViewId="0" topLeftCell="A1">
      <pane ySplit="9" topLeftCell="A10" activePane="bottomLeft" state="frozen"/>
      <selection pane="topLeft" activeCell="A1" sqref="A1"/>
      <selection pane="bottomLeft" activeCell="A10" sqref="A10"/>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26</v>
      </c>
    </row>
    <row r="2" spans="2:16" ht="25" customHeight="1">
      <c r="B2" s="1"/>
      <c s="1"/>
      <c s="1"/>
      <c s="2" t="s">
        <v>13</v>
      </c>
      <c s="1"/>
      <c s="1"/>
      <c s="6"/>
      <c s="6"/>
      <c r="O2">
        <f>0+O10+O17+O30</f>
      </c>
      <c t="s">
        <v>26</v>
      </c>
    </row>
    <row r="3" spans="1:16" ht="15" customHeight="1">
      <c r="A3" t="s">
        <v>12</v>
      </c>
      <c s="12" t="s">
        <v>14</v>
      </c>
      <c s="13" t="s">
        <v>15</v>
      </c>
      <c s="1"/>
      <c s="14" t="s">
        <v>16</v>
      </c>
      <c s="1"/>
      <c s="9"/>
      <c s="8" t="s">
        <v>444</v>
      </c>
      <c s="45">
        <f>0+I10+I17+I30</f>
      </c>
      <c r="O3" t="s">
        <v>23</v>
      </c>
      <c t="s">
        <v>27</v>
      </c>
    </row>
    <row r="4" spans="1:16" ht="15" customHeight="1">
      <c r="A4" t="s">
        <v>17</v>
      </c>
      <c s="12" t="s">
        <v>18</v>
      </c>
      <c s="13" t="s">
        <v>116</v>
      </c>
      <c s="1"/>
      <c s="14" t="s">
        <v>117</v>
      </c>
      <c s="1"/>
      <c s="1"/>
      <c s="11"/>
      <c s="11"/>
      <c r="O4" t="s">
        <v>24</v>
      </c>
      <c t="s">
        <v>27</v>
      </c>
    </row>
    <row r="5" spans="1:16" ht="12.75" customHeight="1">
      <c r="A5" t="s">
        <v>21</v>
      </c>
      <c s="12" t="s">
        <v>18</v>
      </c>
      <c s="13" t="s">
        <v>349</v>
      </c>
      <c s="1"/>
      <c s="14" t="s">
        <v>350</v>
      </c>
      <c s="1"/>
      <c s="1"/>
      <c s="1"/>
      <c s="1"/>
      <c r="O5" t="s">
        <v>25</v>
      </c>
      <c t="s">
        <v>27</v>
      </c>
    </row>
    <row r="6" spans="1:9" ht="12.75" customHeight="1">
      <c r="A6" t="s">
        <v>120</v>
      </c>
      <c s="16" t="s">
        <v>22</v>
      </c>
      <c s="17" t="s">
        <v>444</v>
      </c>
      <c s="6"/>
      <c s="18" t="s">
        <v>445</v>
      </c>
      <c s="6"/>
      <c s="6"/>
      <c s="6"/>
      <c s="6"/>
    </row>
    <row r="7" spans="1:9" ht="12.75" customHeight="1">
      <c r="A7" s="15" t="s">
        <v>30</v>
      </c>
      <c s="15" t="s">
        <v>32</v>
      </c>
      <c s="15" t="s">
        <v>34</v>
      </c>
      <c s="15" t="s">
        <v>35</v>
      </c>
      <c s="15" t="s">
        <v>36</v>
      </c>
      <c s="15" t="s">
        <v>38</v>
      </c>
      <c s="15" t="s">
        <v>40</v>
      </c>
      <c s="15" t="s">
        <v>42</v>
      </c>
      <c s="15"/>
    </row>
    <row r="8" spans="1:9" ht="12.75" customHeight="1">
      <c r="A8" s="15"/>
      <c s="15"/>
      <c s="15"/>
      <c s="15"/>
      <c s="15"/>
      <c s="15"/>
      <c s="15"/>
      <c s="15" t="s">
        <v>43</v>
      </c>
      <c s="15" t="s">
        <v>45</v>
      </c>
    </row>
    <row r="9" spans="1:9" ht="12.75" customHeight="1">
      <c r="A9" s="15" t="s">
        <v>31</v>
      </c>
      <c s="15" t="s">
        <v>33</v>
      </c>
      <c s="15" t="s">
        <v>27</v>
      </c>
      <c s="15" t="s">
        <v>26</v>
      </c>
      <c s="15" t="s">
        <v>37</v>
      </c>
      <c s="15" t="s">
        <v>39</v>
      </c>
      <c s="15" t="s">
        <v>41</v>
      </c>
      <c s="15" t="s">
        <v>44</v>
      </c>
      <c s="15" t="s">
        <v>46</v>
      </c>
    </row>
    <row r="10" spans="1:18" ht="12.75" customHeight="1">
      <c r="A10" s="27" t="s">
        <v>48</v>
      </c>
      <c s="27"/>
      <c s="28" t="s">
        <v>31</v>
      </c>
      <c s="27"/>
      <c s="29" t="s">
        <v>49</v>
      </c>
      <c s="27"/>
      <c s="27"/>
      <c s="27"/>
      <c s="30">
        <f>0+Q10</f>
      </c>
      <c r="O10">
        <f>0+R10</f>
      </c>
      <c r="Q10">
        <f>0+I11+I14</f>
      </c>
      <c>
        <f>0+O11+O14</f>
      </c>
    </row>
    <row r="11" spans="1:16" ht="12.75">
      <c r="A11" s="26" t="s">
        <v>50</v>
      </c>
      <c s="31" t="s">
        <v>33</v>
      </c>
      <c s="31" t="s">
        <v>51</v>
      </c>
      <c s="26" t="s">
        <v>69</v>
      </c>
      <c s="32" t="s">
        <v>53</v>
      </c>
      <c s="33" t="s">
        <v>54</v>
      </c>
      <c s="34">
        <v>48.558</v>
      </c>
      <c s="35">
        <v>0</v>
      </c>
      <c s="36">
        <f>ROUND(ROUND(H11,2)*ROUND(G11,3),2)</f>
      </c>
      <c r="O11">
        <f>(I11*21)/100</f>
      </c>
      <c t="s">
        <v>27</v>
      </c>
    </row>
    <row r="12" spans="1:5" ht="12.75">
      <c r="A12" s="37" t="s">
        <v>55</v>
      </c>
      <c r="E12" s="38" t="s">
        <v>125</v>
      </c>
    </row>
    <row r="13" spans="1:5" ht="38.25">
      <c r="A13" s="44" t="s">
        <v>57</v>
      </c>
      <c r="E13" s="40" t="s">
        <v>447</v>
      </c>
    </row>
    <row r="14" spans="1:16" ht="12.75">
      <c r="A14" s="26" t="s">
        <v>50</v>
      </c>
      <c s="31" t="s">
        <v>27</v>
      </c>
      <c s="31" t="s">
        <v>51</v>
      </c>
      <c s="26" t="s">
        <v>74</v>
      </c>
      <c s="32" t="s">
        <v>53</v>
      </c>
      <c s="33" t="s">
        <v>54</v>
      </c>
      <c s="34">
        <v>43.277</v>
      </c>
      <c s="35">
        <v>0</v>
      </c>
      <c s="36">
        <f>ROUND(ROUND(H14,2)*ROUND(G14,3),2)</f>
      </c>
      <c r="O14">
        <f>(I14*21)/100</f>
      </c>
      <c t="s">
        <v>27</v>
      </c>
    </row>
    <row r="15" spans="1:5" ht="25.5">
      <c r="A15" s="37" t="s">
        <v>55</v>
      </c>
      <c r="E15" s="38" t="s">
        <v>127</v>
      </c>
    </row>
    <row r="16" spans="1:5" ht="12.75">
      <c r="A16" s="39" t="s">
        <v>57</v>
      </c>
      <c r="E16" s="40" t="s">
        <v>448</v>
      </c>
    </row>
    <row r="17" spans="1:18" ht="12.75" customHeight="1">
      <c r="A17" s="6" t="s">
        <v>48</v>
      </c>
      <c s="6"/>
      <c s="42" t="s">
        <v>33</v>
      </c>
      <c s="6"/>
      <c s="29" t="s">
        <v>59</v>
      </c>
      <c s="6"/>
      <c s="6"/>
      <c s="6"/>
      <c s="43">
        <f>0+Q17</f>
      </c>
      <c r="O17">
        <f>0+R17</f>
      </c>
      <c r="Q17">
        <f>0+I18+I21+I24+I27</f>
      </c>
      <c>
        <f>0+O18+O21+O24+O27</f>
      </c>
    </row>
    <row r="18" spans="1:16" ht="25.5">
      <c r="A18" s="26" t="s">
        <v>50</v>
      </c>
      <c s="31" t="s">
        <v>26</v>
      </c>
      <c s="31" t="s">
        <v>129</v>
      </c>
      <c s="26" t="s">
        <v>52</v>
      </c>
      <c s="32" t="s">
        <v>130</v>
      </c>
      <c s="33" t="s">
        <v>71</v>
      </c>
      <c s="34">
        <v>20.608</v>
      </c>
      <c s="35">
        <v>0</v>
      </c>
      <c s="36">
        <f>ROUND(ROUND(H18,2)*ROUND(G18,3),2)</f>
      </c>
      <c r="O18">
        <f>(I18*21)/100</f>
      </c>
      <c t="s">
        <v>27</v>
      </c>
    </row>
    <row r="19" spans="1:5" ht="51">
      <c r="A19" s="37" t="s">
        <v>55</v>
      </c>
      <c r="E19" s="38" t="s">
        <v>131</v>
      </c>
    </row>
    <row r="20" spans="1:5" ht="63.75">
      <c r="A20" s="44" t="s">
        <v>57</v>
      </c>
      <c r="E20" s="40" t="s">
        <v>449</v>
      </c>
    </row>
    <row r="21" spans="1:16" ht="25.5">
      <c r="A21" s="26" t="s">
        <v>50</v>
      </c>
      <c s="31" t="s">
        <v>37</v>
      </c>
      <c s="31" t="s">
        <v>133</v>
      </c>
      <c s="26" t="s">
        <v>52</v>
      </c>
      <c s="32" t="s">
        <v>134</v>
      </c>
      <c s="33" t="s">
        <v>71</v>
      </c>
      <c s="34">
        <v>9.072</v>
      </c>
      <c s="35">
        <v>0</v>
      </c>
      <c s="36">
        <f>ROUND(ROUND(H21,2)*ROUND(G21,3),2)</f>
      </c>
      <c r="O21">
        <f>(I21*21)/100</f>
      </c>
      <c t="s">
        <v>27</v>
      </c>
    </row>
    <row r="22" spans="1:5" ht="51">
      <c r="A22" s="37" t="s">
        <v>55</v>
      </c>
      <c r="E22" s="38" t="s">
        <v>135</v>
      </c>
    </row>
    <row r="23" spans="1:5" ht="38.25">
      <c r="A23" s="44" t="s">
        <v>57</v>
      </c>
      <c r="E23" s="40" t="s">
        <v>450</v>
      </c>
    </row>
    <row r="24" spans="1:16" ht="12.75">
      <c r="A24" s="26" t="s">
        <v>50</v>
      </c>
      <c s="31" t="s">
        <v>39</v>
      </c>
      <c s="31" t="s">
        <v>361</v>
      </c>
      <c s="26" t="s">
        <v>52</v>
      </c>
      <c s="32" t="s">
        <v>362</v>
      </c>
      <c s="33" t="s">
        <v>71</v>
      </c>
      <c s="34">
        <v>12.04</v>
      </c>
      <c s="35">
        <v>0</v>
      </c>
      <c s="36">
        <f>ROUND(ROUND(H24,2)*ROUND(G24,3),2)</f>
      </c>
      <c r="O24">
        <f>(I24*21)/100</f>
      </c>
      <c t="s">
        <v>27</v>
      </c>
    </row>
    <row r="25" spans="1:5" ht="51">
      <c r="A25" s="37" t="s">
        <v>55</v>
      </c>
      <c r="E25" s="38" t="s">
        <v>135</v>
      </c>
    </row>
    <row r="26" spans="1:5" ht="38.25">
      <c r="A26" s="44" t="s">
        <v>57</v>
      </c>
      <c r="E26" s="40" t="s">
        <v>451</v>
      </c>
    </row>
    <row r="27" spans="1:16" ht="12.75">
      <c r="A27" s="26" t="s">
        <v>50</v>
      </c>
      <c s="31" t="s">
        <v>41</v>
      </c>
      <c s="31" t="s">
        <v>163</v>
      </c>
      <c s="26" t="s">
        <v>52</v>
      </c>
      <c s="32" t="s">
        <v>164</v>
      </c>
      <c s="33" t="s">
        <v>62</v>
      </c>
      <c s="34">
        <v>85.639</v>
      </c>
      <c s="35">
        <v>0</v>
      </c>
      <c s="36">
        <f>ROUND(ROUND(H27,2)*ROUND(G27,3),2)</f>
      </c>
      <c r="O27">
        <f>(I27*21)/100</f>
      </c>
      <c t="s">
        <v>27</v>
      </c>
    </row>
    <row r="28" spans="1:5" ht="12.75">
      <c r="A28" s="37" t="s">
        <v>55</v>
      </c>
      <c r="E28" s="38" t="s">
        <v>165</v>
      </c>
    </row>
    <row r="29" spans="1:5" ht="12.75">
      <c r="A29" s="39" t="s">
        <v>57</v>
      </c>
      <c r="E29" s="40" t="s">
        <v>452</v>
      </c>
    </row>
    <row r="30" spans="1:18" ht="12.75" customHeight="1">
      <c r="A30" s="6" t="s">
        <v>48</v>
      </c>
      <c s="6"/>
      <c s="42" t="s">
        <v>39</v>
      </c>
      <c s="6"/>
      <c s="29" t="s">
        <v>188</v>
      </c>
      <c s="6"/>
      <c s="6"/>
      <c s="6"/>
      <c s="43">
        <f>0+Q30</f>
      </c>
      <c r="O30">
        <f>0+R30</f>
      </c>
      <c r="Q30">
        <f>0+I31+I34+I37+I40+I43+I46</f>
      </c>
      <c>
        <f>0+O31+O34+O37+O40+O43+O46</f>
      </c>
    </row>
    <row r="31" spans="1:16" ht="12.75">
      <c r="A31" s="26" t="s">
        <v>50</v>
      </c>
      <c s="31" t="s">
        <v>81</v>
      </c>
      <c s="31" t="s">
        <v>294</v>
      </c>
      <c s="26" t="s">
        <v>52</v>
      </c>
      <c s="32" t="s">
        <v>295</v>
      </c>
      <c s="33" t="s">
        <v>62</v>
      </c>
      <c s="34">
        <v>60.615</v>
      </c>
      <c s="35">
        <v>0</v>
      </c>
      <c s="36">
        <f>ROUND(ROUND(H31,2)*ROUND(G31,3),2)</f>
      </c>
      <c r="O31">
        <f>(I31*21)/100</f>
      </c>
      <c t="s">
        <v>27</v>
      </c>
    </row>
    <row r="32" spans="1:5" ht="51">
      <c r="A32" s="37" t="s">
        <v>55</v>
      </c>
      <c r="E32" s="38" t="s">
        <v>296</v>
      </c>
    </row>
    <row r="33" spans="1:5" ht="12.75">
      <c r="A33" s="44" t="s">
        <v>57</v>
      </c>
      <c r="E33" s="40" t="s">
        <v>453</v>
      </c>
    </row>
    <row r="34" spans="1:16" ht="12.75">
      <c r="A34" s="26" t="s">
        <v>50</v>
      </c>
      <c s="31" t="s">
        <v>85</v>
      </c>
      <c s="31" t="s">
        <v>190</v>
      </c>
      <c s="26" t="s">
        <v>298</v>
      </c>
      <c s="32" t="s">
        <v>191</v>
      </c>
      <c s="33" t="s">
        <v>62</v>
      </c>
      <c s="34">
        <v>77.854</v>
      </c>
      <c s="35">
        <v>0</v>
      </c>
      <c s="36">
        <f>ROUND(ROUND(H34,2)*ROUND(G34,3),2)</f>
      </c>
      <c r="O34">
        <f>(I34*21)/100</f>
      </c>
      <c t="s">
        <v>27</v>
      </c>
    </row>
    <row r="35" spans="1:5" ht="51">
      <c r="A35" s="37" t="s">
        <v>55</v>
      </c>
      <c r="E35" s="38" t="s">
        <v>299</v>
      </c>
    </row>
    <row r="36" spans="1:5" ht="12.75">
      <c r="A36" s="44" t="s">
        <v>57</v>
      </c>
      <c r="E36" s="40" t="s">
        <v>454</v>
      </c>
    </row>
    <row r="37" spans="1:16" ht="12.75">
      <c r="A37" s="26" t="s">
        <v>50</v>
      </c>
      <c s="31" t="s">
        <v>44</v>
      </c>
      <c s="31" t="s">
        <v>208</v>
      </c>
      <c s="26" t="s">
        <v>52</v>
      </c>
      <c s="32" t="s">
        <v>209</v>
      </c>
      <c s="33" t="s">
        <v>62</v>
      </c>
      <c s="34">
        <v>60.615</v>
      </c>
      <c s="35">
        <v>0</v>
      </c>
      <c s="36">
        <f>ROUND(ROUND(H37,2)*ROUND(G37,3),2)</f>
      </c>
      <c r="O37">
        <f>(I37*21)/100</f>
      </c>
      <c t="s">
        <v>27</v>
      </c>
    </row>
    <row r="38" spans="1:5" ht="51">
      <c r="A38" s="37" t="s">
        <v>55</v>
      </c>
      <c r="E38" s="38" t="s">
        <v>301</v>
      </c>
    </row>
    <row r="39" spans="1:5" ht="12.75">
      <c r="A39" s="44" t="s">
        <v>57</v>
      </c>
      <c r="E39" s="40" t="s">
        <v>453</v>
      </c>
    </row>
    <row r="40" spans="1:16" ht="12.75">
      <c r="A40" s="26" t="s">
        <v>50</v>
      </c>
      <c s="31" t="s">
        <v>46</v>
      </c>
      <c s="31" t="s">
        <v>212</v>
      </c>
      <c s="26" t="s">
        <v>74</v>
      </c>
      <c s="32" t="s">
        <v>213</v>
      </c>
      <c s="33" t="s">
        <v>62</v>
      </c>
      <c s="34">
        <v>57.834</v>
      </c>
      <c s="35">
        <v>0</v>
      </c>
      <c s="36">
        <f>ROUND(ROUND(H40,2)*ROUND(G40,3),2)</f>
      </c>
      <c r="O40">
        <f>(I40*21)/100</f>
      </c>
      <c t="s">
        <v>27</v>
      </c>
    </row>
    <row r="41" spans="1:5" ht="51">
      <c r="A41" s="37" t="s">
        <v>55</v>
      </c>
      <c r="E41" s="38" t="s">
        <v>302</v>
      </c>
    </row>
    <row r="42" spans="1:5" ht="12.75">
      <c r="A42" s="44" t="s">
        <v>57</v>
      </c>
      <c r="E42" s="40" t="s">
        <v>455</v>
      </c>
    </row>
    <row r="43" spans="1:16" ht="12.75">
      <c r="A43" s="26" t="s">
        <v>50</v>
      </c>
      <c s="31" t="s">
        <v>101</v>
      </c>
      <c s="31" t="s">
        <v>225</v>
      </c>
      <c s="26" t="s">
        <v>52</v>
      </c>
      <c s="32" t="s">
        <v>226</v>
      </c>
      <c s="33" t="s">
        <v>62</v>
      </c>
      <c s="34">
        <v>55.61</v>
      </c>
      <c s="35">
        <v>0</v>
      </c>
      <c s="36">
        <f>ROUND(ROUND(H43,2)*ROUND(G43,3),2)</f>
      </c>
      <c r="O43">
        <f>(I43*21)/100</f>
      </c>
      <c t="s">
        <v>27</v>
      </c>
    </row>
    <row r="44" spans="1:5" ht="25.5">
      <c r="A44" s="37" t="s">
        <v>55</v>
      </c>
      <c r="E44" s="38" t="s">
        <v>227</v>
      </c>
    </row>
    <row r="45" spans="1:5" ht="12.75">
      <c r="A45" s="44" t="s">
        <v>57</v>
      </c>
      <c r="E45" s="40" t="s">
        <v>456</v>
      </c>
    </row>
    <row r="46" spans="1:16" ht="12.75">
      <c r="A46" s="26" t="s">
        <v>50</v>
      </c>
      <c s="31" t="s">
        <v>106</v>
      </c>
      <c s="31" t="s">
        <v>305</v>
      </c>
      <c s="26" t="s">
        <v>52</v>
      </c>
      <c s="32" t="s">
        <v>306</v>
      </c>
      <c s="33" t="s">
        <v>62</v>
      </c>
      <c s="34">
        <v>57.834</v>
      </c>
      <c s="35">
        <v>0</v>
      </c>
      <c s="36">
        <f>ROUND(ROUND(H46,2)*ROUND(G46,3),2)</f>
      </c>
      <c r="O46">
        <f>(I46*21)/100</f>
      </c>
      <c t="s">
        <v>27</v>
      </c>
    </row>
    <row r="47" spans="1:5" ht="51">
      <c r="A47" s="37" t="s">
        <v>55</v>
      </c>
      <c r="E47" s="38" t="s">
        <v>307</v>
      </c>
    </row>
    <row r="48" spans="1:5" ht="12.75">
      <c r="A48" s="39" t="s">
        <v>57</v>
      </c>
      <c r="E48" s="40" t="s">
        <v>455</v>
      </c>
    </row>
  </sheetData>
  <sheetProtection sheet="1" objects="1" scenarios="1"/>
  <mergeCells count="12">
    <mergeCell ref="C3:D3"/>
    <mergeCell ref="C4:D4"/>
    <mergeCell ref="C5:D5"/>
    <mergeCell ref="C6:D6"/>
    <mergeCell ref="A7:A8"/>
    <mergeCell ref="B7:B8"/>
    <mergeCell ref="C7:C8"/>
    <mergeCell ref="D7:D8"/>
    <mergeCell ref="E7:E8"/>
    <mergeCell ref="F7:F8"/>
    <mergeCell ref="G7:G8"/>
    <mergeCell ref="H7:I7"/>
  </mergeCells>
  <printOptions/>
  <pageMargins left="0.75" right="0.75" top="1" bottom="1" header="0.5" footer="0.5"/>
  <pageSetup fitToHeight="0" horizontalDpi="300" verticalDpi="300" orientation="portrait" paperSize="9"/>
  <drawing r:id="rId1"/>
</worksheet>
</file>

<file path=xl/worksheets/sheet12.xml><?xml version="1.0" encoding="utf-8"?>
<worksheet xmlns="http://schemas.openxmlformats.org/spreadsheetml/2006/main" xmlns:r="http://schemas.openxmlformats.org/officeDocument/2006/relationships">
  <sheetPr>
    <pageSetUpPr fitToPage="1"/>
  </sheetPr>
  <dimension ref="A1:R30"/>
  <sheetViews>
    <sheetView workbookViewId="0" topLeftCell="A1">
      <pane ySplit="9" topLeftCell="A10" activePane="bottomLeft" state="frozen"/>
      <selection pane="topLeft" activeCell="A1" sqref="A1"/>
      <selection pane="bottomLeft" activeCell="A10" sqref="A10"/>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26</v>
      </c>
    </row>
    <row r="2" spans="2:16" ht="25" customHeight="1">
      <c r="B2" s="1"/>
      <c s="1"/>
      <c s="1"/>
      <c s="2" t="s">
        <v>13</v>
      </c>
      <c s="1"/>
      <c s="1"/>
      <c s="6"/>
      <c s="6"/>
      <c r="O2">
        <f>0+O10+O14+O18</f>
      </c>
      <c t="s">
        <v>26</v>
      </c>
    </row>
    <row r="3" spans="1:16" ht="15" customHeight="1">
      <c r="A3" t="s">
        <v>12</v>
      </c>
      <c s="12" t="s">
        <v>14</v>
      </c>
      <c s="13" t="s">
        <v>15</v>
      </c>
      <c s="1"/>
      <c s="14" t="s">
        <v>16</v>
      </c>
      <c s="1"/>
      <c s="9"/>
      <c s="8" t="s">
        <v>457</v>
      </c>
      <c s="45">
        <f>0+I10+I14+I18</f>
      </c>
      <c r="O3" t="s">
        <v>23</v>
      </c>
      <c t="s">
        <v>27</v>
      </c>
    </row>
    <row r="4" spans="1:16" ht="15" customHeight="1">
      <c r="A4" t="s">
        <v>17</v>
      </c>
      <c s="12" t="s">
        <v>18</v>
      </c>
      <c s="13" t="s">
        <v>116</v>
      </c>
      <c s="1"/>
      <c s="14" t="s">
        <v>117</v>
      </c>
      <c s="1"/>
      <c s="1"/>
      <c s="11"/>
      <c s="11"/>
      <c r="O4" t="s">
        <v>24</v>
      </c>
      <c t="s">
        <v>27</v>
      </c>
    </row>
    <row r="5" spans="1:16" ht="12.75" customHeight="1">
      <c r="A5" t="s">
        <v>21</v>
      </c>
      <c s="12" t="s">
        <v>18</v>
      </c>
      <c s="13" t="s">
        <v>349</v>
      </c>
      <c s="1"/>
      <c s="14" t="s">
        <v>350</v>
      </c>
      <c s="1"/>
      <c s="1"/>
      <c s="1"/>
      <c s="1"/>
      <c r="O5" t="s">
        <v>25</v>
      </c>
      <c t="s">
        <v>27</v>
      </c>
    </row>
    <row r="6" spans="1:9" ht="12.75" customHeight="1">
      <c r="A6" t="s">
        <v>120</v>
      </c>
      <c s="16" t="s">
        <v>22</v>
      </c>
      <c s="17" t="s">
        <v>457</v>
      </c>
      <c s="6"/>
      <c s="18" t="s">
        <v>458</v>
      </c>
      <c s="6"/>
      <c s="6"/>
      <c s="6"/>
      <c s="6"/>
    </row>
    <row r="7" spans="1:9" ht="12.75" customHeight="1">
      <c r="A7" s="15" t="s">
        <v>30</v>
      </c>
      <c s="15" t="s">
        <v>32</v>
      </c>
      <c s="15" t="s">
        <v>34</v>
      </c>
      <c s="15" t="s">
        <v>35</v>
      </c>
      <c s="15" t="s">
        <v>36</v>
      </c>
      <c s="15" t="s">
        <v>38</v>
      </c>
      <c s="15" t="s">
        <v>40</v>
      </c>
      <c s="15" t="s">
        <v>42</v>
      </c>
      <c s="15"/>
    </row>
    <row r="8" spans="1:9" ht="12.75" customHeight="1">
      <c r="A8" s="15"/>
      <c s="15"/>
      <c s="15"/>
      <c s="15"/>
      <c s="15"/>
      <c s="15"/>
      <c s="15"/>
      <c s="15" t="s">
        <v>43</v>
      </c>
      <c s="15" t="s">
        <v>45</v>
      </c>
    </row>
    <row r="9" spans="1:9" ht="12.75" customHeight="1">
      <c r="A9" s="15" t="s">
        <v>31</v>
      </c>
      <c s="15" t="s">
        <v>33</v>
      </c>
      <c s="15" t="s">
        <v>27</v>
      </c>
      <c s="15" t="s">
        <v>26</v>
      </c>
      <c s="15" t="s">
        <v>37</v>
      </c>
      <c s="15" t="s">
        <v>39</v>
      </c>
      <c s="15" t="s">
        <v>41</v>
      </c>
      <c s="15" t="s">
        <v>44</v>
      </c>
      <c s="15" t="s">
        <v>46</v>
      </c>
    </row>
    <row r="10" spans="1:18" ht="12.75" customHeight="1">
      <c r="A10" s="27" t="s">
        <v>48</v>
      </c>
      <c s="27"/>
      <c s="28" t="s">
        <v>31</v>
      </c>
      <c s="27"/>
      <c s="29" t="s">
        <v>49</v>
      </c>
      <c s="27"/>
      <c s="27"/>
      <c s="27"/>
      <c s="30">
        <f>0+Q10</f>
      </c>
      <c r="O10">
        <f>0+R10</f>
      </c>
      <c r="Q10">
        <f>0+I11</f>
      </c>
      <c>
        <f>0+O11</f>
      </c>
    </row>
    <row r="11" spans="1:16" ht="12.75">
      <c r="A11" s="26" t="s">
        <v>50</v>
      </c>
      <c s="31" t="s">
        <v>33</v>
      </c>
      <c s="31" t="s">
        <v>51</v>
      </c>
      <c s="26" t="s">
        <v>52</v>
      </c>
      <c s="32" t="s">
        <v>53</v>
      </c>
      <c s="33" t="s">
        <v>54</v>
      </c>
      <c s="34">
        <v>2.484</v>
      </c>
      <c s="35">
        <v>0</v>
      </c>
      <c s="36">
        <f>ROUND(ROUND(H11,2)*ROUND(G11,3),2)</f>
      </c>
      <c r="O11">
        <f>(I11*21)/100</f>
      </c>
      <c t="s">
        <v>27</v>
      </c>
    </row>
    <row r="12" spans="1:5" ht="12.75">
      <c r="A12" s="37" t="s">
        <v>55</v>
      </c>
      <c r="E12" s="38" t="s">
        <v>437</v>
      </c>
    </row>
    <row r="13" spans="1:5" ht="12.75">
      <c r="A13" s="39" t="s">
        <v>57</v>
      </c>
      <c r="E13" s="40" t="s">
        <v>460</v>
      </c>
    </row>
    <row r="14" spans="1:18" ht="12.75" customHeight="1">
      <c r="A14" s="6" t="s">
        <v>48</v>
      </c>
      <c s="6"/>
      <c s="42" t="s">
        <v>33</v>
      </c>
      <c s="6"/>
      <c s="29" t="s">
        <v>59</v>
      </c>
      <c s="6"/>
      <c s="6"/>
      <c s="6"/>
      <c s="43">
        <f>0+Q14</f>
      </c>
      <c r="O14">
        <f>0+R14</f>
      </c>
      <c r="Q14">
        <f>0+I15</f>
      </c>
      <c>
        <f>0+O15</f>
      </c>
    </row>
    <row r="15" spans="1:16" ht="12.75">
      <c r="A15" s="26" t="s">
        <v>50</v>
      </c>
      <c s="31" t="s">
        <v>27</v>
      </c>
      <c s="31" t="s">
        <v>361</v>
      </c>
      <c s="26" t="s">
        <v>52</v>
      </c>
      <c s="32" t="s">
        <v>362</v>
      </c>
      <c s="33" t="s">
        <v>71</v>
      </c>
      <c s="34">
        <v>1.08</v>
      </c>
      <c s="35">
        <v>0</v>
      </c>
      <c s="36">
        <f>ROUND(ROUND(H15,2)*ROUND(G15,3),2)</f>
      </c>
      <c r="O15">
        <f>(I15*21)/100</f>
      </c>
      <c t="s">
        <v>27</v>
      </c>
    </row>
    <row r="16" spans="1:5" ht="51">
      <c r="A16" s="37" t="s">
        <v>55</v>
      </c>
      <c r="E16" s="38" t="s">
        <v>135</v>
      </c>
    </row>
    <row r="17" spans="1:5" ht="12.75">
      <c r="A17" s="39" t="s">
        <v>57</v>
      </c>
      <c r="E17" s="40" t="s">
        <v>461</v>
      </c>
    </row>
    <row r="18" spans="1:18" ht="12.75" customHeight="1">
      <c r="A18" s="6" t="s">
        <v>48</v>
      </c>
      <c s="6"/>
      <c s="42" t="s">
        <v>39</v>
      </c>
      <c s="6"/>
      <c s="29" t="s">
        <v>188</v>
      </c>
      <c s="6"/>
      <c s="6"/>
      <c s="6"/>
      <c s="43">
        <f>0+Q18</f>
      </c>
      <c r="O18">
        <f>0+R18</f>
      </c>
      <c r="Q18">
        <f>0+I19+I22+I25+I28</f>
      </c>
      <c>
        <f>0+O19+O22+O25+O28</f>
      </c>
    </row>
    <row r="19" spans="1:16" ht="12.75">
      <c r="A19" s="26" t="s">
        <v>50</v>
      </c>
      <c s="31" t="s">
        <v>26</v>
      </c>
      <c s="31" t="s">
        <v>212</v>
      </c>
      <c s="26" t="s">
        <v>69</v>
      </c>
      <c s="32" t="s">
        <v>213</v>
      </c>
      <c s="33" t="s">
        <v>62</v>
      </c>
      <c s="34">
        <v>13.93</v>
      </c>
      <c s="35">
        <v>0</v>
      </c>
      <c s="36">
        <f>ROUND(ROUND(H19,2)*ROUND(G19,3),2)</f>
      </c>
      <c r="O19">
        <f>(I19*21)/100</f>
      </c>
      <c t="s">
        <v>27</v>
      </c>
    </row>
    <row r="20" spans="1:5" ht="51">
      <c r="A20" s="37" t="s">
        <v>55</v>
      </c>
      <c r="E20" s="38" t="s">
        <v>214</v>
      </c>
    </row>
    <row r="21" spans="1:5" ht="12.75">
      <c r="A21" s="44" t="s">
        <v>57</v>
      </c>
      <c r="E21" s="40" t="s">
        <v>462</v>
      </c>
    </row>
    <row r="22" spans="1:16" ht="12.75">
      <c r="A22" s="26" t="s">
        <v>50</v>
      </c>
      <c s="31" t="s">
        <v>37</v>
      </c>
      <c s="31" t="s">
        <v>212</v>
      </c>
      <c s="26" t="s">
        <v>74</v>
      </c>
      <c s="32" t="s">
        <v>213</v>
      </c>
      <c s="33" t="s">
        <v>62</v>
      </c>
      <c s="34">
        <v>13.863</v>
      </c>
      <c s="35">
        <v>0</v>
      </c>
      <c s="36">
        <f>ROUND(ROUND(H22,2)*ROUND(G22,3),2)</f>
      </c>
      <c r="O22">
        <f>(I22*21)/100</f>
      </c>
      <c t="s">
        <v>27</v>
      </c>
    </row>
    <row r="23" spans="1:5" ht="51">
      <c r="A23" s="37" t="s">
        <v>55</v>
      </c>
      <c r="E23" s="38" t="s">
        <v>302</v>
      </c>
    </row>
    <row r="24" spans="1:5" ht="12.75">
      <c r="A24" s="44" t="s">
        <v>57</v>
      </c>
      <c r="E24" s="40" t="s">
        <v>463</v>
      </c>
    </row>
    <row r="25" spans="1:16" ht="12.75">
      <c r="A25" s="26" t="s">
        <v>50</v>
      </c>
      <c s="31" t="s">
        <v>39</v>
      </c>
      <c s="31" t="s">
        <v>225</v>
      </c>
      <c s="26" t="s">
        <v>52</v>
      </c>
      <c s="32" t="s">
        <v>226</v>
      </c>
      <c s="33" t="s">
        <v>62</v>
      </c>
      <c s="34">
        <v>13.33</v>
      </c>
      <c s="35">
        <v>0</v>
      </c>
      <c s="36">
        <f>ROUND(ROUND(H25,2)*ROUND(G25,3),2)</f>
      </c>
      <c r="O25">
        <f>(I25*21)/100</f>
      </c>
      <c t="s">
        <v>27</v>
      </c>
    </row>
    <row r="26" spans="1:5" ht="25.5">
      <c r="A26" s="37" t="s">
        <v>55</v>
      </c>
      <c r="E26" s="38" t="s">
        <v>227</v>
      </c>
    </row>
    <row r="27" spans="1:5" ht="12.75">
      <c r="A27" s="44" t="s">
        <v>57</v>
      </c>
      <c r="E27" s="40" t="s">
        <v>464</v>
      </c>
    </row>
    <row r="28" spans="1:16" ht="12.75">
      <c r="A28" s="26" t="s">
        <v>50</v>
      </c>
      <c s="31" t="s">
        <v>41</v>
      </c>
      <c s="31" t="s">
        <v>230</v>
      </c>
      <c s="26" t="s">
        <v>52</v>
      </c>
      <c s="32" t="s">
        <v>231</v>
      </c>
      <c s="33" t="s">
        <v>62</v>
      </c>
      <c s="34">
        <v>13.597</v>
      </c>
      <c s="35">
        <v>0</v>
      </c>
      <c s="36">
        <f>ROUND(ROUND(H28,2)*ROUND(G28,3),2)</f>
      </c>
      <c r="O28">
        <f>(I28*21)/100</f>
      </c>
      <c t="s">
        <v>27</v>
      </c>
    </row>
    <row r="29" spans="1:5" ht="51">
      <c r="A29" s="37" t="s">
        <v>55</v>
      </c>
      <c r="E29" s="38" t="s">
        <v>232</v>
      </c>
    </row>
    <row r="30" spans="1:5" ht="12.75">
      <c r="A30" s="39" t="s">
        <v>57</v>
      </c>
      <c r="E30" s="40" t="s">
        <v>465</v>
      </c>
    </row>
  </sheetData>
  <sheetProtection sheet="1" objects="1" scenarios="1"/>
  <mergeCells count="12">
    <mergeCell ref="C3:D3"/>
    <mergeCell ref="C4:D4"/>
    <mergeCell ref="C5:D5"/>
    <mergeCell ref="C6:D6"/>
    <mergeCell ref="A7:A8"/>
    <mergeCell ref="B7:B8"/>
    <mergeCell ref="C7:C8"/>
    <mergeCell ref="D7:D8"/>
    <mergeCell ref="E7:E8"/>
    <mergeCell ref="F7:F8"/>
    <mergeCell ref="G7:G8"/>
    <mergeCell ref="H7:I7"/>
  </mergeCells>
  <printOptions/>
  <pageMargins left="0.75" right="0.75" top="1" bottom="1" header="0.5" footer="0.5"/>
  <pageSetup fitToHeight="0" horizontalDpi="300" verticalDpi="300" orientation="portrait" paperSize="9"/>
  <drawing r:id="rId1"/>
</worksheet>
</file>

<file path=xl/worksheets/sheet13.xml><?xml version="1.0" encoding="utf-8"?>
<worksheet xmlns="http://schemas.openxmlformats.org/spreadsheetml/2006/main" xmlns:r="http://schemas.openxmlformats.org/officeDocument/2006/relationships">
  <sheetPr>
    <pageSetUpPr fitToPage="1"/>
  </sheetPr>
  <dimension ref="A1:R30"/>
  <sheetViews>
    <sheetView workbookViewId="0" topLeftCell="A1">
      <pane ySplit="9" topLeftCell="A10" activePane="bottomLeft" state="frozen"/>
      <selection pane="topLeft" activeCell="A1" sqref="A1"/>
      <selection pane="bottomLeft" activeCell="A10" sqref="A10"/>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26</v>
      </c>
    </row>
    <row r="2" spans="2:16" ht="25" customHeight="1">
      <c r="B2" s="1"/>
      <c s="1"/>
      <c s="1"/>
      <c s="2" t="s">
        <v>13</v>
      </c>
      <c s="1"/>
      <c s="1"/>
      <c s="6"/>
      <c s="6"/>
      <c r="O2">
        <f>0+O10+O14+O18</f>
      </c>
      <c t="s">
        <v>26</v>
      </c>
    </row>
    <row r="3" spans="1:16" ht="15" customHeight="1">
      <c r="A3" t="s">
        <v>12</v>
      </c>
      <c s="12" t="s">
        <v>14</v>
      </c>
      <c s="13" t="s">
        <v>15</v>
      </c>
      <c s="1"/>
      <c s="14" t="s">
        <v>16</v>
      </c>
      <c s="1"/>
      <c s="9"/>
      <c s="8" t="s">
        <v>466</v>
      </c>
      <c s="45">
        <f>0+I10+I14+I18</f>
      </c>
      <c r="O3" t="s">
        <v>23</v>
      </c>
      <c t="s">
        <v>27</v>
      </c>
    </row>
    <row r="4" spans="1:16" ht="15" customHeight="1">
      <c r="A4" t="s">
        <v>17</v>
      </c>
      <c s="12" t="s">
        <v>18</v>
      </c>
      <c s="13" t="s">
        <v>116</v>
      </c>
      <c s="1"/>
      <c s="14" t="s">
        <v>117</v>
      </c>
      <c s="1"/>
      <c s="1"/>
      <c s="11"/>
      <c s="11"/>
      <c r="O4" t="s">
        <v>24</v>
      </c>
      <c t="s">
        <v>27</v>
      </c>
    </row>
    <row r="5" spans="1:16" ht="12.75" customHeight="1">
      <c r="A5" t="s">
        <v>21</v>
      </c>
      <c s="12" t="s">
        <v>18</v>
      </c>
      <c s="13" t="s">
        <v>349</v>
      </c>
      <c s="1"/>
      <c s="14" t="s">
        <v>350</v>
      </c>
      <c s="1"/>
      <c s="1"/>
      <c s="1"/>
      <c s="1"/>
      <c r="O5" t="s">
        <v>25</v>
      </c>
      <c t="s">
        <v>27</v>
      </c>
    </row>
    <row r="6" spans="1:9" ht="12.75" customHeight="1">
      <c r="A6" t="s">
        <v>120</v>
      </c>
      <c s="16" t="s">
        <v>22</v>
      </c>
      <c s="17" t="s">
        <v>466</v>
      </c>
      <c s="6"/>
      <c s="18" t="s">
        <v>467</v>
      </c>
      <c s="6"/>
      <c s="6"/>
      <c s="6"/>
      <c s="6"/>
    </row>
    <row r="7" spans="1:9" ht="12.75" customHeight="1">
      <c r="A7" s="15" t="s">
        <v>30</v>
      </c>
      <c s="15" t="s">
        <v>32</v>
      </c>
      <c s="15" t="s">
        <v>34</v>
      </c>
      <c s="15" t="s">
        <v>35</v>
      </c>
      <c s="15" t="s">
        <v>36</v>
      </c>
      <c s="15" t="s">
        <v>38</v>
      </c>
      <c s="15" t="s">
        <v>40</v>
      </c>
      <c s="15" t="s">
        <v>42</v>
      </c>
      <c s="15"/>
    </row>
    <row r="8" spans="1:9" ht="12.75" customHeight="1">
      <c r="A8" s="15"/>
      <c s="15"/>
      <c s="15"/>
      <c s="15"/>
      <c s="15"/>
      <c s="15"/>
      <c s="15"/>
      <c s="15" t="s">
        <v>43</v>
      </c>
      <c s="15" t="s">
        <v>45</v>
      </c>
    </row>
    <row r="9" spans="1:9" ht="12.75" customHeight="1">
      <c r="A9" s="15" t="s">
        <v>31</v>
      </c>
      <c s="15" t="s">
        <v>33</v>
      </c>
      <c s="15" t="s">
        <v>27</v>
      </c>
      <c s="15" t="s">
        <v>26</v>
      </c>
      <c s="15" t="s">
        <v>37</v>
      </c>
      <c s="15" t="s">
        <v>39</v>
      </c>
      <c s="15" t="s">
        <v>41</v>
      </c>
      <c s="15" t="s">
        <v>44</v>
      </c>
      <c s="15" t="s">
        <v>46</v>
      </c>
    </row>
    <row r="10" spans="1:18" ht="12.75" customHeight="1">
      <c r="A10" s="27" t="s">
        <v>48</v>
      </c>
      <c s="27"/>
      <c s="28" t="s">
        <v>31</v>
      </c>
      <c s="27"/>
      <c s="29" t="s">
        <v>49</v>
      </c>
      <c s="27"/>
      <c s="27"/>
      <c s="27"/>
      <c s="30">
        <f>0+Q10</f>
      </c>
      <c r="O10">
        <f>0+R10</f>
      </c>
      <c r="Q10">
        <f>0+I11</f>
      </c>
      <c>
        <f>0+O11</f>
      </c>
    </row>
    <row r="11" spans="1:16" ht="12.75">
      <c r="A11" s="26" t="s">
        <v>50</v>
      </c>
      <c s="31" t="s">
        <v>33</v>
      </c>
      <c s="31" t="s">
        <v>51</v>
      </c>
      <c s="26" t="s">
        <v>52</v>
      </c>
      <c s="32" t="s">
        <v>53</v>
      </c>
      <c s="33" t="s">
        <v>54</v>
      </c>
      <c s="34">
        <v>5.704</v>
      </c>
      <c s="35">
        <v>0</v>
      </c>
      <c s="36">
        <f>ROUND(ROUND(H11,2)*ROUND(G11,3),2)</f>
      </c>
      <c r="O11">
        <f>(I11*21)/100</f>
      </c>
      <c t="s">
        <v>27</v>
      </c>
    </row>
    <row r="12" spans="1:5" ht="12.75">
      <c r="A12" s="37" t="s">
        <v>55</v>
      </c>
      <c r="E12" s="38" t="s">
        <v>437</v>
      </c>
    </row>
    <row r="13" spans="1:5" ht="12.75">
      <c r="A13" s="39" t="s">
        <v>57</v>
      </c>
      <c r="E13" s="40" t="s">
        <v>469</v>
      </c>
    </row>
    <row r="14" spans="1:18" ht="12.75" customHeight="1">
      <c r="A14" s="6" t="s">
        <v>48</v>
      </c>
      <c s="6"/>
      <c s="42" t="s">
        <v>33</v>
      </c>
      <c s="6"/>
      <c s="29" t="s">
        <v>59</v>
      </c>
      <c s="6"/>
      <c s="6"/>
      <c s="6"/>
      <c s="43">
        <f>0+Q14</f>
      </c>
      <c r="O14">
        <f>0+R14</f>
      </c>
      <c r="Q14">
        <f>0+I15</f>
      </c>
      <c>
        <f>0+O15</f>
      </c>
    </row>
    <row r="15" spans="1:16" ht="12.75">
      <c r="A15" s="26" t="s">
        <v>50</v>
      </c>
      <c s="31" t="s">
        <v>27</v>
      </c>
      <c s="31" t="s">
        <v>361</v>
      </c>
      <c s="26" t="s">
        <v>52</v>
      </c>
      <c s="32" t="s">
        <v>362</v>
      </c>
      <c s="33" t="s">
        <v>71</v>
      </c>
      <c s="34">
        <v>2.48</v>
      </c>
      <c s="35">
        <v>0</v>
      </c>
      <c s="36">
        <f>ROUND(ROUND(H15,2)*ROUND(G15,3),2)</f>
      </c>
      <c r="O15">
        <f>(I15*21)/100</f>
      </c>
      <c t="s">
        <v>27</v>
      </c>
    </row>
    <row r="16" spans="1:5" ht="51">
      <c r="A16" s="37" t="s">
        <v>55</v>
      </c>
      <c r="E16" s="38" t="s">
        <v>135</v>
      </c>
    </row>
    <row r="17" spans="1:5" ht="12.75">
      <c r="A17" s="39" t="s">
        <v>57</v>
      </c>
      <c r="E17" s="40" t="s">
        <v>470</v>
      </c>
    </row>
    <row r="18" spans="1:18" ht="12.75" customHeight="1">
      <c r="A18" s="6" t="s">
        <v>48</v>
      </c>
      <c s="6"/>
      <c s="42" t="s">
        <v>39</v>
      </c>
      <c s="6"/>
      <c s="29" t="s">
        <v>188</v>
      </c>
      <c s="6"/>
      <c s="6"/>
      <c s="6"/>
      <c s="43">
        <f>0+Q18</f>
      </c>
      <c r="O18">
        <f>0+R18</f>
      </c>
      <c r="Q18">
        <f>0+I19+I22+I25+I28</f>
      </c>
      <c>
        <f>0+O19+O22+O25+O28</f>
      </c>
    </row>
    <row r="19" spans="1:16" ht="12.75">
      <c r="A19" s="26" t="s">
        <v>50</v>
      </c>
      <c s="31" t="s">
        <v>26</v>
      </c>
      <c s="31" t="s">
        <v>212</v>
      </c>
      <c s="26" t="s">
        <v>69</v>
      </c>
      <c s="32" t="s">
        <v>213</v>
      </c>
      <c s="33" t="s">
        <v>62</v>
      </c>
      <c s="34">
        <v>32.04</v>
      </c>
      <c s="35">
        <v>0</v>
      </c>
      <c s="36">
        <f>ROUND(ROUND(H19,2)*ROUND(G19,3),2)</f>
      </c>
      <c r="O19">
        <f>(I19*21)/100</f>
      </c>
      <c t="s">
        <v>27</v>
      </c>
    </row>
    <row r="20" spans="1:5" ht="51">
      <c r="A20" s="37" t="s">
        <v>55</v>
      </c>
      <c r="E20" s="38" t="s">
        <v>214</v>
      </c>
    </row>
    <row r="21" spans="1:5" ht="12.75">
      <c r="A21" s="44" t="s">
        <v>57</v>
      </c>
      <c r="E21" s="40" t="s">
        <v>471</v>
      </c>
    </row>
    <row r="22" spans="1:16" ht="12.75">
      <c r="A22" s="26" t="s">
        <v>50</v>
      </c>
      <c s="31" t="s">
        <v>37</v>
      </c>
      <c s="31" t="s">
        <v>212</v>
      </c>
      <c s="26" t="s">
        <v>74</v>
      </c>
      <c s="32" t="s">
        <v>213</v>
      </c>
      <c s="33" t="s">
        <v>62</v>
      </c>
      <c s="34">
        <v>31.886</v>
      </c>
      <c s="35">
        <v>0</v>
      </c>
      <c s="36">
        <f>ROUND(ROUND(H22,2)*ROUND(G22,3),2)</f>
      </c>
      <c r="O22">
        <f>(I22*21)/100</f>
      </c>
      <c t="s">
        <v>27</v>
      </c>
    </row>
    <row r="23" spans="1:5" ht="51">
      <c r="A23" s="37" t="s">
        <v>55</v>
      </c>
      <c r="E23" s="38" t="s">
        <v>302</v>
      </c>
    </row>
    <row r="24" spans="1:5" ht="12.75">
      <c r="A24" s="44" t="s">
        <v>57</v>
      </c>
      <c r="E24" s="40" t="s">
        <v>472</v>
      </c>
    </row>
    <row r="25" spans="1:16" ht="12.75">
      <c r="A25" s="26" t="s">
        <v>50</v>
      </c>
      <c s="31" t="s">
        <v>39</v>
      </c>
      <c s="31" t="s">
        <v>225</v>
      </c>
      <c s="26" t="s">
        <v>52</v>
      </c>
      <c s="32" t="s">
        <v>226</v>
      </c>
      <c s="33" t="s">
        <v>62</v>
      </c>
      <c s="34">
        <v>30.66</v>
      </c>
      <c s="35">
        <v>0</v>
      </c>
      <c s="36">
        <f>ROUND(ROUND(H25,2)*ROUND(G25,3),2)</f>
      </c>
      <c r="O25">
        <f>(I25*21)/100</f>
      </c>
      <c t="s">
        <v>27</v>
      </c>
    </row>
    <row r="26" spans="1:5" ht="25.5">
      <c r="A26" s="37" t="s">
        <v>55</v>
      </c>
      <c r="E26" s="38" t="s">
        <v>227</v>
      </c>
    </row>
    <row r="27" spans="1:5" ht="12.75">
      <c r="A27" s="44" t="s">
        <v>57</v>
      </c>
      <c r="E27" s="40" t="s">
        <v>473</v>
      </c>
    </row>
    <row r="28" spans="1:16" ht="12.75">
      <c r="A28" s="26" t="s">
        <v>50</v>
      </c>
      <c s="31" t="s">
        <v>41</v>
      </c>
      <c s="31" t="s">
        <v>230</v>
      </c>
      <c s="26" t="s">
        <v>52</v>
      </c>
      <c s="32" t="s">
        <v>231</v>
      </c>
      <c s="33" t="s">
        <v>62</v>
      </c>
      <c s="34">
        <v>31.273</v>
      </c>
      <c s="35">
        <v>0</v>
      </c>
      <c s="36">
        <f>ROUND(ROUND(H28,2)*ROUND(G28,3),2)</f>
      </c>
      <c r="O28">
        <f>(I28*21)/100</f>
      </c>
      <c t="s">
        <v>27</v>
      </c>
    </row>
    <row r="29" spans="1:5" ht="51">
      <c r="A29" s="37" t="s">
        <v>55</v>
      </c>
      <c r="E29" s="38" t="s">
        <v>232</v>
      </c>
    </row>
    <row r="30" spans="1:5" ht="12.75">
      <c r="A30" s="39" t="s">
        <v>57</v>
      </c>
      <c r="E30" s="40" t="s">
        <v>474</v>
      </c>
    </row>
  </sheetData>
  <sheetProtection sheet="1" objects="1" scenarios="1"/>
  <mergeCells count="12">
    <mergeCell ref="C3:D3"/>
    <mergeCell ref="C4:D4"/>
    <mergeCell ref="C5:D5"/>
    <mergeCell ref="C6:D6"/>
    <mergeCell ref="A7:A8"/>
    <mergeCell ref="B7:B8"/>
    <mergeCell ref="C7:C8"/>
    <mergeCell ref="D7:D8"/>
    <mergeCell ref="E7:E8"/>
    <mergeCell ref="F7:F8"/>
    <mergeCell ref="G7:G8"/>
    <mergeCell ref="H7:I7"/>
  </mergeCells>
  <printOptions/>
  <pageMargins left="0.75" right="0.75" top="1" bottom="1" header="0.5" footer="0.5"/>
  <pageSetup fitToHeight="0" horizontalDpi="300" verticalDpi="300" orientation="portrait" paperSize="9"/>
  <drawing r:id="rId1"/>
</worksheet>
</file>

<file path=xl/worksheets/sheet14.xml><?xml version="1.0" encoding="utf-8"?>
<worksheet xmlns="http://schemas.openxmlformats.org/spreadsheetml/2006/main" xmlns:r="http://schemas.openxmlformats.org/officeDocument/2006/relationships">
  <sheetPr>
    <pageSetUpPr fitToPage="1"/>
  </sheetPr>
  <dimension ref="A1:R30"/>
  <sheetViews>
    <sheetView workbookViewId="0" topLeftCell="A1">
      <pane ySplit="9" topLeftCell="A10" activePane="bottomLeft" state="frozen"/>
      <selection pane="topLeft" activeCell="A1" sqref="A1"/>
      <selection pane="bottomLeft" activeCell="A10" sqref="A10"/>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26</v>
      </c>
    </row>
    <row r="2" spans="2:16" ht="25" customHeight="1">
      <c r="B2" s="1"/>
      <c s="1"/>
      <c s="1"/>
      <c s="2" t="s">
        <v>13</v>
      </c>
      <c s="1"/>
      <c s="1"/>
      <c s="6"/>
      <c s="6"/>
      <c r="O2">
        <f>0+O10+O14+O18</f>
      </c>
      <c t="s">
        <v>26</v>
      </c>
    </row>
    <row r="3" spans="1:16" ht="15" customHeight="1">
      <c r="A3" t="s">
        <v>12</v>
      </c>
      <c s="12" t="s">
        <v>14</v>
      </c>
      <c s="13" t="s">
        <v>15</v>
      </c>
      <c s="1"/>
      <c s="14" t="s">
        <v>16</v>
      </c>
      <c s="1"/>
      <c s="9"/>
      <c s="8" t="s">
        <v>475</v>
      </c>
      <c s="45">
        <f>0+I10+I14+I18</f>
      </c>
      <c r="O3" t="s">
        <v>23</v>
      </c>
      <c t="s">
        <v>27</v>
      </c>
    </row>
    <row r="4" spans="1:16" ht="15" customHeight="1">
      <c r="A4" t="s">
        <v>17</v>
      </c>
      <c s="12" t="s">
        <v>18</v>
      </c>
      <c s="13" t="s">
        <v>116</v>
      </c>
      <c s="1"/>
      <c s="14" t="s">
        <v>117</v>
      </c>
      <c s="1"/>
      <c s="1"/>
      <c s="11"/>
      <c s="11"/>
      <c r="O4" t="s">
        <v>24</v>
      </c>
      <c t="s">
        <v>27</v>
      </c>
    </row>
    <row r="5" spans="1:16" ht="12.75" customHeight="1">
      <c r="A5" t="s">
        <v>21</v>
      </c>
      <c s="12" t="s">
        <v>18</v>
      </c>
      <c s="13" t="s">
        <v>349</v>
      </c>
      <c s="1"/>
      <c s="14" t="s">
        <v>350</v>
      </c>
      <c s="1"/>
      <c s="1"/>
      <c s="1"/>
      <c s="1"/>
      <c r="O5" t="s">
        <v>25</v>
      </c>
      <c t="s">
        <v>27</v>
      </c>
    </row>
    <row r="6" spans="1:9" ht="12.75" customHeight="1">
      <c r="A6" t="s">
        <v>120</v>
      </c>
      <c s="16" t="s">
        <v>22</v>
      </c>
      <c s="17" t="s">
        <v>475</v>
      </c>
      <c s="6"/>
      <c s="18" t="s">
        <v>476</v>
      </c>
      <c s="6"/>
      <c s="6"/>
      <c s="6"/>
      <c s="6"/>
    </row>
    <row r="7" spans="1:9" ht="12.75" customHeight="1">
      <c r="A7" s="15" t="s">
        <v>30</v>
      </c>
      <c s="15" t="s">
        <v>32</v>
      </c>
      <c s="15" t="s">
        <v>34</v>
      </c>
      <c s="15" t="s">
        <v>35</v>
      </c>
      <c s="15" t="s">
        <v>36</v>
      </c>
      <c s="15" t="s">
        <v>38</v>
      </c>
      <c s="15" t="s">
        <v>40</v>
      </c>
      <c s="15" t="s">
        <v>42</v>
      </c>
      <c s="15"/>
    </row>
    <row r="8" spans="1:9" ht="12.75" customHeight="1">
      <c r="A8" s="15"/>
      <c s="15"/>
      <c s="15"/>
      <c s="15"/>
      <c s="15"/>
      <c s="15"/>
      <c s="15"/>
      <c s="15" t="s">
        <v>43</v>
      </c>
      <c s="15" t="s">
        <v>45</v>
      </c>
    </row>
    <row r="9" spans="1:9" ht="12.75" customHeight="1">
      <c r="A9" s="15" t="s">
        <v>31</v>
      </c>
      <c s="15" t="s">
        <v>33</v>
      </c>
      <c s="15" t="s">
        <v>27</v>
      </c>
      <c s="15" t="s">
        <v>26</v>
      </c>
      <c s="15" t="s">
        <v>37</v>
      </c>
      <c s="15" t="s">
        <v>39</v>
      </c>
      <c s="15" t="s">
        <v>41</v>
      </c>
      <c s="15" t="s">
        <v>44</v>
      </c>
      <c s="15" t="s">
        <v>46</v>
      </c>
    </row>
    <row r="10" spans="1:18" ht="12.75" customHeight="1">
      <c r="A10" s="27" t="s">
        <v>48</v>
      </c>
      <c s="27"/>
      <c s="28" t="s">
        <v>31</v>
      </c>
      <c s="27"/>
      <c s="29" t="s">
        <v>49</v>
      </c>
      <c s="27"/>
      <c s="27"/>
      <c s="27"/>
      <c s="30">
        <f>0+Q10</f>
      </c>
      <c r="O10">
        <f>0+R10</f>
      </c>
      <c r="Q10">
        <f>0+I11</f>
      </c>
      <c>
        <f>0+O11</f>
      </c>
    </row>
    <row r="11" spans="1:16" ht="12.75">
      <c r="A11" s="26" t="s">
        <v>50</v>
      </c>
      <c s="31" t="s">
        <v>33</v>
      </c>
      <c s="31" t="s">
        <v>51</v>
      </c>
      <c s="26" t="s">
        <v>52</v>
      </c>
      <c s="32" t="s">
        <v>53</v>
      </c>
      <c s="33" t="s">
        <v>54</v>
      </c>
      <c s="34">
        <v>4.416</v>
      </c>
      <c s="35">
        <v>0</v>
      </c>
      <c s="36">
        <f>ROUND(ROUND(H11,2)*ROUND(G11,3),2)</f>
      </c>
      <c r="O11">
        <f>(I11*21)/100</f>
      </c>
      <c t="s">
        <v>27</v>
      </c>
    </row>
    <row r="12" spans="1:5" ht="12.75">
      <c r="A12" s="37" t="s">
        <v>55</v>
      </c>
      <c r="E12" s="38" t="s">
        <v>437</v>
      </c>
    </row>
    <row r="13" spans="1:5" ht="12.75">
      <c r="A13" s="39" t="s">
        <v>57</v>
      </c>
      <c r="E13" s="40" t="s">
        <v>478</v>
      </c>
    </row>
    <row r="14" spans="1:18" ht="12.75" customHeight="1">
      <c r="A14" s="6" t="s">
        <v>48</v>
      </c>
      <c s="6"/>
      <c s="42" t="s">
        <v>33</v>
      </c>
      <c s="6"/>
      <c s="29" t="s">
        <v>59</v>
      </c>
      <c s="6"/>
      <c s="6"/>
      <c s="6"/>
      <c s="43">
        <f>0+Q14</f>
      </c>
      <c r="O14">
        <f>0+R14</f>
      </c>
      <c r="Q14">
        <f>0+I15</f>
      </c>
      <c>
        <f>0+O15</f>
      </c>
    </row>
    <row r="15" spans="1:16" ht="12.75">
      <c r="A15" s="26" t="s">
        <v>50</v>
      </c>
      <c s="31" t="s">
        <v>27</v>
      </c>
      <c s="31" t="s">
        <v>361</v>
      </c>
      <c s="26" t="s">
        <v>52</v>
      </c>
      <c s="32" t="s">
        <v>362</v>
      </c>
      <c s="33" t="s">
        <v>71</v>
      </c>
      <c s="34">
        <v>1.92</v>
      </c>
      <c s="35">
        <v>0</v>
      </c>
      <c s="36">
        <f>ROUND(ROUND(H15,2)*ROUND(G15,3),2)</f>
      </c>
      <c r="O15">
        <f>(I15*21)/100</f>
      </c>
      <c t="s">
        <v>27</v>
      </c>
    </row>
    <row r="16" spans="1:5" ht="51">
      <c r="A16" s="37" t="s">
        <v>55</v>
      </c>
      <c r="E16" s="38" t="s">
        <v>135</v>
      </c>
    </row>
    <row r="17" spans="1:5" ht="12.75">
      <c r="A17" s="39" t="s">
        <v>57</v>
      </c>
      <c r="E17" s="40" t="s">
        <v>479</v>
      </c>
    </row>
    <row r="18" spans="1:18" ht="12.75" customHeight="1">
      <c r="A18" s="6" t="s">
        <v>48</v>
      </c>
      <c s="6"/>
      <c s="42" t="s">
        <v>39</v>
      </c>
      <c s="6"/>
      <c s="29" t="s">
        <v>188</v>
      </c>
      <c s="6"/>
      <c s="6"/>
      <c s="6"/>
      <c s="43">
        <f>0+Q18</f>
      </c>
      <c r="O18">
        <f>0+R18</f>
      </c>
      <c r="Q18">
        <f>0+I19+I22+I25+I28</f>
      </c>
      <c>
        <f>0+O19+O22+O25+O28</f>
      </c>
    </row>
    <row r="19" spans="1:16" ht="12.75">
      <c r="A19" s="26" t="s">
        <v>50</v>
      </c>
      <c s="31" t="s">
        <v>26</v>
      </c>
      <c s="31" t="s">
        <v>212</v>
      </c>
      <c s="26" t="s">
        <v>69</v>
      </c>
      <c s="32" t="s">
        <v>213</v>
      </c>
      <c s="33" t="s">
        <v>62</v>
      </c>
      <c s="34">
        <v>25.508</v>
      </c>
      <c s="35">
        <v>0</v>
      </c>
      <c s="36">
        <f>ROUND(ROUND(H19,2)*ROUND(G19,3),2)</f>
      </c>
      <c r="O19">
        <f>(I19*21)/100</f>
      </c>
      <c t="s">
        <v>27</v>
      </c>
    </row>
    <row r="20" spans="1:5" ht="51">
      <c r="A20" s="37" t="s">
        <v>55</v>
      </c>
      <c r="E20" s="38" t="s">
        <v>214</v>
      </c>
    </row>
    <row r="21" spans="1:5" ht="12.75">
      <c r="A21" s="44" t="s">
        <v>57</v>
      </c>
      <c r="E21" s="40" t="s">
        <v>480</v>
      </c>
    </row>
    <row r="22" spans="1:16" ht="12.75">
      <c r="A22" s="26" t="s">
        <v>50</v>
      </c>
      <c s="31" t="s">
        <v>37</v>
      </c>
      <c s="31" t="s">
        <v>212</v>
      </c>
      <c s="26" t="s">
        <v>74</v>
      </c>
      <c s="32" t="s">
        <v>213</v>
      </c>
      <c s="33" t="s">
        <v>62</v>
      </c>
      <c s="34">
        <v>25.386</v>
      </c>
      <c s="35">
        <v>0</v>
      </c>
      <c s="36">
        <f>ROUND(ROUND(H22,2)*ROUND(G22,3),2)</f>
      </c>
      <c r="O22">
        <f>(I22*21)/100</f>
      </c>
      <c t="s">
        <v>27</v>
      </c>
    </row>
    <row r="23" spans="1:5" ht="51">
      <c r="A23" s="37" t="s">
        <v>55</v>
      </c>
      <c r="E23" s="38" t="s">
        <v>302</v>
      </c>
    </row>
    <row r="24" spans="1:5" ht="12.75">
      <c r="A24" s="44" t="s">
        <v>57</v>
      </c>
      <c r="E24" s="40" t="s">
        <v>481</v>
      </c>
    </row>
    <row r="25" spans="1:16" ht="12.75">
      <c r="A25" s="26" t="s">
        <v>50</v>
      </c>
      <c s="31" t="s">
        <v>39</v>
      </c>
      <c s="31" t="s">
        <v>225</v>
      </c>
      <c s="26" t="s">
        <v>52</v>
      </c>
      <c s="32" t="s">
        <v>226</v>
      </c>
      <c s="33" t="s">
        <v>62</v>
      </c>
      <c s="34">
        <v>24.41</v>
      </c>
      <c s="35">
        <v>0</v>
      </c>
      <c s="36">
        <f>ROUND(ROUND(H25,2)*ROUND(G25,3),2)</f>
      </c>
      <c r="O25">
        <f>(I25*21)/100</f>
      </c>
      <c t="s">
        <v>27</v>
      </c>
    </row>
    <row r="26" spans="1:5" ht="25.5">
      <c r="A26" s="37" t="s">
        <v>55</v>
      </c>
      <c r="E26" s="38" t="s">
        <v>227</v>
      </c>
    </row>
    <row r="27" spans="1:5" ht="12.75">
      <c r="A27" s="44" t="s">
        <v>57</v>
      </c>
      <c r="E27" s="40" t="s">
        <v>482</v>
      </c>
    </row>
    <row r="28" spans="1:16" ht="12.75">
      <c r="A28" s="26" t="s">
        <v>50</v>
      </c>
      <c s="31" t="s">
        <v>41</v>
      </c>
      <c s="31" t="s">
        <v>230</v>
      </c>
      <c s="26" t="s">
        <v>52</v>
      </c>
      <c s="32" t="s">
        <v>231</v>
      </c>
      <c s="33" t="s">
        <v>62</v>
      </c>
      <c s="34">
        <v>24.898</v>
      </c>
      <c s="35">
        <v>0</v>
      </c>
      <c s="36">
        <f>ROUND(ROUND(H28,2)*ROUND(G28,3),2)</f>
      </c>
      <c r="O28">
        <f>(I28*21)/100</f>
      </c>
      <c t="s">
        <v>27</v>
      </c>
    </row>
    <row r="29" spans="1:5" ht="51">
      <c r="A29" s="37" t="s">
        <v>55</v>
      </c>
      <c r="E29" s="38" t="s">
        <v>232</v>
      </c>
    </row>
    <row r="30" spans="1:5" ht="12.75">
      <c r="A30" s="39" t="s">
        <v>57</v>
      </c>
      <c r="E30" s="40" t="s">
        <v>483</v>
      </c>
    </row>
  </sheetData>
  <sheetProtection sheet="1" objects="1" scenarios="1"/>
  <mergeCells count="12">
    <mergeCell ref="C3:D3"/>
    <mergeCell ref="C4:D4"/>
    <mergeCell ref="C5:D5"/>
    <mergeCell ref="C6:D6"/>
    <mergeCell ref="A7:A8"/>
    <mergeCell ref="B7:B8"/>
    <mergeCell ref="C7:C8"/>
    <mergeCell ref="D7:D8"/>
    <mergeCell ref="E7:E8"/>
    <mergeCell ref="F7:F8"/>
    <mergeCell ref="G7:G8"/>
    <mergeCell ref="H7:I7"/>
  </mergeCells>
  <printOptions/>
  <pageMargins left="0.75" right="0.75" top="1" bottom="1" header="0.5" footer="0.5"/>
  <pageSetup fitToHeight="0" horizontalDpi="300" verticalDpi="300" orientation="portrait" paperSize="9"/>
  <drawing r:id="rId1"/>
</worksheet>
</file>

<file path=xl/worksheets/sheet15.xml><?xml version="1.0" encoding="utf-8"?>
<worksheet xmlns="http://schemas.openxmlformats.org/spreadsheetml/2006/main" xmlns:r="http://schemas.openxmlformats.org/officeDocument/2006/relationships">
  <sheetPr>
    <pageSetUpPr fitToPage="1"/>
  </sheetPr>
  <dimension ref="A1:R30"/>
  <sheetViews>
    <sheetView workbookViewId="0" topLeftCell="A1">
      <pane ySplit="9" topLeftCell="A10" activePane="bottomLeft" state="frozen"/>
      <selection pane="topLeft" activeCell="A1" sqref="A1"/>
      <selection pane="bottomLeft" activeCell="A10" sqref="A10"/>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26</v>
      </c>
    </row>
    <row r="2" spans="2:16" ht="25" customHeight="1">
      <c r="B2" s="1"/>
      <c s="1"/>
      <c s="1"/>
      <c s="2" t="s">
        <v>13</v>
      </c>
      <c s="1"/>
      <c s="1"/>
      <c s="6"/>
      <c s="6"/>
      <c r="O2">
        <f>0+O10+O14+O18</f>
      </c>
      <c t="s">
        <v>26</v>
      </c>
    </row>
    <row r="3" spans="1:16" ht="15" customHeight="1">
      <c r="A3" t="s">
        <v>12</v>
      </c>
      <c s="12" t="s">
        <v>14</v>
      </c>
      <c s="13" t="s">
        <v>15</v>
      </c>
      <c s="1"/>
      <c s="14" t="s">
        <v>16</v>
      </c>
      <c s="1"/>
      <c s="9"/>
      <c s="8" t="s">
        <v>484</v>
      </c>
      <c s="45">
        <f>0+I10+I14+I18</f>
      </c>
      <c r="O3" t="s">
        <v>23</v>
      </c>
      <c t="s">
        <v>27</v>
      </c>
    </row>
    <row r="4" spans="1:16" ht="15" customHeight="1">
      <c r="A4" t="s">
        <v>17</v>
      </c>
      <c s="12" t="s">
        <v>18</v>
      </c>
      <c s="13" t="s">
        <v>116</v>
      </c>
      <c s="1"/>
      <c s="14" t="s">
        <v>117</v>
      </c>
      <c s="1"/>
      <c s="1"/>
      <c s="11"/>
      <c s="11"/>
      <c r="O4" t="s">
        <v>24</v>
      </c>
      <c t="s">
        <v>27</v>
      </c>
    </row>
    <row r="5" spans="1:16" ht="12.75" customHeight="1">
      <c r="A5" t="s">
        <v>21</v>
      </c>
      <c s="12" t="s">
        <v>18</v>
      </c>
      <c s="13" t="s">
        <v>349</v>
      </c>
      <c s="1"/>
      <c s="14" t="s">
        <v>350</v>
      </c>
      <c s="1"/>
      <c s="1"/>
      <c s="1"/>
      <c s="1"/>
      <c r="O5" t="s">
        <v>25</v>
      </c>
      <c t="s">
        <v>27</v>
      </c>
    </row>
    <row r="6" spans="1:9" ht="12.75" customHeight="1">
      <c r="A6" t="s">
        <v>120</v>
      </c>
      <c s="16" t="s">
        <v>22</v>
      </c>
      <c s="17" t="s">
        <v>484</v>
      </c>
      <c s="6"/>
      <c s="18" t="s">
        <v>485</v>
      </c>
      <c s="6"/>
      <c s="6"/>
      <c s="6"/>
      <c s="6"/>
    </row>
    <row r="7" spans="1:9" ht="12.75" customHeight="1">
      <c r="A7" s="15" t="s">
        <v>30</v>
      </c>
      <c s="15" t="s">
        <v>32</v>
      </c>
      <c s="15" t="s">
        <v>34</v>
      </c>
      <c s="15" t="s">
        <v>35</v>
      </c>
      <c s="15" t="s">
        <v>36</v>
      </c>
      <c s="15" t="s">
        <v>38</v>
      </c>
      <c s="15" t="s">
        <v>40</v>
      </c>
      <c s="15" t="s">
        <v>42</v>
      </c>
      <c s="15"/>
    </row>
    <row r="8" spans="1:9" ht="12.75" customHeight="1">
      <c r="A8" s="15"/>
      <c s="15"/>
      <c s="15"/>
      <c s="15"/>
      <c s="15"/>
      <c s="15"/>
      <c s="15"/>
      <c s="15" t="s">
        <v>43</v>
      </c>
      <c s="15" t="s">
        <v>45</v>
      </c>
    </row>
    <row r="9" spans="1:9" ht="12.75" customHeight="1">
      <c r="A9" s="15" t="s">
        <v>31</v>
      </c>
      <c s="15" t="s">
        <v>33</v>
      </c>
      <c s="15" t="s">
        <v>27</v>
      </c>
      <c s="15" t="s">
        <v>26</v>
      </c>
      <c s="15" t="s">
        <v>37</v>
      </c>
      <c s="15" t="s">
        <v>39</v>
      </c>
      <c s="15" t="s">
        <v>41</v>
      </c>
      <c s="15" t="s">
        <v>44</v>
      </c>
      <c s="15" t="s">
        <v>46</v>
      </c>
    </row>
    <row r="10" spans="1:18" ht="12.75" customHeight="1">
      <c r="A10" s="27" t="s">
        <v>48</v>
      </c>
      <c s="27"/>
      <c s="28" t="s">
        <v>31</v>
      </c>
      <c s="27"/>
      <c s="29" t="s">
        <v>49</v>
      </c>
      <c s="27"/>
      <c s="27"/>
      <c s="27"/>
      <c s="30">
        <f>0+Q10</f>
      </c>
      <c r="O10">
        <f>0+R10</f>
      </c>
      <c r="Q10">
        <f>0+I11</f>
      </c>
      <c>
        <f>0+O11</f>
      </c>
    </row>
    <row r="11" spans="1:16" ht="12.75">
      <c r="A11" s="26" t="s">
        <v>50</v>
      </c>
      <c s="31" t="s">
        <v>33</v>
      </c>
      <c s="31" t="s">
        <v>51</v>
      </c>
      <c s="26" t="s">
        <v>52</v>
      </c>
      <c s="32" t="s">
        <v>53</v>
      </c>
      <c s="33" t="s">
        <v>54</v>
      </c>
      <c s="34">
        <v>8.464</v>
      </c>
      <c s="35">
        <v>0</v>
      </c>
      <c s="36">
        <f>ROUND(ROUND(H11,2)*ROUND(G11,3),2)</f>
      </c>
      <c r="O11">
        <f>(I11*21)/100</f>
      </c>
      <c t="s">
        <v>27</v>
      </c>
    </row>
    <row r="12" spans="1:5" ht="12.75">
      <c r="A12" s="37" t="s">
        <v>55</v>
      </c>
      <c r="E12" s="38" t="s">
        <v>437</v>
      </c>
    </row>
    <row r="13" spans="1:5" ht="12.75">
      <c r="A13" s="39" t="s">
        <v>57</v>
      </c>
      <c r="E13" s="40" t="s">
        <v>487</v>
      </c>
    </row>
    <row r="14" spans="1:18" ht="12.75" customHeight="1">
      <c r="A14" s="6" t="s">
        <v>48</v>
      </c>
      <c s="6"/>
      <c s="42" t="s">
        <v>33</v>
      </c>
      <c s="6"/>
      <c s="29" t="s">
        <v>59</v>
      </c>
      <c s="6"/>
      <c s="6"/>
      <c s="6"/>
      <c s="43">
        <f>0+Q14</f>
      </c>
      <c r="O14">
        <f>0+R14</f>
      </c>
      <c r="Q14">
        <f>0+I15</f>
      </c>
      <c>
        <f>0+O15</f>
      </c>
    </row>
    <row r="15" spans="1:16" ht="12.75">
      <c r="A15" s="26" t="s">
        <v>50</v>
      </c>
      <c s="31" t="s">
        <v>27</v>
      </c>
      <c s="31" t="s">
        <v>361</v>
      </c>
      <c s="26" t="s">
        <v>52</v>
      </c>
      <c s="32" t="s">
        <v>362</v>
      </c>
      <c s="33" t="s">
        <v>71</v>
      </c>
      <c s="34">
        <v>3.68</v>
      </c>
      <c s="35">
        <v>0</v>
      </c>
      <c s="36">
        <f>ROUND(ROUND(H15,2)*ROUND(G15,3),2)</f>
      </c>
      <c r="O15">
        <f>(I15*21)/100</f>
      </c>
      <c t="s">
        <v>27</v>
      </c>
    </row>
    <row r="16" spans="1:5" ht="51">
      <c r="A16" s="37" t="s">
        <v>55</v>
      </c>
      <c r="E16" s="38" t="s">
        <v>135</v>
      </c>
    </row>
    <row r="17" spans="1:5" ht="12.75">
      <c r="A17" s="39" t="s">
        <v>57</v>
      </c>
      <c r="E17" s="40" t="s">
        <v>488</v>
      </c>
    </row>
    <row r="18" spans="1:18" ht="12.75" customHeight="1">
      <c r="A18" s="6" t="s">
        <v>48</v>
      </c>
      <c s="6"/>
      <c s="42" t="s">
        <v>39</v>
      </c>
      <c s="6"/>
      <c s="29" t="s">
        <v>188</v>
      </c>
      <c s="6"/>
      <c s="6"/>
      <c s="6"/>
      <c s="43">
        <f>0+Q18</f>
      </c>
      <c r="O18">
        <f>0+R18</f>
      </c>
      <c r="Q18">
        <f>0+I19+I22+I25+I28</f>
      </c>
      <c>
        <f>0+O19+O22+O25+O28</f>
      </c>
    </row>
    <row r="19" spans="1:16" ht="12.75">
      <c r="A19" s="26" t="s">
        <v>50</v>
      </c>
      <c s="31" t="s">
        <v>26</v>
      </c>
      <c s="31" t="s">
        <v>212</v>
      </c>
      <c s="26" t="s">
        <v>69</v>
      </c>
      <c s="32" t="s">
        <v>213</v>
      </c>
      <c s="33" t="s">
        <v>62</v>
      </c>
      <c s="34">
        <v>47.579</v>
      </c>
      <c s="35">
        <v>0</v>
      </c>
      <c s="36">
        <f>ROUND(ROUND(H19,2)*ROUND(G19,3),2)</f>
      </c>
      <c r="O19">
        <f>(I19*21)/100</f>
      </c>
      <c t="s">
        <v>27</v>
      </c>
    </row>
    <row r="20" spans="1:5" ht="51">
      <c r="A20" s="37" t="s">
        <v>55</v>
      </c>
      <c r="E20" s="38" t="s">
        <v>214</v>
      </c>
    </row>
    <row r="21" spans="1:5" ht="12.75">
      <c r="A21" s="44" t="s">
        <v>57</v>
      </c>
      <c r="E21" s="40" t="s">
        <v>489</v>
      </c>
    </row>
    <row r="22" spans="1:16" ht="12.75">
      <c r="A22" s="26" t="s">
        <v>50</v>
      </c>
      <c s="31" t="s">
        <v>37</v>
      </c>
      <c s="31" t="s">
        <v>212</v>
      </c>
      <c s="26" t="s">
        <v>74</v>
      </c>
      <c s="32" t="s">
        <v>213</v>
      </c>
      <c s="33" t="s">
        <v>62</v>
      </c>
      <c s="34">
        <v>47.351</v>
      </c>
      <c s="35">
        <v>0</v>
      </c>
      <c s="36">
        <f>ROUND(ROUND(H22,2)*ROUND(G22,3),2)</f>
      </c>
      <c r="O22">
        <f>(I22*21)/100</f>
      </c>
      <c t="s">
        <v>27</v>
      </c>
    </row>
    <row r="23" spans="1:5" ht="51">
      <c r="A23" s="37" t="s">
        <v>55</v>
      </c>
      <c r="E23" s="38" t="s">
        <v>302</v>
      </c>
    </row>
    <row r="24" spans="1:5" ht="12.75">
      <c r="A24" s="44" t="s">
        <v>57</v>
      </c>
      <c r="E24" s="40" t="s">
        <v>490</v>
      </c>
    </row>
    <row r="25" spans="1:16" ht="12.75">
      <c r="A25" s="26" t="s">
        <v>50</v>
      </c>
      <c s="31" t="s">
        <v>39</v>
      </c>
      <c s="31" t="s">
        <v>225</v>
      </c>
      <c s="26" t="s">
        <v>52</v>
      </c>
      <c s="32" t="s">
        <v>226</v>
      </c>
      <c s="33" t="s">
        <v>62</v>
      </c>
      <c s="34">
        <v>45.53</v>
      </c>
      <c s="35">
        <v>0</v>
      </c>
      <c s="36">
        <f>ROUND(ROUND(H25,2)*ROUND(G25,3),2)</f>
      </c>
      <c r="O25">
        <f>(I25*21)/100</f>
      </c>
      <c t="s">
        <v>27</v>
      </c>
    </row>
    <row r="26" spans="1:5" ht="25.5">
      <c r="A26" s="37" t="s">
        <v>55</v>
      </c>
      <c r="E26" s="38" t="s">
        <v>227</v>
      </c>
    </row>
    <row r="27" spans="1:5" ht="12.75">
      <c r="A27" s="44" t="s">
        <v>57</v>
      </c>
      <c r="E27" s="40" t="s">
        <v>491</v>
      </c>
    </row>
    <row r="28" spans="1:16" ht="12.75">
      <c r="A28" s="26" t="s">
        <v>50</v>
      </c>
      <c s="31" t="s">
        <v>41</v>
      </c>
      <c s="31" t="s">
        <v>230</v>
      </c>
      <c s="26" t="s">
        <v>52</v>
      </c>
      <c s="32" t="s">
        <v>231</v>
      </c>
      <c s="33" t="s">
        <v>62</v>
      </c>
      <c s="34">
        <v>46.441</v>
      </c>
      <c s="35">
        <v>0</v>
      </c>
      <c s="36">
        <f>ROUND(ROUND(H28,2)*ROUND(G28,3),2)</f>
      </c>
      <c r="O28">
        <f>(I28*21)/100</f>
      </c>
      <c t="s">
        <v>27</v>
      </c>
    </row>
    <row r="29" spans="1:5" ht="51">
      <c r="A29" s="37" t="s">
        <v>55</v>
      </c>
      <c r="E29" s="38" t="s">
        <v>232</v>
      </c>
    </row>
    <row r="30" spans="1:5" ht="12.75">
      <c r="A30" s="39" t="s">
        <v>57</v>
      </c>
      <c r="E30" s="40" t="s">
        <v>492</v>
      </c>
    </row>
  </sheetData>
  <sheetProtection sheet="1" objects="1" scenarios="1"/>
  <mergeCells count="12">
    <mergeCell ref="C3:D3"/>
    <mergeCell ref="C4:D4"/>
    <mergeCell ref="C5:D5"/>
    <mergeCell ref="C6:D6"/>
    <mergeCell ref="A7:A8"/>
    <mergeCell ref="B7:B8"/>
    <mergeCell ref="C7:C8"/>
    <mergeCell ref="D7:D8"/>
    <mergeCell ref="E7:E8"/>
    <mergeCell ref="F7:F8"/>
    <mergeCell ref="G7:G8"/>
    <mergeCell ref="H7:I7"/>
  </mergeCells>
  <printOptions/>
  <pageMargins left="0.75" right="0.75" top="1" bottom="1" header="0.5" footer="0.5"/>
  <pageSetup fitToHeight="0" horizontalDpi="300" verticalDpi="300" orientation="portrait" paperSize="9"/>
  <drawing r:id="rId1"/>
</worksheet>
</file>

<file path=xl/worksheets/sheet16.xml><?xml version="1.0" encoding="utf-8"?>
<worksheet xmlns="http://schemas.openxmlformats.org/spreadsheetml/2006/main" xmlns:r="http://schemas.openxmlformats.org/officeDocument/2006/relationships">
  <sheetPr>
    <pageSetUpPr fitToPage="1"/>
  </sheetPr>
  <dimension ref="A1:R30"/>
  <sheetViews>
    <sheetView workbookViewId="0" topLeftCell="A1">
      <pane ySplit="9" topLeftCell="A10" activePane="bottomLeft" state="frozen"/>
      <selection pane="topLeft" activeCell="A1" sqref="A1"/>
      <selection pane="bottomLeft" activeCell="A10" sqref="A10"/>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26</v>
      </c>
    </row>
    <row r="2" spans="2:16" ht="25" customHeight="1">
      <c r="B2" s="1"/>
      <c s="1"/>
      <c s="1"/>
      <c s="2" t="s">
        <v>13</v>
      </c>
      <c s="1"/>
      <c s="1"/>
      <c s="6"/>
      <c s="6"/>
      <c r="O2">
        <f>0+O10+O14+O18</f>
      </c>
      <c t="s">
        <v>26</v>
      </c>
    </row>
    <row r="3" spans="1:16" ht="15" customHeight="1">
      <c r="A3" t="s">
        <v>12</v>
      </c>
      <c s="12" t="s">
        <v>14</v>
      </c>
      <c s="13" t="s">
        <v>15</v>
      </c>
      <c s="1"/>
      <c s="14" t="s">
        <v>16</v>
      </c>
      <c s="1"/>
      <c s="9"/>
      <c s="8" t="s">
        <v>493</v>
      </c>
      <c s="45">
        <f>0+I10+I14+I18</f>
      </c>
      <c r="O3" t="s">
        <v>23</v>
      </c>
      <c t="s">
        <v>27</v>
      </c>
    </row>
    <row r="4" spans="1:16" ht="15" customHeight="1">
      <c r="A4" t="s">
        <v>17</v>
      </c>
      <c s="12" t="s">
        <v>18</v>
      </c>
      <c s="13" t="s">
        <v>116</v>
      </c>
      <c s="1"/>
      <c s="14" t="s">
        <v>117</v>
      </c>
      <c s="1"/>
      <c s="1"/>
      <c s="11"/>
      <c s="11"/>
      <c r="O4" t="s">
        <v>24</v>
      </c>
      <c t="s">
        <v>27</v>
      </c>
    </row>
    <row r="5" spans="1:16" ht="12.75" customHeight="1">
      <c r="A5" t="s">
        <v>21</v>
      </c>
      <c s="12" t="s">
        <v>18</v>
      </c>
      <c s="13" t="s">
        <v>349</v>
      </c>
      <c s="1"/>
      <c s="14" t="s">
        <v>350</v>
      </c>
      <c s="1"/>
      <c s="1"/>
      <c s="1"/>
      <c s="1"/>
      <c r="O5" t="s">
        <v>25</v>
      </c>
      <c t="s">
        <v>27</v>
      </c>
    </row>
    <row r="6" spans="1:9" ht="12.75" customHeight="1">
      <c r="A6" t="s">
        <v>120</v>
      </c>
      <c s="16" t="s">
        <v>22</v>
      </c>
      <c s="17" t="s">
        <v>493</v>
      </c>
      <c s="6"/>
      <c s="18" t="s">
        <v>494</v>
      </c>
      <c s="6"/>
      <c s="6"/>
      <c s="6"/>
      <c s="6"/>
    </row>
    <row r="7" spans="1:9" ht="12.75" customHeight="1">
      <c r="A7" s="15" t="s">
        <v>30</v>
      </c>
      <c s="15" t="s">
        <v>32</v>
      </c>
      <c s="15" t="s">
        <v>34</v>
      </c>
      <c s="15" t="s">
        <v>35</v>
      </c>
      <c s="15" t="s">
        <v>36</v>
      </c>
      <c s="15" t="s">
        <v>38</v>
      </c>
      <c s="15" t="s">
        <v>40</v>
      </c>
      <c s="15" t="s">
        <v>42</v>
      </c>
      <c s="15"/>
    </row>
    <row r="8" spans="1:9" ht="12.75" customHeight="1">
      <c r="A8" s="15"/>
      <c s="15"/>
      <c s="15"/>
      <c s="15"/>
      <c s="15"/>
      <c s="15"/>
      <c s="15"/>
      <c s="15" t="s">
        <v>43</v>
      </c>
      <c s="15" t="s">
        <v>45</v>
      </c>
    </row>
    <row r="9" spans="1:9" ht="12.75" customHeight="1">
      <c r="A9" s="15" t="s">
        <v>31</v>
      </c>
      <c s="15" t="s">
        <v>33</v>
      </c>
      <c s="15" t="s">
        <v>27</v>
      </c>
      <c s="15" t="s">
        <v>26</v>
      </c>
      <c s="15" t="s">
        <v>37</v>
      </c>
      <c s="15" t="s">
        <v>39</v>
      </c>
      <c s="15" t="s">
        <v>41</v>
      </c>
      <c s="15" t="s">
        <v>44</v>
      </c>
      <c s="15" t="s">
        <v>46</v>
      </c>
    </row>
    <row r="10" spans="1:18" ht="12.75" customHeight="1">
      <c r="A10" s="27" t="s">
        <v>48</v>
      </c>
      <c s="27"/>
      <c s="28" t="s">
        <v>31</v>
      </c>
      <c s="27"/>
      <c s="29" t="s">
        <v>49</v>
      </c>
      <c s="27"/>
      <c s="27"/>
      <c s="27"/>
      <c s="30">
        <f>0+Q10</f>
      </c>
      <c r="O10">
        <f>0+R10</f>
      </c>
      <c r="Q10">
        <f>0+I11</f>
      </c>
      <c>
        <f>0+O11</f>
      </c>
    </row>
    <row r="11" spans="1:16" ht="12.75">
      <c r="A11" s="26" t="s">
        <v>50</v>
      </c>
      <c s="31" t="s">
        <v>33</v>
      </c>
      <c s="31" t="s">
        <v>51</v>
      </c>
      <c s="26" t="s">
        <v>52</v>
      </c>
      <c s="32" t="s">
        <v>53</v>
      </c>
      <c s="33" t="s">
        <v>54</v>
      </c>
      <c s="34">
        <v>13.064</v>
      </c>
      <c s="35">
        <v>0</v>
      </c>
      <c s="36">
        <f>ROUND(ROUND(H11,2)*ROUND(G11,3),2)</f>
      </c>
      <c r="O11">
        <f>(I11*21)/100</f>
      </c>
      <c t="s">
        <v>27</v>
      </c>
    </row>
    <row r="12" spans="1:5" ht="12.75">
      <c r="A12" s="37" t="s">
        <v>55</v>
      </c>
      <c r="E12" s="38" t="s">
        <v>437</v>
      </c>
    </row>
    <row r="13" spans="1:5" ht="12.75">
      <c r="A13" s="39" t="s">
        <v>57</v>
      </c>
      <c r="E13" s="40" t="s">
        <v>496</v>
      </c>
    </row>
    <row r="14" spans="1:18" ht="12.75" customHeight="1">
      <c r="A14" s="6" t="s">
        <v>48</v>
      </c>
      <c s="6"/>
      <c s="42" t="s">
        <v>33</v>
      </c>
      <c s="6"/>
      <c s="29" t="s">
        <v>59</v>
      </c>
      <c s="6"/>
      <c s="6"/>
      <c s="6"/>
      <c s="43">
        <f>0+Q14</f>
      </c>
      <c r="O14">
        <f>0+R14</f>
      </c>
      <c r="Q14">
        <f>0+I15</f>
      </c>
      <c>
        <f>0+O15</f>
      </c>
    </row>
    <row r="15" spans="1:16" ht="12.75">
      <c r="A15" s="26" t="s">
        <v>50</v>
      </c>
      <c s="31" t="s">
        <v>27</v>
      </c>
      <c s="31" t="s">
        <v>361</v>
      </c>
      <c s="26" t="s">
        <v>52</v>
      </c>
      <c s="32" t="s">
        <v>362</v>
      </c>
      <c s="33" t="s">
        <v>71</v>
      </c>
      <c s="34">
        <v>5.68</v>
      </c>
      <c s="35">
        <v>0</v>
      </c>
      <c s="36">
        <f>ROUND(ROUND(H15,2)*ROUND(G15,3),2)</f>
      </c>
      <c r="O15">
        <f>(I15*21)/100</f>
      </c>
      <c t="s">
        <v>27</v>
      </c>
    </row>
    <row r="16" spans="1:5" ht="51">
      <c r="A16" s="37" t="s">
        <v>55</v>
      </c>
      <c r="E16" s="38" t="s">
        <v>135</v>
      </c>
    </row>
    <row r="17" spans="1:5" ht="12.75">
      <c r="A17" s="39" t="s">
        <v>57</v>
      </c>
      <c r="E17" s="40" t="s">
        <v>497</v>
      </c>
    </row>
    <row r="18" spans="1:18" ht="12.75" customHeight="1">
      <c r="A18" s="6" t="s">
        <v>48</v>
      </c>
      <c s="6"/>
      <c s="42" t="s">
        <v>39</v>
      </c>
      <c s="6"/>
      <c s="29" t="s">
        <v>188</v>
      </c>
      <c s="6"/>
      <c s="6"/>
      <c s="6"/>
      <c s="43">
        <f>0+Q18</f>
      </c>
      <c r="O18">
        <f>0+R18</f>
      </c>
      <c r="Q18">
        <f>0+I19+I22+I25+I28</f>
      </c>
      <c>
        <f>0+O19+O22+O25+O28</f>
      </c>
    </row>
    <row r="19" spans="1:16" ht="12.75">
      <c r="A19" s="26" t="s">
        <v>50</v>
      </c>
      <c s="31" t="s">
        <v>26</v>
      </c>
      <c s="31" t="s">
        <v>212</v>
      </c>
      <c s="26" t="s">
        <v>69</v>
      </c>
      <c s="32" t="s">
        <v>213</v>
      </c>
      <c s="33" t="s">
        <v>62</v>
      </c>
      <c s="34">
        <v>73.746</v>
      </c>
      <c s="35">
        <v>0</v>
      </c>
      <c s="36">
        <f>ROUND(ROUND(H19,2)*ROUND(G19,3),2)</f>
      </c>
      <c r="O19">
        <f>(I19*21)/100</f>
      </c>
      <c t="s">
        <v>27</v>
      </c>
    </row>
    <row r="20" spans="1:5" ht="51">
      <c r="A20" s="37" t="s">
        <v>55</v>
      </c>
      <c r="E20" s="38" t="s">
        <v>214</v>
      </c>
    </row>
    <row r="21" spans="1:5" ht="12.75">
      <c r="A21" s="44" t="s">
        <v>57</v>
      </c>
      <c r="E21" s="40" t="s">
        <v>498</v>
      </c>
    </row>
    <row r="22" spans="1:16" ht="12.75">
      <c r="A22" s="26" t="s">
        <v>50</v>
      </c>
      <c s="31" t="s">
        <v>37</v>
      </c>
      <c s="31" t="s">
        <v>212</v>
      </c>
      <c s="26" t="s">
        <v>74</v>
      </c>
      <c s="32" t="s">
        <v>213</v>
      </c>
      <c s="33" t="s">
        <v>62</v>
      </c>
      <c s="34">
        <v>73.393</v>
      </c>
      <c s="35">
        <v>0</v>
      </c>
      <c s="36">
        <f>ROUND(ROUND(H22,2)*ROUND(G22,3),2)</f>
      </c>
      <c r="O22">
        <f>(I22*21)/100</f>
      </c>
      <c t="s">
        <v>27</v>
      </c>
    </row>
    <row r="23" spans="1:5" ht="51">
      <c r="A23" s="37" t="s">
        <v>55</v>
      </c>
      <c r="E23" s="38" t="s">
        <v>302</v>
      </c>
    </row>
    <row r="24" spans="1:5" ht="12.75">
      <c r="A24" s="44" t="s">
        <v>57</v>
      </c>
      <c r="E24" s="40" t="s">
        <v>499</v>
      </c>
    </row>
    <row r="25" spans="1:16" ht="12.75">
      <c r="A25" s="26" t="s">
        <v>50</v>
      </c>
      <c s="31" t="s">
        <v>39</v>
      </c>
      <c s="31" t="s">
        <v>225</v>
      </c>
      <c s="26" t="s">
        <v>52</v>
      </c>
      <c s="32" t="s">
        <v>226</v>
      </c>
      <c s="33" t="s">
        <v>62</v>
      </c>
      <c s="34">
        <v>70.57</v>
      </c>
      <c s="35">
        <v>0</v>
      </c>
      <c s="36">
        <f>ROUND(ROUND(H25,2)*ROUND(G25,3),2)</f>
      </c>
      <c r="O25">
        <f>(I25*21)/100</f>
      </c>
      <c t="s">
        <v>27</v>
      </c>
    </row>
    <row r="26" spans="1:5" ht="25.5">
      <c r="A26" s="37" t="s">
        <v>55</v>
      </c>
      <c r="E26" s="38" t="s">
        <v>227</v>
      </c>
    </row>
    <row r="27" spans="1:5" ht="12.75">
      <c r="A27" s="44" t="s">
        <v>57</v>
      </c>
      <c r="E27" s="40" t="s">
        <v>500</v>
      </c>
    </row>
    <row r="28" spans="1:16" ht="12.75">
      <c r="A28" s="26" t="s">
        <v>50</v>
      </c>
      <c s="31" t="s">
        <v>41</v>
      </c>
      <c s="31" t="s">
        <v>230</v>
      </c>
      <c s="26" t="s">
        <v>52</v>
      </c>
      <c s="32" t="s">
        <v>231</v>
      </c>
      <c s="33" t="s">
        <v>62</v>
      </c>
      <c s="34">
        <v>71.981</v>
      </c>
      <c s="35">
        <v>0</v>
      </c>
      <c s="36">
        <f>ROUND(ROUND(H28,2)*ROUND(G28,3),2)</f>
      </c>
      <c r="O28">
        <f>(I28*21)/100</f>
      </c>
      <c t="s">
        <v>27</v>
      </c>
    </row>
    <row r="29" spans="1:5" ht="51">
      <c r="A29" s="37" t="s">
        <v>55</v>
      </c>
      <c r="E29" s="38" t="s">
        <v>232</v>
      </c>
    </row>
    <row r="30" spans="1:5" ht="12.75">
      <c r="A30" s="39" t="s">
        <v>57</v>
      </c>
      <c r="E30" s="40" t="s">
        <v>501</v>
      </c>
    </row>
  </sheetData>
  <sheetProtection sheet="1" objects="1" scenarios="1"/>
  <mergeCells count="12">
    <mergeCell ref="C3:D3"/>
    <mergeCell ref="C4:D4"/>
    <mergeCell ref="C5:D5"/>
    <mergeCell ref="C6:D6"/>
    <mergeCell ref="A7:A8"/>
    <mergeCell ref="B7:B8"/>
    <mergeCell ref="C7:C8"/>
    <mergeCell ref="D7:D8"/>
    <mergeCell ref="E7:E8"/>
    <mergeCell ref="F7:F8"/>
    <mergeCell ref="G7:G8"/>
    <mergeCell ref="H7:I7"/>
  </mergeCells>
  <printOptions/>
  <pageMargins left="0.75" right="0.75" top="1" bottom="1" header="0.5" footer="0.5"/>
  <pageSetup fitToHeight="0" horizontalDpi="300" verticalDpi="300" orientation="portrait" paperSize="9"/>
  <drawing r:id="rId1"/>
</worksheet>
</file>

<file path=xl/worksheets/sheet17.xml><?xml version="1.0" encoding="utf-8"?>
<worksheet xmlns="http://schemas.openxmlformats.org/spreadsheetml/2006/main" xmlns:r="http://schemas.openxmlformats.org/officeDocument/2006/relationships">
  <sheetPr>
    <pageSetUpPr fitToPage="1"/>
  </sheetPr>
  <dimension ref="A1:R30"/>
  <sheetViews>
    <sheetView workbookViewId="0" topLeftCell="A1">
      <pane ySplit="9" topLeftCell="A10" activePane="bottomLeft" state="frozen"/>
      <selection pane="topLeft" activeCell="A1" sqref="A1"/>
      <selection pane="bottomLeft" activeCell="A10" sqref="A10"/>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26</v>
      </c>
    </row>
    <row r="2" spans="2:16" ht="25" customHeight="1">
      <c r="B2" s="1"/>
      <c s="1"/>
      <c s="1"/>
      <c s="2" t="s">
        <v>13</v>
      </c>
      <c s="1"/>
      <c s="1"/>
      <c s="6"/>
      <c s="6"/>
      <c r="O2">
        <f>0+O10+O14+O18</f>
      </c>
      <c t="s">
        <v>26</v>
      </c>
    </row>
    <row r="3" spans="1:16" ht="15" customHeight="1">
      <c r="A3" t="s">
        <v>12</v>
      </c>
      <c s="12" t="s">
        <v>14</v>
      </c>
      <c s="13" t="s">
        <v>15</v>
      </c>
      <c s="1"/>
      <c s="14" t="s">
        <v>16</v>
      </c>
      <c s="1"/>
      <c s="9"/>
      <c s="8" t="s">
        <v>502</v>
      </c>
      <c s="45">
        <f>0+I10+I14+I18</f>
      </c>
      <c r="O3" t="s">
        <v>23</v>
      </c>
      <c t="s">
        <v>27</v>
      </c>
    </row>
    <row r="4" spans="1:16" ht="15" customHeight="1">
      <c r="A4" t="s">
        <v>17</v>
      </c>
      <c s="12" t="s">
        <v>18</v>
      </c>
      <c s="13" t="s">
        <v>116</v>
      </c>
      <c s="1"/>
      <c s="14" t="s">
        <v>117</v>
      </c>
      <c s="1"/>
      <c s="1"/>
      <c s="11"/>
      <c s="11"/>
      <c r="O4" t="s">
        <v>24</v>
      </c>
      <c t="s">
        <v>27</v>
      </c>
    </row>
    <row r="5" spans="1:16" ht="12.75" customHeight="1">
      <c r="A5" t="s">
        <v>21</v>
      </c>
      <c s="12" t="s">
        <v>18</v>
      </c>
      <c s="13" t="s">
        <v>349</v>
      </c>
      <c s="1"/>
      <c s="14" t="s">
        <v>350</v>
      </c>
      <c s="1"/>
      <c s="1"/>
      <c s="1"/>
      <c s="1"/>
      <c r="O5" t="s">
        <v>25</v>
      </c>
      <c t="s">
        <v>27</v>
      </c>
    </row>
    <row r="6" spans="1:9" ht="12.75" customHeight="1">
      <c r="A6" t="s">
        <v>120</v>
      </c>
      <c s="16" t="s">
        <v>22</v>
      </c>
      <c s="17" t="s">
        <v>502</v>
      </c>
      <c s="6"/>
      <c s="18" t="s">
        <v>503</v>
      </c>
      <c s="6"/>
      <c s="6"/>
      <c s="6"/>
      <c s="6"/>
    </row>
    <row r="7" spans="1:9" ht="12.75" customHeight="1">
      <c r="A7" s="15" t="s">
        <v>30</v>
      </c>
      <c s="15" t="s">
        <v>32</v>
      </c>
      <c s="15" t="s">
        <v>34</v>
      </c>
      <c s="15" t="s">
        <v>35</v>
      </c>
      <c s="15" t="s">
        <v>36</v>
      </c>
      <c s="15" t="s">
        <v>38</v>
      </c>
      <c s="15" t="s">
        <v>40</v>
      </c>
      <c s="15" t="s">
        <v>42</v>
      </c>
      <c s="15"/>
    </row>
    <row r="8" spans="1:9" ht="12.75" customHeight="1">
      <c r="A8" s="15"/>
      <c s="15"/>
      <c s="15"/>
      <c s="15"/>
      <c s="15"/>
      <c s="15"/>
      <c s="15"/>
      <c s="15" t="s">
        <v>43</v>
      </c>
      <c s="15" t="s">
        <v>45</v>
      </c>
    </row>
    <row r="9" spans="1:9" ht="12.75" customHeight="1">
      <c r="A9" s="15" t="s">
        <v>31</v>
      </c>
      <c s="15" t="s">
        <v>33</v>
      </c>
      <c s="15" t="s">
        <v>27</v>
      </c>
      <c s="15" t="s">
        <v>26</v>
      </c>
      <c s="15" t="s">
        <v>37</v>
      </c>
      <c s="15" t="s">
        <v>39</v>
      </c>
      <c s="15" t="s">
        <v>41</v>
      </c>
      <c s="15" t="s">
        <v>44</v>
      </c>
      <c s="15" t="s">
        <v>46</v>
      </c>
    </row>
    <row r="10" spans="1:18" ht="12.75" customHeight="1">
      <c r="A10" s="27" t="s">
        <v>48</v>
      </c>
      <c s="27"/>
      <c s="28" t="s">
        <v>31</v>
      </c>
      <c s="27"/>
      <c s="29" t="s">
        <v>49</v>
      </c>
      <c s="27"/>
      <c s="27"/>
      <c s="27"/>
      <c s="30">
        <f>0+Q10</f>
      </c>
      <c r="O10">
        <f>0+R10</f>
      </c>
      <c r="Q10">
        <f>0+I11</f>
      </c>
      <c>
        <f>0+O11</f>
      </c>
    </row>
    <row r="11" spans="1:16" ht="12.75">
      <c r="A11" s="26" t="s">
        <v>50</v>
      </c>
      <c s="31" t="s">
        <v>33</v>
      </c>
      <c s="31" t="s">
        <v>51</v>
      </c>
      <c s="26" t="s">
        <v>52</v>
      </c>
      <c s="32" t="s">
        <v>53</v>
      </c>
      <c s="33" t="s">
        <v>54</v>
      </c>
      <c s="34">
        <v>3.772</v>
      </c>
      <c s="35">
        <v>0</v>
      </c>
      <c s="36">
        <f>ROUND(ROUND(H11,2)*ROUND(G11,3),2)</f>
      </c>
      <c r="O11">
        <f>(I11*21)/100</f>
      </c>
      <c t="s">
        <v>27</v>
      </c>
    </row>
    <row r="12" spans="1:5" ht="12.75">
      <c r="A12" s="37" t="s">
        <v>55</v>
      </c>
      <c r="E12" s="38" t="s">
        <v>437</v>
      </c>
    </row>
    <row r="13" spans="1:5" ht="12.75">
      <c r="A13" s="39" t="s">
        <v>57</v>
      </c>
      <c r="E13" s="40" t="s">
        <v>505</v>
      </c>
    </row>
    <row r="14" spans="1:18" ht="12.75" customHeight="1">
      <c r="A14" s="6" t="s">
        <v>48</v>
      </c>
      <c s="6"/>
      <c s="42" t="s">
        <v>33</v>
      </c>
      <c s="6"/>
      <c s="29" t="s">
        <v>59</v>
      </c>
      <c s="6"/>
      <c s="6"/>
      <c s="6"/>
      <c s="43">
        <f>0+Q14</f>
      </c>
      <c r="O14">
        <f>0+R14</f>
      </c>
      <c r="Q14">
        <f>0+I15</f>
      </c>
      <c>
        <f>0+O15</f>
      </c>
    </row>
    <row r="15" spans="1:16" ht="12.75">
      <c r="A15" s="26" t="s">
        <v>50</v>
      </c>
      <c s="31" t="s">
        <v>27</v>
      </c>
      <c s="31" t="s">
        <v>361</v>
      </c>
      <c s="26" t="s">
        <v>52</v>
      </c>
      <c s="32" t="s">
        <v>362</v>
      </c>
      <c s="33" t="s">
        <v>71</v>
      </c>
      <c s="34">
        <v>1.64</v>
      </c>
      <c s="35">
        <v>0</v>
      </c>
      <c s="36">
        <f>ROUND(ROUND(H15,2)*ROUND(G15,3),2)</f>
      </c>
      <c r="O15">
        <f>(I15*21)/100</f>
      </c>
      <c t="s">
        <v>27</v>
      </c>
    </row>
    <row r="16" spans="1:5" ht="51">
      <c r="A16" s="37" t="s">
        <v>55</v>
      </c>
      <c r="E16" s="38" t="s">
        <v>135</v>
      </c>
    </row>
    <row r="17" spans="1:5" ht="12.75">
      <c r="A17" s="39" t="s">
        <v>57</v>
      </c>
      <c r="E17" s="40" t="s">
        <v>506</v>
      </c>
    </row>
    <row r="18" spans="1:18" ht="12.75" customHeight="1">
      <c r="A18" s="6" t="s">
        <v>48</v>
      </c>
      <c s="6"/>
      <c s="42" t="s">
        <v>39</v>
      </c>
      <c s="6"/>
      <c s="29" t="s">
        <v>188</v>
      </c>
      <c s="6"/>
      <c s="6"/>
      <c s="6"/>
      <c s="43">
        <f>0+Q18</f>
      </c>
      <c r="O18">
        <f>0+R18</f>
      </c>
      <c r="Q18">
        <f>0+I19+I22+I25+I28</f>
      </c>
      <c>
        <f>0+O19+O22+O25+O28</f>
      </c>
    </row>
    <row r="19" spans="1:16" ht="12.75">
      <c r="A19" s="26" t="s">
        <v>50</v>
      </c>
      <c s="31" t="s">
        <v>26</v>
      </c>
      <c s="31" t="s">
        <v>212</v>
      </c>
      <c s="26" t="s">
        <v>69</v>
      </c>
      <c s="32" t="s">
        <v>213</v>
      </c>
      <c s="33" t="s">
        <v>62</v>
      </c>
      <c s="34">
        <v>21.423</v>
      </c>
      <c s="35">
        <v>0</v>
      </c>
      <c s="36">
        <f>ROUND(ROUND(H19,2)*ROUND(G19,3),2)</f>
      </c>
      <c r="O19">
        <f>(I19*21)/100</f>
      </c>
      <c t="s">
        <v>27</v>
      </c>
    </row>
    <row r="20" spans="1:5" ht="51">
      <c r="A20" s="37" t="s">
        <v>55</v>
      </c>
      <c r="E20" s="38" t="s">
        <v>214</v>
      </c>
    </row>
    <row r="21" spans="1:5" ht="12.75">
      <c r="A21" s="44" t="s">
        <v>57</v>
      </c>
      <c r="E21" s="40" t="s">
        <v>507</v>
      </c>
    </row>
    <row r="22" spans="1:16" ht="12.75">
      <c r="A22" s="26" t="s">
        <v>50</v>
      </c>
      <c s="31" t="s">
        <v>37</v>
      </c>
      <c s="31" t="s">
        <v>212</v>
      </c>
      <c s="26" t="s">
        <v>74</v>
      </c>
      <c s="32" t="s">
        <v>213</v>
      </c>
      <c s="33" t="s">
        <v>62</v>
      </c>
      <c s="34">
        <v>21.32</v>
      </c>
      <c s="35">
        <v>0</v>
      </c>
      <c s="36">
        <f>ROUND(ROUND(H22,2)*ROUND(G22,3),2)</f>
      </c>
      <c r="O22">
        <f>(I22*21)/100</f>
      </c>
      <c t="s">
        <v>27</v>
      </c>
    </row>
    <row r="23" spans="1:5" ht="51">
      <c r="A23" s="37" t="s">
        <v>55</v>
      </c>
      <c r="E23" s="38" t="s">
        <v>302</v>
      </c>
    </row>
    <row r="24" spans="1:5" ht="12.75">
      <c r="A24" s="44" t="s">
        <v>57</v>
      </c>
      <c r="E24" s="40" t="s">
        <v>508</v>
      </c>
    </row>
    <row r="25" spans="1:16" ht="12.75">
      <c r="A25" s="26" t="s">
        <v>50</v>
      </c>
      <c s="31" t="s">
        <v>39</v>
      </c>
      <c s="31" t="s">
        <v>225</v>
      </c>
      <c s="26" t="s">
        <v>52</v>
      </c>
      <c s="32" t="s">
        <v>226</v>
      </c>
      <c s="33" t="s">
        <v>62</v>
      </c>
      <c s="34">
        <v>20.5</v>
      </c>
      <c s="35">
        <v>0</v>
      </c>
      <c s="36">
        <f>ROUND(ROUND(H25,2)*ROUND(G25,3),2)</f>
      </c>
      <c r="O25">
        <f>(I25*21)/100</f>
      </c>
      <c t="s">
        <v>27</v>
      </c>
    </row>
    <row r="26" spans="1:5" ht="25.5">
      <c r="A26" s="37" t="s">
        <v>55</v>
      </c>
      <c r="E26" s="38" t="s">
        <v>227</v>
      </c>
    </row>
    <row r="27" spans="1:5" ht="12.75">
      <c r="A27" s="44" t="s">
        <v>57</v>
      </c>
      <c r="E27" s="40" t="s">
        <v>509</v>
      </c>
    </row>
    <row r="28" spans="1:16" ht="12.75">
      <c r="A28" s="26" t="s">
        <v>50</v>
      </c>
      <c s="31" t="s">
        <v>41</v>
      </c>
      <c s="31" t="s">
        <v>230</v>
      </c>
      <c s="26" t="s">
        <v>52</v>
      </c>
      <c s="32" t="s">
        <v>231</v>
      </c>
      <c s="33" t="s">
        <v>62</v>
      </c>
      <c s="34">
        <v>20.91</v>
      </c>
      <c s="35">
        <v>0</v>
      </c>
      <c s="36">
        <f>ROUND(ROUND(H28,2)*ROUND(G28,3),2)</f>
      </c>
      <c r="O28">
        <f>(I28*21)/100</f>
      </c>
      <c t="s">
        <v>27</v>
      </c>
    </row>
    <row r="29" spans="1:5" ht="51">
      <c r="A29" s="37" t="s">
        <v>55</v>
      </c>
      <c r="E29" s="38" t="s">
        <v>232</v>
      </c>
    </row>
    <row r="30" spans="1:5" ht="12.75">
      <c r="A30" s="39" t="s">
        <v>57</v>
      </c>
      <c r="E30" s="40" t="s">
        <v>510</v>
      </c>
    </row>
  </sheetData>
  <sheetProtection sheet="1" objects="1" scenarios="1"/>
  <mergeCells count="12">
    <mergeCell ref="C3:D3"/>
    <mergeCell ref="C4:D4"/>
    <mergeCell ref="C5:D5"/>
    <mergeCell ref="C6:D6"/>
    <mergeCell ref="A7:A8"/>
    <mergeCell ref="B7:B8"/>
    <mergeCell ref="C7:C8"/>
    <mergeCell ref="D7:D8"/>
    <mergeCell ref="E7:E8"/>
    <mergeCell ref="F7:F8"/>
    <mergeCell ref="G7:G8"/>
    <mergeCell ref="H7:I7"/>
  </mergeCells>
  <printOptions/>
  <pageMargins left="0.75" right="0.75" top="1" bottom="1" header="0.5" footer="0.5"/>
  <pageSetup fitToHeight="0" horizontalDpi="300" verticalDpi="300" orientation="portrait" paperSize="9"/>
  <drawing r:id="rId1"/>
</worksheet>
</file>

<file path=xl/worksheets/sheet18.xml><?xml version="1.0" encoding="utf-8"?>
<worksheet xmlns="http://schemas.openxmlformats.org/spreadsheetml/2006/main" xmlns:r="http://schemas.openxmlformats.org/officeDocument/2006/relationships">
  <sheetPr>
    <pageSetUpPr fitToPage="1"/>
  </sheetPr>
  <dimension ref="A1:R138"/>
  <sheetViews>
    <sheetView workbookViewId="0" topLeftCell="A1">
      <pane ySplit="9" topLeftCell="A10" activePane="bottomLeft" state="frozen"/>
      <selection pane="topLeft" activeCell="A1" sqref="A1"/>
      <selection pane="bottomLeft" activeCell="A10" sqref="A10"/>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26</v>
      </c>
    </row>
    <row r="2" spans="2:16" ht="25" customHeight="1">
      <c r="B2" s="1"/>
      <c s="1"/>
      <c s="1"/>
      <c s="2" t="s">
        <v>13</v>
      </c>
      <c s="1"/>
      <c s="1"/>
      <c s="6"/>
      <c s="6"/>
      <c r="O2">
        <f>0+O10+O17+O57+O61+O95+O99</f>
      </c>
      <c t="s">
        <v>26</v>
      </c>
    </row>
    <row r="3" spans="1:16" ht="15" customHeight="1">
      <c r="A3" t="s">
        <v>12</v>
      </c>
      <c s="12" t="s">
        <v>14</v>
      </c>
      <c s="13" t="s">
        <v>15</v>
      </c>
      <c s="1"/>
      <c s="14" t="s">
        <v>16</v>
      </c>
      <c s="1"/>
      <c s="9"/>
      <c s="8" t="s">
        <v>513</v>
      </c>
      <c s="45">
        <f>0+I10+I17+I57+I61+I95+I99</f>
      </c>
      <c r="O3" t="s">
        <v>23</v>
      </c>
      <c t="s">
        <v>27</v>
      </c>
    </row>
    <row r="4" spans="1:16" ht="15" customHeight="1">
      <c r="A4" t="s">
        <v>17</v>
      </c>
      <c s="12" t="s">
        <v>18</v>
      </c>
      <c s="13" t="s">
        <v>116</v>
      </c>
      <c s="1"/>
      <c s="14" t="s">
        <v>117</v>
      </c>
      <c s="1"/>
      <c s="1"/>
      <c s="11"/>
      <c s="11"/>
      <c r="O4" t="s">
        <v>24</v>
      </c>
      <c t="s">
        <v>27</v>
      </c>
    </row>
    <row r="5" spans="1:16" ht="12.75" customHeight="1">
      <c r="A5" t="s">
        <v>21</v>
      </c>
      <c s="12" t="s">
        <v>18</v>
      </c>
      <c s="13" t="s">
        <v>511</v>
      </c>
      <c s="1"/>
      <c s="14" t="s">
        <v>512</v>
      </c>
      <c s="1"/>
      <c s="1"/>
      <c s="1"/>
      <c s="1"/>
      <c r="O5" t="s">
        <v>25</v>
      </c>
      <c t="s">
        <v>27</v>
      </c>
    </row>
    <row r="6" spans="1:9" ht="12.75" customHeight="1">
      <c r="A6" t="s">
        <v>120</v>
      </c>
      <c s="16" t="s">
        <v>22</v>
      </c>
      <c s="17" t="s">
        <v>513</v>
      </c>
      <c s="6"/>
      <c s="18" t="s">
        <v>514</v>
      </c>
      <c s="6"/>
      <c s="6"/>
      <c s="6"/>
      <c s="6"/>
    </row>
    <row r="7" spans="1:9" ht="12.75" customHeight="1">
      <c r="A7" s="15" t="s">
        <v>30</v>
      </c>
      <c s="15" t="s">
        <v>32</v>
      </c>
      <c s="15" t="s">
        <v>34</v>
      </c>
      <c s="15" t="s">
        <v>35</v>
      </c>
      <c s="15" t="s">
        <v>36</v>
      </c>
      <c s="15" t="s">
        <v>38</v>
      </c>
      <c s="15" t="s">
        <v>40</v>
      </c>
      <c s="15" t="s">
        <v>42</v>
      </c>
      <c s="15"/>
    </row>
    <row r="8" spans="1:9" ht="12.75" customHeight="1">
      <c r="A8" s="15"/>
      <c s="15"/>
      <c s="15"/>
      <c s="15"/>
      <c s="15"/>
      <c s="15"/>
      <c s="15"/>
      <c s="15" t="s">
        <v>43</v>
      </c>
      <c s="15" t="s">
        <v>45</v>
      </c>
    </row>
    <row r="9" spans="1:9" ht="12.75" customHeight="1">
      <c r="A9" s="15" t="s">
        <v>31</v>
      </c>
      <c s="15" t="s">
        <v>33</v>
      </c>
      <c s="15" t="s">
        <v>27</v>
      </c>
      <c s="15" t="s">
        <v>26</v>
      </c>
      <c s="15" t="s">
        <v>37</v>
      </c>
      <c s="15" t="s">
        <v>39</v>
      </c>
      <c s="15" t="s">
        <v>41</v>
      </c>
      <c s="15" t="s">
        <v>44</v>
      </c>
      <c s="15" t="s">
        <v>46</v>
      </c>
    </row>
    <row r="10" spans="1:18" ht="12.75" customHeight="1">
      <c r="A10" s="27" t="s">
        <v>48</v>
      </c>
      <c s="27"/>
      <c s="28" t="s">
        <v>31</v>
      </c>
      <c s="27"/>
      <c s="29" t="s">
        <v>49</v>
      </c>
      <c s="27"/>
      <c s="27"/>
      <c s="27"/>
      <c s="30">
        <f>0+Q10</f>
      </c>
      <c r="O10">
        <f>0+R10</f>
      </c>
      <c r="Q10">
        <f>0+I11+I14</f>
      </c>
      <c>
        <f>0+O11+O14</f>
      </c>
    </row>
    <row r="11" spans="1:16" ht="12.75">
      <c r="A11" s="26" t="s">
        <v>50</v>
      </c>
      <c s="31" t="s">
        <v>33</v>
      </c>
      <c s="31" t="s">
        <v>51</v>
      </c>
      <c s="26" t="s">
        <v>69</v>
      </c>
      <c s="32" t="s">
        <v>53</v>
      </c>
      <c s="33" t="s">
        <v>54</v>
      </c>
      <c s="34">
        <v>330.234</v>
      </c>
      <c s="35">
        <v>0</v>
      </c>
      <c s="36">
        <f>ROUND(ROUND(H11,2)*ROUND(G11,3),2)</f>
      </c>
      <c r="O11">
        <f>(I11*21)/100</f>
      </c>
      <c t="s">
        <v>27</v>
      </c>
    </row>
    <row r="12" spans="1:5" ht="12.75">
      <c r="A12" s="37" t="s">
        <v>55</v>
      </c>
      <c r="E12" s="38" t="s">
        <v>125</v>
      </c>
    </row>
    <row r="13" spans="1:5" ht="12.75">
      <c r="A13" s="44" t="s">
        <v>57</v>
      </c>
      <c r="E13" s="40" t="s">
        <v>517</v>
      </c>
    </row>
    <row r="14" spans="1:16" ht="12.75">
      <c r="A14" s="26" t="s">
        <v>50</v>
      </c>
      <c s="31" t="s">
        <v>27</v>
      </c>
      <c s="31" t="s">
        <v>51</v>
      </c>
      <c s="26" t="s">
        <v>74</v>
      </c>
      <c s="32" t="s">
        <v>53</v>
      </c>
      <c s="33" t="s">
        <v>54</v>
      </c>
      <c s="34">
        <v>5260.082</v>
      </c>
      <c s="35">
        <v>0</v>
      </c>
      <c s="36">
        <f>ROUND(ROUND(H14,2)*ROUND(G14,3),2)</f>
      </c>
      <c r="O14">
        <f>(I14*21)/100</f>
      </c>
      <c t="s">
        <v>27</v>
      </c>
    </row>
    <row r="15" spans="1:5" ht="25.5">
      <c r="A15" s="37" t="s">
        <v>55</v>
      </c>
      <c r="E15" s="38" t="s">
        <v>127</v>
      </c>
    </row>
    <row r="16" spans="1:5" ht="38.25">
      <c r="A16" s="39" t="s">
        <v>57</v>
      </c>
      <c r="E16" s="40" t="s">
        <v>518</v>
      </c>
    </row>
    <row r="17" spans="1:18" ht="12.75" customHeight="1">
      <c r="A17" s="6" t="s">
        <v>48</v>
      </c>
      <c s="6"/>
      <c s="42" t="s">
        <v>33</v>
      </c>
      <c s="6"/>
      <c s="29" t="s">
        <v>59</v>
      </c>
      <c s="6"/>
      <c s="6"/>
      <c s="6"/>
      <c s="43">
        <f>0+Q17</f>
      </c>
      <c r="O17">
        <f>0+R17</f>
      </c>
      <c r="Q17">
        <f>0+I18+I21+I24+I27+I30+I33+I36+I39+I42+I45+I48+I51+I54</f>
      </c>
      <c>
        <f>0+O18+O21+O24+O27+O30+O33+O36+O39+O42+O45+O48+O51+O54</f>
      </c>
    </row>
    <row r="18" spans="1:16" ht="25.5">
      <c r="A18" s="26" t="s">
        <v>50</v>
      </c>
      <c s="31" t="s">
        <v>26</v>
      </c>
      <c s="31" t="s">
        <v>129</v>
      </c>
      <c s="26" t="s">
        <v>52</v>
      </c>
      <c s="32" t="s">
        <v>130</v>
      </c>
      <c s="33" t="s">
        <v>71</v>
      </c>
      <c s="34">
        <v>215.923</v>
      </c>
      <c s="35">
        <v>0</v>
      </c>
      <c s="36">
        <f>ROUND(ROUND(H18,2)*ROUND(G18,3),2)</f>
      </c>
      <c r="O18">
        <f>(I18*21)/100</f>
      </c>
      <c t="s">
        <v>27</v>
      </c>
    </row>
    <row r="19" spans="1:5" ht="51">
      <c r="A19" s="37" t="s">
        <v>55</v>
      </c>
      <c r="E19" s="38" t="s">
        <v>131</v>
      </c>
    </row>
    <row r="20" spans="1:5" ht="127.5">
      <c r="A20" s="44" t="s">
        <v>57</v>
      </c>
      <c r="E20" s="40" t="s">
        <v>519</v>
      </c>
    </row>
    <row r="21" spans="1:16" ht="25.5">
      <c r="A21" s="26" t="s">
        <v>50</v>
      </c>
      <c s="31" t="s">
        <v>37</v>
      </c>
      <c s="31" t="s">
        <v>133</v>
      </c>
      <c s="26" t="s">
        <v>52</v>
      </c>
      <c s="32" t="s">
        <v>134</v>
      </c>
      <c s="33" t="s">
        <v>71</v>
      </c>
      <c s="34">
        <v>143.58</v>
      </c>
      <c s="35">
        <v>0</v>
      </c>
      <c s="36">
        <f>ROUND(ROUND(H21,2)*ROUND(G21,3),2)</f>
      </c>
      <c r="O21">
        <f>(I21*21)/100</f>
      </c>
      <c t="s">
        <v>27</v>
      </c>
    </row>
    <row r="22" spans="1:5" ht="51">
      <c r="A22" s="37" t="s">
        <v>55</v>
      </c>
      <c r="E22" s="38" t="s">
        <v>135</v>
      </c>
    </row>
    <row r="23" spans="1:5" ht="38.25">
      <c r="A23" s="44" t="s">
        <v>57</v>
      </c>
      <c r="E23" s="40" t="s">
        <v>520</v>
      </c>
    </row>
    <row r="24" spans="1:16" ht="12.75">
      <c r="A24" s="26" t="s">
        <v>50</v>
      </c>
      <c s="31" t="s">
        <v>39</v>
      </c>
      <c s="31" t="s">
        <v>137</v>
      </c>
      <c s="26" t="s">
        <v>52</v>
      </c>
      <c s="32" t="s">
        <v>138</v>
      </c>
      <c s="33" t="s">
        <v>71</v>
      </c>
      <c s="34">
        <v>470.549</v>
      </c>
      <c s="35">
        <v>0</v>
      </c>
      <c s="36">
        <f>ROUND(ROUND(H24,2)*ROUND(G24,3),2)</f>
      </c>
      <c r="O24">
        <f>(I24*21)/100</f>
      </c>
      <c t="s">
        <v>27</v>
      </c>
    </row>
    <row r="25" spans="1:5" ht="25.5">
      <c r="A25" s="37" t="s">
        <v>55</v>
      </c>
      <c r="E25" s="38" t="s">
        <v>139</v>
      </c>
    </row>
    <row r="26" spans="1:5" ht="38.25">
      <c r="A26" s="44" t="s">
        <v>57</v>
      </c>
      <c r="E26" s="40" t="s">
        <v>521</v>
      </c>
    </row>
    <row r="27" spans="1:16" ht="12.75">
      <c r="A27" s="26" t="s">
        <v>50</v>
      </c>
      <c s="31" t="s">
        <v>41</v>
      </c>
      <c s="31" t="s">
        <v>141</v>
      </c>
      <c s="26" t="s">
        <v>52</v>
      </c>
      <c s="32" t="s">
        <v>142</v>
      </c>
      <c s="33" t="s">
        <v>71</v>
      </c>
      <c s="34">
        <v>2670.358</v>
      </c>
      <c s="35">
        <v>0</v>
      </c>
      <c s="36">
        <f>ROUND(ROUND(H27,2)*ROUND(G27,3),2)</f>
      </c>
      <c r="O27">
        <f>(I27*21)/100</f>
      </c>
      <c t="s">
        <v>27</v>
      </c>
    </row>
    <row r="28" spans="1:5" ht="51">
      <c r="A28" s="37" t="s">
        <v>55</v>
      </c>
      <c r="E28" s="38" t="s">
        <v>143</v>
      </c>
    </row>
    <row r="29" spans="1:5" ht="12.75">
      <c r="A29" s="44" t="s">
        <v>57</v>
      </c>
      <c r="E29" s="40" t="s">
        <v>522</v>
      </c>
    </row>
    <row r="30" spans="1:16" ht="12.75">
      <c r="A30" s="26" t="s">
        <v>50</v>
      </c>
      <c s="31" t="s">
        <v>81</v>
      </c>
      <c s="31" t="s">
        <v>145</v>
      </c>
      <c s="26" t="s">
        <v>69</v>
      </c>
      <c s="32" t="s">
        <v>146</v>
      </c>
      <c s="33" t="s">
        <v>71</v>
      </c>
      <c s="34">
        <v>410.91</v>
      </c>
      <c s="35">
        <v>0</v>
      </c>
      <c s="36">
        <f>ROUND(ROUND(H30,2)*ROUND(G30,3),2)</f>
      </c>
      <c r="O30">
        <f>(I30*21)/100</f>
      </c>
      <c t="s">
        <v>27</v>
      </c>
    </row>
    <row r="31" spans="1:5" ht="25.5">
      <c r="A31" s="37" t="s">
        <v>55</v>
      </c>
      <c r="E31" s="38" t="s">
        <v>147</v>
      </c>
    </row>
    <row r="32" spans="1:5" ht="12.75">
      <c r="A32" s="44" t="s">
        <v>57</v>
      </c>
      <c r="E32" s="40" t="s">
        <v>523</v>
      </c>
    </row>
    <row r="33" spans="1:16" ht="12.75">
      <c r="A33" s="26" t="s">
        <v>50</v>
      </c>
      <c s="31" t="s">
        <v>85</v>
      </c>
      <c s="31" t="s">
        <v>145</v>
      </c>
      <c s="26" t="s">
        <v>74</v>
      </c>
      <c s="32" t="s">
        <v>146</v>
      </c>
      <c s="33" t="s">
        <v>71</v>
      </c>
      <c s="34">
        <v>486.15</v>
      </c>
      <c s="35">
        <v>0</v>
      </c>
      <c s="36">
        <f>ROUND(ROUND(H33,2)*ROUND(G33,3),2)</f>
      </c>
      <c r="O33">
        <f>(I33*21)/100</f>
      </c>
      <c t="s">
        <v>27</v>
      </c>
    </row>
    <row r="34" spans="1:5" ht="25.5">
      <c r="A34" s="37" t="s">
        <v>55</v>
      </c>
      <c r="E34" s="38" t="s">
        <v>149</v>
      </c>
    </row>
    <row r="35" spans="1:5" ht="12.75">
      <c r="A35" s="44" t="s">
        <v>57</v>
      </c>
      <c r="E35" s="40" t="s">
        <v>524</v>
      </c>
    </row>
    <row r="36" spans="1:16" ht="12.75">
      <c r="A36" s="26" t="s">
        <v>50</v>
      </c>
      <c s="31" t="s">
        <v>44</v>
      </c>
      <c s="31" t="s">
        <v>82</v>
      </c>
      <c s="26" t="s">
        <v>52</v>
      </c>
      <c s="32" t="s">
        <v>83</v>
      </c>
      <c s="33" t="s">
        <v>71</v>
      </c>
      <c s="34">
        <v>2670.358</v>
      </c>
      <c s="35">
        <v>0</v>
      </c>
      <c s="36">
        <f>ROUND(ROUND(H36,2)*ROUND(G36,3),2)</f>
      </c>
      <c r="O36">
        <f>(I36*21)/100</f>
      </c>
      <c t="s">
        <v>27</v>
      </c>
    </row>
    <row r="37" spans="1:5" ht="12.75">
      <c r="A37" s="37" t="s">
        <v>55</v>
      </c>
      <c r="E37" s="38" t="s">
        <v>52</v>
      </c>
    </row>
    <row r="38" spans="1:5" ht="12.75">
      <c r="A38" s="44" t="s">
        <v>57</v>
      </c>
      <c r="E38" s="40" t="s">
        <v>525</v>
      </c>
    </row>
    <row r="39" spans="1:16" ht="12.75">
      <c r="A39" s="26" t="s">
        <v>50</v>
      </c>
      <c s="31" t="s">
        <v>46</v>
      </c>
      <c s="31" t="s">
        <v>156</v>
      </c>
      <c s="26" t="s">
        <v>52</v>
      </c>
      <c s="32" t="s">
        <v>157</v>
      </c>
      <c s="33" t="s">
        <v>71</v>
      </c>
      <c s="34">
        <v>486.15</v>
      </c>
      <c s="35">
        <v>0</v>
      </c>
      <c s="36">
        <f>ROUND(ROUND(H39,2)*ROUND(G39,3),2)</f>
      </c>
      <c r="O39">
        <f>(I39*21)/100</f>
      </c>
      <c t="s">
        <v>27</v>
      </c>
    </row>
    <row r="40" spans="1:5" ht="12.75">
      <c r="A40" s="37" t="s">
        <v>55</v>
      </c>
      <c r="E40" s="38" t="s">
        <v>52</v>
      </c>
    </row>
    <row r="41" spans="1:5" ht="25.5">
      <c r="A41" s="44" t="s">
        <v>57</v>
      </c>
      <c r="E41" s="40" t="s">
        <v>526</v>
      </c>
    </row>
    <row r="42" spans="1:16" ht="12.75">
      <c r="A42" s="26" t="s">
        <v>50</v>
      </c>
      <c s="31" t="s">
        <v>101</v>
      </c>
      <c s="31" t="s">
        <v>159</v>
      </c>
      <c s="26" t="s">
        <v>52</v>
      </c>
      <c s="32" t="s">
        <v>160</v>
      </c>
      <c s="33" t="s">
        <v>71</v>
      </c>
      <c s="34">
        <v>820.31</v>
      </c>
      <c s="35">
        <v>0</v>
      </c>
      <c s="36">
        <f>ROUND(ROUND(H42,2)*ROUND(G42,3),2)</f>
      </c>
      <c r="O42">
        <f>(I42*21)/100</f>
      </c>
      <c t="s">
        <v>27</v>
      </c>
    </row>
    <row r="43" spans="1:5" ht="25.5">
      <c r="A43" s="37" t="s">
        <v>55</v>
      </c>
      <c r="E43" s="38" t="s">
        <v>161</v>
      </c>
    </row>
    <row r="44" spans="1:5" ht="12.75">
      <c r="A44" s="44" t="s">
        <v>57</v>
      </c>
      <c r="E44" s="40" t="s">
        <v>527</v>
      </c>
    </row>
    <row r="45" spans="1:16" ht="12.75">
      <c r="A45" s="26" t="s">
        <v>50</v>
      </c>
      <c s="31" t="s">
        <v>106</v>
      </c>
      <c s="31" t="s">
        <v>163</v>
      </c>
      <c s="26" t="s">
        <v>52</v>
      </c>
      <c s="32" t="s">
        <v>164</v>
      </c>
      <c s="33" t="s">
        <v>62</v>
      </c>
      <c s="34">
        <v>2749.604</v>
      </c>
      <c s="35">
        <v>0</v>
      </c>
      <c s="36">
        <f>ROUND(ROUND(H45,2)*ROUND(G45,3),2)</f>
      </c>
      <c r="O45">
        <f>(I45*21)/100</f>
      </c>
      <c t="s">
        <v>27</v>
      </c>
    </row>
    <row r="46" spans="1:5" ht="12.75">
      <c r="A46" s="37" t="s">
        <v>55</v>
      </c>
      <c r="E46" s="38" t="s">
        <v>165</v>
      </c>
    </row>
    <row r="47" spans="1:5" ht="12.75">
      <c r="A47" s="44" t="s">
        <v>57</v>
      </c>
      <c r="E47" s="40" t="s">
        <v>528</v>
      </c>
    </row>
    <row r="48" spans="1:16" ht="12.75">
      <c r="A48" s="26" t="s">
        <v>50</v>
      </c>
      <c s="31" t="s">
        <v>111</v>
      </c>
      <c s="31" t="s">
        <v>168</v>
      </c>
      <c s="26" t="s">
        <v>52</v>
      </c>
      <c s="32" t="s">
        <v>169</v>
      </c>
      <c s="33" t="s">
        <v>62</v>
      </c>
      <c s="34">
        <v>2739.4</v>
      </c>
      <c s="35">
        <v>0</v>
      </c>
      <c s="36">
        <f>ROUND(ROUND(H48,2)*ROUND(G48,3),2)</f>
      </c>
      <c r="O48">
        <f>(I48*21)/100</f>
      </c>
      <c t="s">
        <v>27</v>
      </c>
    </row>
    <row r="49" spans="1:5" ht="12.75">
      <c r="A49" s="37" t="s">
        <v>55</v>
      </c>
      <c r="E49" s="38" t="s">
        <v>170</v>
      </c>
    </row>
    <row r="50" spans="1:5" ht="12.75">
      <c r="A50" s="44" t="s">
        <v>57</v>
      </c>
      <c r="E50" s="40" t="s">
        <v>529</v>
      </c>
    </row>
    <row r="51" spans="1:16" ht="12.75">
      <c r="A51" s="26" t="s">
        <v>50</v>
      </c>
      <c s="31" t="s">
        <v>167</v>
      </c>
      <c s="31" t="s">
        <v>173</v>
      </c>
      <c s="26" t="s">
        <v>52</v>
      </c>
      <c s="32" t="s">
        <v>174</v>
      </c>
      <c s="33" t="s">
        <v>71</v>
      </c>
      <c s="34">
        <v>410.91</v>
      </c>
      <c s="35">
        <v>0</v>
      </c>
      <c s="36">
        <f>ROUND(ROUND(H51,2)*ROUND(G51,3),2)</f>
      </c>
      <c r="O51">
        <f>(I51*21)/100</f>
      </c>
      <c t="s">
        <v>27</v>
      </c>
    </row>
    <row r="52" spans="1:5" ht="25.5">
      <c r="A52" s="37" t="s">
        <v>55</v>
      </c>
      <c r="E52" s="38" t="s">
        <v>175</v>
      </c>
    </row>
    <row r="53" spans="1:5" ht="12.75">
      <c r="A53" s="44" t="s">
        <v>57</v>
      </c>
      <c r="E53" s="40" t="s">
        <v>530</v>
      </c>
    </row>
    <row r="54" spans="1:16" ht="12.75">
      <c r="A54" s="26" t="s">
        <v>50</v>
      </c>
      <c s="31" t="s">
        <v>172</v>
      </c>
      <c s="31" t="s">
        <v>178</v>
      </c>
      <c s="26" t="s">
        <v>52</v>
      </c>
      <c s="32" t="s">
        <v>179</v>
      </c>
      <c s="33" t="s">
        <v>62</v>
      </c>
      <c s="34">
        <v>2739.4</v>
      </c>
      <c s="35">
        <v>0</v>
      </c>
      <c s="36">
        <f>ROUND(ROUND(H54,2)*ROUND(G54,3),2)</f>
      </c>
      <c r="O54">
        <f>(I54*21)/100</f>
      </c>
      <c t="s">
        <v>27</v>
      </c>
    </row>
    <row r="55" spans="1:5" ht="12.75">
      <c r="A55" s="37" t="s">
        <v>55</v>
      </c>
      <c r="E55" s="38" t="s">
        <v>180</v>
      </c>
    </row>
    <row r="56" spans="1:5" ht="25.5">
      <c r="A56" s="39" t="s">
        <v>57</v>
      </c>
      <c r="E56" s="40" t="s">
        <v>531</v>
      </c>
    </row>
    <row r="57" spans="1:18" ht="12.75" customHeight="1">
      <c r="A57" s="6" t="s">
        <v>48</v>
      </c>
      <c s="6"/>
      <c s="42" t="s">
        <v>37</v>
      </c>
      <c s="6"/>
      <c s="29" t="s">
        <v>182</v>
      </c>
      <c s="6"/>
      <c s="6"/>
      <c s="6"/>
      <c s="43">
        <f>0+Q57</f>
      </c>
      <c r="O57">
        <f>0+R57</f>
      </c>
      <c r="Q57">
        <f>0+I58</f>
      </c>
      <c>
        <f>0+O58</f>
      </c>
    </row>
    <row r="58" spans="1:16" ht="12.75">
      <c r="A58" s="26" t="s">
        <v>50</v>
      </c>
      <c s="31" t="s">
        <v>177</v>
      </c>
      <c s="31" t="s">
        <v>184</v>
      </c>
      <c s="26" t="s">
        <v>52</v>
      </c>
      <c s="32" t="s">
        <v>185</v>
      </c>
      <c s="33" t="s">
        <v>71</v>
      </c>
      <c s="34">
        <v>832.681</v>
      </c>
      <c s="35">
        <v>0</v>
      </c>
      <c s="36">
        <f>ROUND(ROUND(H58,2)*ROUND(G58,3),2)</f>
      </c>
      <c r="O58">
        <f>(I58*21)/100</f>
      </c>
      <c t="s">
        <v>27</v>
      </c>
    </row>
    <row r="59" spans="1:5" ht="38.25">
      <c r="A59" s="37" t="s">
        <v>55</v>
      </c>
      <c r="E59" s="38" t="s">
        <v>186</v>
      </c>
    </row>
    <row r="60" spans="1:5" ht="25.5">
      <c r="A60" s="39" t="s">
        <v>57</v>
      </c>
      <c r="E60" s="40" t="s">
        <v>532</v>
      </c>
    </row>
    <row r="61" spans="1:18" ht="12.75" customHeight="1">
      <c r="A61" s="6" t="s">
        <v>48</v>
      </c>
      <c s="6"/>
      <c s="42" t="s">
        <v>39</v>
      </c>
      <c s="6"/>
      <c s="29" t="s">
        <v>188</v>
      </c>
      <c s="6"/>
      <c s="6"/>
      <c s="6"/>
      <c s="43">
        <f>0+Q61</f>
      </c>
      <c r="O61">
        <f>0+R61</f>
      </c>
      <c r="Q61">
        <f>0+I62+I65+I68+I71+I74+I77+I80+I83+I86+I89+I92</f>
      </c>
      <c>
        <f>0+O62+O65+O68+O71+O74+O77+O80+O83+O86+O89+O92</f>
      </c>
    </row>
    <row r="62" spans="1:16" ht="12.75">
      <c r="A62" s="26" t="s">
        <v>50</v>
      </c>
      <c s="31" t="s">
        <v>183</v>
      </c>
      <c s="31" t="s">
        <v>190</v>
      </c>
      <c s="26" t="s">
        <v>69</v>
      </c>
      <c s="32" t="s">
        <v>191</v>
      </c>
      <c s="33" t="s">
        <v>62</v>
      </c>
      <c s="34">
        <v>2499.64</v>
      </c>
      <c s="35">
        <v>0</v>
      </c>
      <c s="36">
        <f>ROUND(ROUND(H62,2)*ROUND(G62,3),2)</f>
      </c>
      <c r="O62">
        <f>(I62*21)/100</f>
      </c>
      <c t="s">
        <v>27</v>
      </c>
    </row>
    <row r="63" spans="1:5" ht="51">
      <c r="A63" s="37" t="s">
        <v>55</v>
      </c>
      <c r="E63" s="38" t="s">
        <v>192</v>
      </c>
    </row>
    <row r="64" spans="1:5" ht="12.75">
      <c r="A64" s="44" t="s">
        <v>57</v>
      </c>
      <c r="E64" s="40" t="s">
        <v>533</v>
      </c>
    </row>
    <row r="65" spans="1:16" ht="12.75">
      <c r="A65" s="26" t="s">
        <v>50</v>
      </c>
      <c s="31" t="s">
        <v>189</v>
      </c>
      <c s="31" t="s">
        <v>190</v>
      </c>
      <c s="26" t="s">
        <v>74</v>
      </c>
      <c s="32" t="s">
        <v>191</v>
      </c>
      <c s="33" t="s">
        <v>62</v>
      </c>
      <c s="34">
        <v>2057.396</v>
      </c>
      <c s="35">
        <v>0</v>
      </c>
      <c s="36">
        <f>ROUND(ROUND(H65,2)*ROUND(G65,3),2)</f>
      </c>
      <c r="O65">
        <f>(I65*21)/100</f>
      </c>
      <c t="s">
        <v>27</v>
      </c>
    </row>
    <row r="66" spans="1:5" ht="51">
      <c r="A66" s="37" t="s">
        <v>55</v>
      </c>
      <c r="E66" s="38" t="s">
        <v>195</v>
      </c>
    </row>
    <row r="67" spans="1:5" ht="12.75">
      <c r="A67" s="44" t="s">
        <v>57</v>
      </c>
      <c r="E67" s="40" t="s">
        <v>534</v>
      </c>
    </row>
    <row r="68" spans="1:16" ht="12.75">
      <c r="A68" s="26" t="s">
        <v>50</v>
      </c>
      <c s="31" t="s">
        <v>194</v>
      </c>
      <c s="31" t="s">
        <v>198</v>
      </c>
      <c s="26" t="s">
        <v>52</v>
      </c>
      <c s="32" t="s">
        <v>199</v>
      </c>
      <c s="33" t="s">
        <v>71</v>
      </c>
      <c s="34">
        <v>1318.831</v>
      </c>
      <c s="35">
        <v>0</v>
      </c>
      <c s="36">
        <f>ROUND(ROUND(H68,2)*ROUND(G68,3),2)</f>
      </c>
      <c r="O68">
        <f>(I68*21)/100</f>
      </c>
      <c t="s">
        <v>27</v>
      </c>
    </row>
    <row r="69" spans="1:5" ht="63.75">
      <c r="A69" s="37" t="s">
        <v>55</v>
      </c>
      <c r="E69" s="38" t="s">
        <v>200</v>
      </c>
    </row>
    <row r="70" spans="1:5" ht="12.75">
      <c r="A70" s="44" t="s">
        <v>57</v>
      </c>
      <c r="E70" s="40" t="s">
        <v>535</v>
      </c>
    </row>
    <row r="71" spans="1:16" ht="12.75">
      <c r="A71" s="26" t="s">
        <v>50</v>
      </c>
      <c s="31" t="s">
        <v>197</v>
      </c>
      <c s="31" t="s">
        <v>203</v>
      </c>
      <c s="26" t="s">
        <v>52</v>
      </c>
      <c s="32" t="s">
        <v>204</v>
      </c>
      <c s="33" t="s">
        <v>71</v>
      </c>
      <c s="34">
        <v>93.11</v>
      </c>
      <c s="35">
        <v>0</v>
      </c>
      <c s="36">
        <f>ROUND(ROUND(H71,2)*ROUND(G71,3),2)</f>
      </c>
      <c r="O71">
        <f>(I71*21)/100</f>
      </c>
      <c t="s">
        <v>27</v>
      </c>
    </row>
    <row r="72" spans="1:5" ht="38.25">
      <c r="A72" s="37" t="s">
        <v>55</v>
      </c>
      <c r="E72" s="38" t="s">
        <v>205</v>
      </c>
    </row>
    <row r="73" spans="1:5" ht="12.75">
      <c r="A73" s="44" t="s">
        <v>57</v>
      </c>
      <c r="E73" s="40" t="s">
        <v>536</v>
      </c>
    </row>
    <row r="74" spans="1:16" ht="12.75">
      <c r="A74" s="26" t="s">
        <v>50</v>
      </c>
      <c s="31" t="s">
        <v>202</v>
      </c>
      <c s="31" t="s">
        <v>208</v>
      </c>
      <c s="26" t="s">
        <v>52</v>
      </c>
      <c s="32" t="s">
        <v>209</v>
      </c>
      <c s="33" t="s">
        <v>62</v>
      </c>
      <c s="34">
        <v>2057.396</v>
      </c>
      <c s="35">
        <v>0</v>
      </c>
      <c s="36">
        <f>ROUND(ROUND(H74,2)*ROUND(G74,3),2)</f>
      </c>
      <c r="O74">
        <f>(I74*21)/100</f>
      </c>
      <c t="s">
        <v>27</v>
      </c>
    </row>
    <row r="75" spans="1:5" ht="51">
      <c r="A75" s="37" t="s">
        <v>55</v>
      </c>
      <c r="E75" s="38" t="s">
        <v>210</v>
      </c>
    </row>
    <row r="76" spans="1:5" ht="12.75">
      <c r="A76" s="44" t="s">
        <v>57</v>
      </c>
      <c r="E76" s="40" t="s">
        <v>534</v>
      </c>
    </row>
    <row r="77" spans="1:16" ht="12.75">
      <c r="A77" s="26" t="s">
        <v>50</v>
      </c>
      <c s="31" t="s">
        <v>207</v>
      </c>
      <c s="31" t="s">
        <v>212</v>
      </c>
      <c s="26" t="s">
        <v>69</v>
      </c>
      <c s="32" t="s">
        <v>213</v>
      </c>
      <c s="33" t="s">
        <v>62</v>
      </c>
      <c s="34">
        <v>4331.421</v>
      </c>
      <c s="35">
        <v>0</v>
      </c>
      <c s="36">
        <f>ROUND(ROUND(H77,2)*ROUND(G77,3),2)</f>
      </c>
      <c r="O77">
        <f>(I77*21)/100</f>
      </c>
      <c t="s">
        <v>27</v>
      </c>
    </row>
    <row r="78" spans="1:5" ht="51">
      <c r="A78" s="37" t="s">
        <v>55</v>
      </c>
      <c r="E78" s="38" t="s">
        <v>214</v>
      </c>
    </row>
    <row r="79" spans="1:5" ht="51">
      <c r="A79" s="44" t="s">
        <v>57</v>
      </c>
      <c r="E79" s="40" t="s">
        <v>537</v>
      </c>
    </row>
    <row r="80" spans="1:16" ht="12.75">
      <c r="A80" s="26" t="s">
        <v>50</v>
      </c>
      <c s="31" t="s">
        <v>211</v>
      </c>
      <c s="31" t="s">
        <v>212</v>
      </c>
      <c s="26" t="s">
        <v>74</v>
      </c>
      <c s="32" t="s">
        <v>213</v>
      </c>
      <c s="33" t="s">
        <v>62</v>
      </c>
      <c s="34">
        <v>4227.798</v>
      </c>
      <c s="35">
        <v>0</v>
      </c>
      <c s="36">
        <f>ROUND(ROUND(H80,2)*ROUND(G80,3),2)</f>
      </c>
      <c r="O80">
        <f>(I80*21)/100</f>
      </c>
      <c t="s">
        <v>27</v>
      </c>
    </row>
    <row r="81" spans="1:5" ht="51">
      <c r="A81" s="37" t="s">
        <v>55</v>
      </c>
      <c r="E81" s="38" t="s">
        <v>217</v>
      </c>
    </row>
    <row r="82" spans="1:5" ht="51">
      <c r="A82" s="44" t="s">
        <v>57</v>
      </c>
      <c r="E82" s="40" t="s">
        <v>538</v>
      </c>
    </row>
    <row r="83" spans="1:16" ht="12.75">
      <c r="A83" s="26" t="s">
        <v>50</v>
      </c>
      <c s="31" t="s">
        <v>216</v>
      </c>
      <c s="31" t="s">
        <v>220</v>
      </c>
      <c s="26" t="s">
        <v>52</v>
      </c>
      <c s="32" t="s">
        <v>221</v>
      </c>
      <c s="33" t="s">
        <v>62</v>
      </c>
      <c s="34">
        <v>1726.6</v>
      </c>
      <c s="35">
        <v>0</v>
      </c>
      <c s="36">
        <f>ROUND(ROUND(H83,2)*ROUND(G83,3),2)</f>
      </c>
      <c r="O83">
        <f>(I83*21)/100</f>
      </c>
      <c t="s">
        <v>27</v>
      </c>
    </row>
    <row r="84" spans="1:5" ht="38.25">
      <c r="A84" s="37" t="s">
        <v>55</v>
      </c>
      <c r="E84" s="38" t="s">
        <v>222</v>
      </c>
    </row>
    <row r="85" spans="1:5" ht="25.5">
      <c r="A85" s="44" t="s">
        <v>57</v>
      </c>
      <c r="E85" s="40" t="s">
        <v>539</v>
      </c>
    </row>
    <row r="86" spans="1:16" ht="12.75">
      <c r="A86" s="26" t="s">
        <v>50</v>
      </c>
      <c s="31" t="s">
        <v>219</v>
      </c>
      <c s="31" t="s">
        <v>225</v>
      </c>
      <c s="26" t="s">
        <v>52</v>
      </c>
      <c s="32" t="s">
        <v>226</v>
      </c>
      <c s="33" t="s">
        <v>62</v>
      </c>
      <c s="34">
        <v>4144.9</v>
      </c>
      <c s="35">
        <v>0</v>
      </c>
      <c s="36">
        <f>ROUND(ROUND(H86,2)*ROUND(G86,3),2)</f>
      </c>
      <c r="O86">
        <f>(I86*21)/100</f>
      </c>
      <c t="s">
        <v>27</v>
      </c>
    </row>
    <row r="87" spans="1:5" ht="25.5">
      <c r="A87" s="37" t="s">
        <v>55</v>
      </c>
      <c r="E87" s="38" t="s">
        <v>227</v>
      </c>
    </row>
    <row r="88" spans="1:5" ht="51">
      <c r="A88" s="44" t="s">
        <v>57</v>
      </c>
      <c r="E88" s="40" t="s">
        <v>540</v>
      </c>
    </row>
    <row r="89" spans="1:16" ht="12.75">
      <c r="A89" s="26" t="s">
        <v>50</v>
      </c>
      <c s="31" t="s">
        <v>224</v>
      </c>
      <c s="31" t="s">
        <v>230</v>
      </c>
      <c s="26" t="s">
        <v>52</v>
      </c>
      <c s="32" t="s">
        <v>231</v>
      </c>
      <c s="33" t="s">
        <v>62</v>
      </c>
      <c s="34">
        <v>4227.798</v>
      </c>
      <c s="35">
        <v>0</v>
      </c>
      <c s="36">
        <f>ROUND(ROUND(H89,2)*ROUND(G89,3),2)</f>
      </c>
      <c r="O89">
        <f>(I89*21)/100</f>
      </c>
      <c t="s">
        <v>27</v>
      </c>
    </row>
    <row r="90" spans="1:5" ht="51">
      <c r="A90" s="37" t="s">
        <v>55</v>
      </c>
      <c r="E90" s="38" t="s">
        <v>232</v>
      </c>
    </row>
    <row r="91" spans="1:5" ht="51">
      <c r="A91" s="44" t="s">
        <v>57</v>
      </c>
      <c r="E91" s="40" t="s">
        <v>538</v>
      </c>
    </row>
    <row r="92" spans="1:16" ht="12.75">
      <c r="A92" s="26" t="s">
        <v>50</v>
      </c>
      <c s="31" t="s">
        <v>229</v>
      </c>
      <c s="31" t="s">
        <v>234</v>
      </c>
      <c s="26" t="s">
        <v>52</v>
      </c>
      <c s="32" t="s">
        <v>235</v>
      </c>
      <c s="33" t="s">
        <v>62</v>
      </c>
      <c s="34">
        <v>20192.326</v>
      </c>
      <c s="35">
        <v>0</v>
      </c>
      <c s="36">
        <f>ROUND(ROUND(H92,2)*ROUND(G92,3),2)</f>
      </c>
      <c r="O92">
        <f>(I92*21)/100</f>
      </c>
      <c t="s">
        <v>27</v>
      </c>
    </row>
    <row r="93" spans="1:5" ht="51">
      <c r="A93" s="37" t="s">
        <v>55</v>
      </c>
      <c r="E93" s="38" t="s">
        <v>236</v>
      </c>
    </row>
    <row r="94" spans="1:5" ht="12.75">
      <c r="A94" s="39" t="s">
        <v>57</v>
      </c>
      <c r="E94" s="40" t="s">
        <v>541</v>
      </c>
    </row>
    <row r="95" spans="1:18" ht="12.75" customHeight="1">
      <c r="A95" s="6" t="s">
        <v>48</v>
      </c>
      <c s="6"/>
      <c s="42" t="s">
        <v>85</v>
      </c>
      <c s="6"/>
      <c s="29" t="s">
        <v>242</v>
      </c>
      <c s="6"/>
      <c s="6"/>
      <c s="6"/>
      <c s="43">
        <f>0+Q95</f>
      </c>
      <c r="O95">
        <f>0+R95</f>
      </c>
      <c r="Q95">
        <f>0+I96</f>
      </c>
      <c>
        <f>0+O96</f>
      </c>
    </row>
    <row r="96" spans="1:16" ht="12.75">
      <c r="A96" s="26" t="s">
        <v>50</v>
      </c>
      <c s="31" t="s">
        <v>233</v>
      </c>
      <c s="31" t="s">
        <v>244</v>
      </c>
      <c s="26" t="s">
        <v>52</v>
      </c>
      <c s="32" t="s">
        <v>245</v>
      </c>
      <c s="33" t="s">
        <v>98</v>
      </c>
      <c s="34">
        <v>501.6</v>
      </c>
      <c s="35">
        <v>0</v>
      </c>
      <c s="36">
        <f>ROUND(ROUND(H96,2)*ROUND(G96,3),2)</f>
      </c>
      <c r="O96">
        <f>(I96*21)/100</f>
      </c>
      <c t="s">
        <v>27</v>
      </c>
    </row>
    <row r="97" spans="1:5" ht="102">
      <c r="A97" s="37" t="s">
        <v>55</v>
      </c>
      <c r="E97" s="38" t="s">
        <v>246</v>
      </c>
    </row>
    <row r="98" spans="1:5" ht="25.5">
      <c r="A98" s="39" t="s">
        <v>57</v>
      </c>
      <c r="E98" s="40" t="s">
        <v>542</v>
      </c>
    </row>
    <row r="99" spans="1:18" ht="12.75" customHeight="1">
      <c r="A99" s="6" t="s">
        <v>48</v>
      </c>
      <c s="6"/>
      <c s="42" t="s">
        <v>44</v>
      </c>
      <c s="6"/>
      <c s="29" t="s">
        <v>95</v>
      </c>
      <c s="6"/>
      <c s="6"/>
      <c s="6"/>
      <c s="43">
        <f>0+Q99</f>
      </c>
      <c r="O99">
        <f>0+R99</f>
      </c>
      <c r="Q99">
        <f>0+I100+I103+I106+I109+I112+I115+I118+I121+I124+I127+I130+I133+I136</f>
      </c>
      <c>
        <f>0+O100+O103+O106+O109+O112+O115+O118+O121+O124+O127+O130+O133+O136</f>
      </c>
    </row>
    <row r="100" spans="1:16" ht="12.75">
      <c r="A100" s="26" t="s">
        <v>50</v>
      </c>
      <c s="31" t="s">
        <v>238</v>
      </c>
      <c s="31" t="s">
        <v>249</v>
      </c>
      <c s="26" t="s">
        <v>52</v>
      </c>
      <c s="32" t="s">
        <v>250</v>
      </c>
      <c s="33" t="s">
        <v>66</v>
      </c>
      <c s="34">
        <v>11</v>
      </c>
      <c s="35">
        <v>0</v>
      </c>
      <c s="36">
        <f>ROUND(ROUND(H100,2)*ROUND(G100,3),2)</f>
      </c>
      <c r="O100">
        <f>(I100*21)/100</f>
      </c>
      <c t="s">
        <v>27</v>
      </c>
    </row>
    <row r="101" spans="1:5" ht="12.75">
      <c r="A101" s="37" t="s">
        <v>55</v>
      </c>
      <c r="E101" s="38" t="s">
        <v>251</v>
      </c>
    </row>
    <row r="102" spans="1:5" ht="12.75">
      <c r="A102" s="44" t="s">
        <v>57</v>
      </c>
      <c r="E102" s="40" t="s">
        <v>543</v>
      </c>
    </row>
    <row r="103" spans="1:16" ht="12.75">
      <c r="A103" s="26" t="s">
        <v>50</v>
      </c>
      <c s="31" t="s">
        <v>243</v>
      </c>
      <c s="31" t="s">
        <v>254</v>
      </c>
      <c s="26" t="s">
        <v>52</v>
      </c>
      <c s="32" t="s">
        <v>255</v>
      </c>
      <c s="33" t="s">
        <v>66</v>
      </c>
      <c s="34">
        <v>11</v>
      </c>
      <c s="35">
        <v>0</v>
      </c>
      <c s="36">
        <f>ROUND(ROUND(H103,2)*ROUND(G103,3),2)</f>
      </c>
      <c r="O103">
        <f>(I103*21)/100</f>
      </c>
      <c t="s">
        <v>27</v>
      </c>
    </row>
    <row r="104" spans="1:5" ht="25.5">
      <c r="A104" s="37" t="s">
        <v>55</v>
      </c>
      <c r="E104" s="38" t="s">
        <v>88</v>
      </c>
    </row>
    <row r="105" spans="1:5" ht="12.75">
      <c r="A105" s="44" t="s">
        <v>57</v>
      </c>
      <c r="E105" s="40" t="s">
        <v>544</v>
      </c>
    </row>
    <row r="106" spans="1:16" ht="25.5">
      <c r="A106" s="26" t="s">
        <v>50</v>
      </c>
      <c s="31" t="s">
        <v>248</v>
      </c>
      <c s="31" t="s">
        <v>258</v>
      </c>
      <c s="26" t="s">
        <v>52</v>
      </c>
      <c s="32" t="s">
        <v>259</v>
      </c>
      <c s="33" t="s">
        <v>66</v>
      </c>
      <c s="34">
        <v>6</v>
      </c>
      <c s="35">
        <v>0</v>
      </c>
      <c s="36">
        <f>ROUND(ROUND(H106,2)*ROUND(G106,3),2)</f>
      </c>
      <c r="O106">
        <f>(I106*21)/100</f>
      </c>
      <c t="s">
        <v>27</v>
      </c>
    </row>
    <row r="107" spans="1:5" ht="12.75">
      <c r="A107" s="37" t="s">
        <v>55</v>
      </c>
      <c r="E107" s="38" t="s">
        <v>260</v>
      </c>
    </row>
    <row r="108" spans="1:5" ht="63.75">
      <c r="A108" s="44" t="s">
        <v>57</v>
      </c>
      <c r="E108" s="40" t="s">
        <v>545</v>
      </c>
    </row>
    <row r="109" spans="1:16" ht="12.75">
      <c r="A109" s="26" t="s">
        <v>50</v>
      </c>
      <c s="31" t="s">
        <v>253</v>
      </c>
      <c s="31" t="s">
        <v>546</v>
      </c>
      <c s="26" t="s">
        <v>52</v>
      </c>
      <c s="32" t="s">
        <v>547</v>
      </c>
      <c s="33" t="s">
        <v>66</v>
      </c>
      <c s="34">
        <v>2</v>
      </c>
      <c s="35">
        <v>0</v>
      </c>
      <c s="36">
        <f>ROUND(ROUND(H109,2)*ROUND(G109,3),2)</f>
      </c>
      <c r="O109">
        <f>(I109*21)/100</f>
      </c>
      <c t="s">
        <v>27</v>
      </c>
    </row>
    <row r="110" spans="1:5" ht="12.75">
      <c r="A110" s="37" t="s">
        <v>55</v>
      </c>
      <c r="E110" s="38" t="s">
        <v>260</v>
      </c>
    </row>
    <row r="111" spans="1:5" ht="25.5">
      <c r="A111" s="44" t="s">
        <v>57</v>
      </c>
      <c r="E111" s="40" t="s">
        <v>548</v>
      </c>
    </row>
    <row r="112" spans="1:16" ht="12.75">
      <c r="A112" s="26" t="s">
        <v>50</v>
      </c>
      <c s="31" t="s">
        <v>257</v>
      </c>
      <c s="31" t="s">
        <v>405</v>
      </c>
      <c s="26" t="s">
        <v>52</v>
      </c>
      <c s="32" t="s">
        <v>406</v>
      </c>
      <c s="33" t="s">
        <v>66</v>
      </c>
      <c s="34">
        <v>2</v>
      </c>
      <c s="35">
        <v>0</v>
      </c>
      <c s="36">
        <f>ROUND(ROUND(H112,2)*ROUND(G112,3),2)</f>
      </c>
      <c r="O112">
        <f>(I112*21)/100</f>
      </c>
      <c t="s">
        <v>27</v>
      </c>
    </row>
    <row r="113" spans="1:5" ht="38.25">
      <c r="A113" s="37" t="s">
        <v>55</v>
      </c>
      <c r="E113" s="38" t="s">
        <v>407</v>
      </c>
    </row>
    <row r="114" spans="1:5" ht="12.75">
      <c r="A114" s="44" t="s">
        <v>57</v>
      </c>
      <c r="E114" s="40" t="s">
        <v>549</v>
      </c>
    </row>
    <row r="115" spans="1:16" ht="12.75">
      <c r="A115" s="26" t="s">
        <v>50</v>
      </c>
      <c s="31" t="s">
        <v>262</v>
      </c>
      <c s="31" t="s">
        <v>409</v>
      </c>
      <c s="26" t="s">
        <v>69</v>
      </c>
      <c s="32" t="s">
        <v>410</v>
      </c>
      <c s="33" t="s">
        <v>66</v>
      </c>
      <c s="34">
        <v>2</v>
      </c>
      <c s="35">
        <v>0</v>
      </c>
      <c s="36">
        <f>ROUND(ROUND(H115,2)*ROUND(G115,3),2)</f>
      </c>
      <c r="O115">
        <f>(I115*21)/100</f>
      </c>
      <c t="s">
        <v>27</v>
      </c>
    </row>
    <row r="116" spans="1:5" ht="51">
      <c r="A116" s="37" t="s">
        <v>55</v>
      </c>
      <c r="E116" s="38" t="s">
        <v>411</v>
      </c>
    </row>
    <row r="117" spans="1:5" ht="12.75">
      <c r="A117" s="44" t="s">
        <v>57</v>
      </c>
      <c r="E117" s="40" t="s">
        <v>550</v>
      </c>
    </row>
    <row r="118" spans="1:16" ht="12.75">
      <c r="A118" s="26" t="s">
        <v>50</v>
      </c>
      <c s="31" t="s">
        <v>265</v>
      </c>
      <c s="31" t="s">
        <v>409</v>
      </c>
      <c s="26" t="s">
        <v>74</v>
      </c>
      <c s="32" t="s">
        <v>410</v>
      </c>
      <c s="33" t="s">
        <v>66</v>
      </c>
      <c s="34">
        <v>4</v>
      </c>
      <c s="35">
        <v>0</v>
      </c>
      <c s="36">
        <f>ROUND(ROUND(H118,2)*ROUND(G118,3),2)</f>
      </c>
      <c r="O118">
        <f>(I118*21)/100</f>
      </c>
      <c t="s">
        <v>27</v>
      </c>
    </row>
    <row r="119" spans="1:5" ht="38.25">
      <c r="A119" s="37" t="s">
        <v>55</v>
      </c>
      <c r="E119" s="38" t="s">
        <v>551</v>
      </c>
    </row>
    <row r="120" spans="1:5" ht="12.75">
      <c r="A120" s="44" t="s">
        <v>57</v>
      </c>
      <c r="E120" s="40" t="s">
        <v>552</v>
      </c>
    </row>
    <row r="121" spans="1:16" ht="25.5">
      <c r="A121" s="26" t="s">
        <v>50</v>
      </c>
      <c s="31" t="s">
        <v>270</v>
      </c>
      <c s="31" t="s">
        <v>263</v>
      </c>
      <c s="26" t="s">
        <v>52</v>
      </c>
      <c s="32" t="s">
        <v>264</v>
      </c>
      <c s="33" t="s">
        <v>66</v>
      </c>
      <c s="34">
        <v>8</v>
      </c>
      <c s="35">
        <v>0</v>
      </c>
      <c s="36">
        <f>ROUND(ROUND(H121,2)*ROUND(G121,3),2)</f>
      </c>
      <c r="O121">
        <f>(I121*21)/100</f>
      </c>
      <c t="s">
        <v>27</v>
      </c>
    </row>
    <row r="122" spans="1:5" ht="12.75">
      <c r="A122" s="37" t="s">
        <v>55</v>
      </c>
      <c r="E122" s="38" t="s">
        <v>260</v>
      </c>
    </row>
    <row r="123" spans="1:5" ht="63.75">
      <c r="A123" s="44" t="s">
        <v>57</v>
      </c>
      <c r="E123" s="40" t="s">
        <v>553</v>
      </c>
    </row>
    <row r="124" spans="1:16" ht="25.5">
      <c r="A124" s="26" t="s">
        <v>50</v>
      </c>
      <c s="31" t="s">
        <v>275</v>
      </c>
      <c s="31" t="s">
        <v>266</v>
      </c>
      <c s="26" t="s">
        <v>52</v>
      </c>
      <c s="32" t="s">
        <v>267</v>
      </c>
      <c s="33" t="s">
        <v>62</v>
      </c>
      <c s="34">
        <v>441.604</v>
      </c>
      <c s="35">
        <v>0</v>
      </c>
      <c s="36">
        <f>ROUND(ROUND(H124,2)*ROUND(G124,3),2)</f>
      </c>
      <c r="O124">
        <f>(I124*21)/100</f>
      </c>
      <c t="s">
        <v>27</v>
      </c>
    </row>
    <row r="125" spans="1:5" ht="63.75">
      <c r="A125" s="37" t="s">
        <v>55</v>
      </c>
      <c r="E125" s="38" t="s">
        <v>268</v>
      </c>
    </row>
    <row r="126" spans="1:5" ht="165.75">
      <c r="A126" s="44" t="s">
        <v>57</v>
      </c>
      <c r="E126" s="40" t="s">
        <v>554</v>
      </c>
    </row>
    <row r="127" spans="1:16" ht="25.5">
      <c r="A127" s="26" t="s">
        <v>50</v>
      </c>
      <c s="31" t="s">
        <v>279</v>
      </c>
      <c s="31" t="s">
        <v>416</v>
      </c>
      <c s="26" t="s">
        <v>52</v>
      </c>
      <c s="32" t="s">
        <v>417</v>
      </c>
      <c s="33" t="s">
        <v>62</v>
      </c>
      <c s="34">
        <v>96.54</v>
      </c>
      <c s="35">
        <v>0</v>
      </c>
      <c s="36">
        <f>ROUND(ROUND(H127,2)*ROUND(G127,3),2)</f>
      </c>
      <c r="O127">
        <f>(I127*21)/100</f>
      </c>
      <c t="s">
        <v>27</v>
      </c>
    </row>
    <row r="128" spans="1:5" ht="63.75">
      <c r="A128" s="37" t="s">
        <v>55</v>
      </c>
      <c r="E128" s="38" t="s">
        <v>273</v>
      </c>
    </row>
    <row r="129" spans="1:5" ht="102">
      <c r="A129" s="44" t="s">
        <v>57</v>
      </c>
      <c r="E129" s="40" t="s">
        <v>555</v>
      </c>
    </row>
    <row r="130" spans="1:16" ht="25.5">
      <c r="A130" s="26" t="s">
        <v>50</v>
      </c>
      <c s="31" t="s">
        <v>283</v>
      </c>
      <c s="31" t="s">
        <v>271</v>
      </c>
      <c s="26" t="s">
        <v>52</v>
      </c>
      <c s="32" t="s">
        <v>272</v>
      </c>
      <c s="33" t="s">
        <v>62</v>
      </c>
      <c s="34">
        <v>116.064</v>
      </c>
      <c s="35">
        <v>0</v>
      </c>
      <c s="36">
        <f>ROUND(ROUND(H130,2)*ROUND(G130,3),2)</f>
      </c>
      <c r="O130">
        <f>(I130*21)/100</f>
      </c>
      <c t="s">
        <v>27</v>
      </c>
    </row>
    <row r="131" spans="1:5" ht="63.75">
      <c r="A131" s="37" t="s">
        <v>55</v>
      </c>
      <c r="E131" s="38" t="s">
        <v>273</v>
      </c>
    </row>
    <row r="132" spans="1:5" ht="89.25">
      <c r="A132" s="44" t="s">
        <v>57</v>
      </c>
      <c r="E132" s="40" t="s">
        <v>556</v>
      </c>
    </row>
    <row r="133" spans="1:16" ht="12.75">
      <c r="A133" s="26" t="s">
        <v>50</v>
      </c>
      <c s="31" t="s">
        <v>413</v>
      </c>
      <c s="31" t="s">
        <v>276</v>
      </c>
      <c s="26" t="s">
        <v>52</v>
      </c>
      <c s="32" t="s">
        <v>277</v>
      </c>
      <c s="33" t="s">
        <v>62</v>
      </c>
      <c s="34">
        <v>229</v>
      </c>
      <c s="35">
        <v>0</v>
      </c>
      <c s="36">
        <f>ROUND(ROUND(H133,2)*ROUND(G133,3),2)</f>
      </c>
      <c r="O133">
        <f>(I133*21)/100</f>
      </c>
      <c t="s">
        <v>27</v>
      </c>
    </row>
    <row r="134" spans="1:5" ht="63.75">
      <c r="A134" s="37" t="s">
        <v>55</v>
      </c>
      <c r="E134" s="38" t="s">
        <v>273</v>
      </c>
    </row>
    <row r="135" spans="1:5" ht="25.5">
      <c r="A135" s="44" t="s">
        <v>57</v>
      </c>
      <c r="E135" s="40" t="s">
        <v>557</v>
      </c>
    </row>
    <row r="136" spans="1:16" ht="12.75">
      <c r="A136" s="26" t="s">
        <v>50</v>
      </c>
      <c s="31" t="s">
        <v>415</v>
      </c>
      <c s="31" t="s">
        <v>284</v>
      </c>
      <c s="26" t="s">
        <v>52</v>
      </c>
      <c s="32" t="s">
        <v>285</v>
      </c>
      <c s="33" t="s">
        <v>62</v>
      </c>
      <c s="34">
        <v>5000</v>
      </c>
      <c s="35">
        <v>0</v>
      </c>
      <c s="36">
        <f>ROUND(ROUND(H136,2)*ROUND(G136,3),2)</f>
      </c>
      <c r="O136">
        <f>(I136*21)/100</f>
      </c>
      <c t="s">
        <v>27</v>
      </c>
    </row>
    <row r="137" spans="1:5" ht="38.25">
      <c r="A137" s="37" t="s">
        <v>55</v>
      </c>
      <c r="E137" s="38" t="s">
        <v>286</v>
      </c>
    </row>
    <row r="138" spans="1:5" ht="12.75">
      <c r="A138" s="39" t="s">
        <v>57</v>
      </c>
      <c r="E138" s="40" t="s">
        <v>52</v>
      </c>
    </row>
  </sheetData>
  <sheetProtection sheet="1" objects="1" scenarios="1"/>
  <mergeCells count="12">
    <mergeCell ref="C3:D3"/>
    <mergeCell ref="C4:D4"/>
    <mergeCell ref="C5:D5"/>
    <mergeCell ref="C6:D6"/>
    <mergeCell ref="A7:A8"/>
    <mergeCell ref="B7:B8"/>
    <mergeCell ref="C7:C8"/>
    <mergeCell ref="D7:D8"/>
    <mergeCell ref="E7:E8"/>
    <mergeCell ref="F7:F8"/>
    <mergeCell ref="G7:G8"/>
    <mergeCell ref="H7:I7"/>
  </mergeCells>
  <printOptions/>
  <pageMargins left="0.75" right="0.75" top="1" bottom="1" header="0.5" footer="0.5"/>
  <pageSetup fitToHeight="0" horizontalDpi="300" verticalDpi="300" orientation="portrait" paperSize="9"/>
  <drawing r:id="rId1"/>
</worksheet>
</file>

<file path=xl/worksheets/sheet19.xml><?xml version="1.0" encoding="utf-8"?>
<worksheet xmlns="http://schemas.openxmlformats.org/spreadsheetml/2006/main" xmlns:r="http://schemas.openxmlformats.org/officeDocument/2006/relationships">
  <sheetPr>
    <pageSetUpPr fitToPage="1"/>
  </sheetPr>
  <dimension ref="A1:R79"/>
  <sheetViews>
    <sheetView workbookViewId="0" topLeftCell="A1">
      <pane ySplit="9" topLeftCell="A10" activePane="bottomLeft" state="frozen"/>
      <selection pane="topLeft" activeCell="A1" sqref="A1"/>
      <selection pane="bottomLeft" activeCell="A10" sqref="A10"/>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26</v>
      </c>
    </row>
    <row r="2" spans="2:16" ht="25" customHeight="1">
      <c r="B2" s="1"/>
      <c s="1"/>
      <c s="1"/>
      <c s="2" t="s">
        <v>13</v>
      </c>
      <c s="1"/>
      <c s="1"/>
      <c s="6"/>
      <c s="6"/>
      <c r="O2">
        <f>0+O10+O17+O39+O73</f>
      </c>
      <c t="s">
        <v>26</v>
      </c>
    </row>
    <row r="3" spans="1:16" ht="15" customHeight="1">
      <c r="A3" t="s">
        <v>12</v>
      </c>
      <c s="12" t="s">
        <v>14</v>
      </c>
      <c s="13" t="s">
        <v>15</v>
      </c>
      <c s="1"/>
      <c s="14" t="s">
        <v>16</v>
      </c>
      <c s="1"/>
      <c s="9"/>
      <c s="8" t="s">
        <v>558</v>
      </c>
      <c s="45">
        <f>0+I10+I17+I39+I73</f>
      </c>
      <c r="O3" t="s">
        <v>23</v>
      </c>
      <c t="s">
        <v>27</v>
      </c>
    </row>
    <row r="4" spans="1:16" ht="15" customHeight="1">
      <c r="A4" t="s">
        <v>17</v>
      </c>
      <c s="12" t="s">
        <v>18</v>
      </c>
      <c s="13" t="s">
        <v>116</v>
      </c>
      <c s="1"/>
      <c s="14" t="s">
        <v>117</v>
      </c>
      <c s="1"/>
      <c s="1"/>
      <c s="11"/>
      <c s="11"/>
      <c r="O4" t="s">
        <v>24</v>
      </c>
      <c t="s">
        <v>27</v>
      </c>
    </row>
    <row r="5" spans="1:16" ht="12.75" customHeight="1">
      <c r="A5" t="s">
        <v>21</v>
      </c>
      <c s="12" t="s">
        <v>18</v>
      </c>
      <c s="13" t="s">
        <v>511</v>
      </c>
      <c s="1"/>
      <c s="14" t="s">
        <v>512</v>
      </c>
      <c s="1"/>
      <c s="1"/>
      <c s="1"/>
      <c s="1"/>
      <c r="O5" t="s">
        <v>25</v>
      </c>
      <c t="s">
        <v>27</v>
      </c>
    </row>
    <row r="6" spans="1:9" ht="12.75" customHeight="1">
      <c r="A6" t="s">
        <v>120</v>
      </c>
      <c s="16" t="s">
        <v>22</v>
      </c>
      <c s="17" t="s">
        <v>558</v>
      </c>
      <c s="6"/>
      <c s="18" t="s">
        <v>559</v>
      </c>
      <c s="6"/>
      <c s="6"/>
      <c s="6"/>
      <c s="6"/>
    </row>
    <row r="7" spans="1:9" ht="12.75" customHeight="1">
      <c r="A7" s="15" t="s">
        <v>30</v>
      </c>
      <c s="15" t="s">
        <v>32</v>
      </c>
      <c s="15" t="s">
        <v>34</v>
      </c>
      <c s="15" t="s">
        <v>35</v>
      </c>
      <c s="15" t="s">
        <v>36</v>
      </c>
      <c s="15" t="s">
        <v>38</v>
      </c>
      <c s="15" t="s">
        <v>40</v>
      </c>
      <c s="15" t="s">
        <v>42</v>
      </c>
      <c s="15"/>
    </row>
    <row r="8" spans="1:9" ht="12.75" customHeight="1">
      <c r="A8" s="15"/>
      <c s="15"/>
      <c s="15"/>
      <c s="15"/>
      <c s="15"/>
      <c s="15"/>
      <c s="15"/>
      <c s="15" t="s">
        <v>43</v>
      </c>
      <c s="15" t="s">
        <v>45</v>
      </c>
    </row>
    <row r="9" spans="1:9" ht="12.75" customHeight="1">
      <c r="A9" s="15" t="s">
        <v>31</v>
      </c>
      <c s="15" t="s">
        <v>33</v>
      </c>
      <c s="15" t="s">
        <v>27</v>
      </c>
      <c s="15" t="s">
        <v>26</v>
      </c>
      <c s="15" t="s">
        <v>37</v>
      </c>
      <c s="15" t="s">
        <v>39</v>
      </c>
      <c s="15" t="s">
        <v>41</v>
      </c>
      <c s="15" t="s">
        <v>44</v>
      </c>
      <c s="15" t="s">
        <v>46</v>
      </c>
    </row>
    <row r="10" spans="1:18" ht="12.75" customHeight="1">
      <c r="A10" s="27" t="s">
        <v>48</v>
      </c>
      <c s="27"/>
      <c s="28" t="s">
        <v>31</v>
      </c>
      <c s="27"/>
      <c s="29" t="s">
        <v>49</v>
      </c>
      <c s="27"/>
      <c s="27"/>
      <c s="27"/>
      <c s="30">
        <f>0+Q10</f>
      </c>
      <c r="O10">
        <f>0+R10</f>
      </c>
      <c r="Q10">
        <f>0+I11+I14</f>
      </c>
      <c>
        <f>0+O11+O14</f>
      </c>
    </row>
    <row r="11" spans="1:16" ht="12.75">
      <c r="A11" s="26" t="s">
        <v>50</v>
      </c>
      <c s="31" t="s">
        <v>33</v>
      </c>
      <c s="31" t="s">
        <v>51</v>
      </c>
      <c s="26" t="s">
        <v>69</v>
      </c>
      <c s="32" t="s">
        <v>53</v>
      </c>
      <c s="33" t="s">
        <v>54</v>
      </c>
      <c s="34">
        <v>2.049</v>
      </c>
      <c s="35">
        <v>0</v>
      </c>
      <c s="36">
        <f>ROUND(ROUND(H11,2)*ROUND(G11,3),2)</f>
      </c>
      <c r="O11">
        <f>(I11*21)/100</f>
      </c>
      <c t="s">
        <v>27</v>
      </c>
    </row>
    <row r="12" spans="1:5" ht="12.75">
      <c r="A12" s="37" t="s">
        <v>55</v>
      </c>
      <c r="E12" s="38" t="s">
        <v>125</v>
      </c>
    </row>
    <row r="13" spans="1:5" ht="12.75">
      <c r="A13" s="44" t="s">
        <v>57</v>
      </c>
      <c r="E13" s="40" t="s">
        <v>561</v>
      </c>
    </row>
    <row r="14" spans="1:16" ht="12.75">
      <c r="A14" s="26" t="s">
        <v>50</v>
      </c>
      <c s="31" t="s">
        <v>27</v>
      </c>
      <c s="31" t="s">
        <v>51</v>
      </c>
      <c s="26" t="s">
        <v>74</v>
      </c>
      <c s="32" t="s">
        <v>53</v>
      </c>
      <c s="33" t="s">
        <v>54</v>
      </c>
      <c s="34">
        <v>33.05</v>
      </c>
      <c s="35">
        <v>0</v>
      </c>
      <c s="36">
        <f>ROUND(ROUND(H14,2)*ROUND(G14,3),2)</f>
      </c>
      <c r="O14">
        <f>(I14*21)/100</f>
      </c>
      <c t="s">
        <v>27</v>
      </c>
    </row>
    <row r="15" spans="1:5" ht="25.5">
      <c r="A15" s="37" t="s">
        <v>55</v>
      </c>
      <c r="E15" s="38" t="s">
        <v>127</v>
      </c>
    </row>
    <row r="16" spans="1:5" ht="51">
      <c r="A16" s="39" t="s">
        <v>57</v>
      </c>
      <c r="E16" s="40" t="s">
        <v>562</v>
      </c>
    </row>
    <row r="17" spans="1:18" ht="12.75" customHeight="1">
      <c r="A17" s="6" t="s">
        <v>48</v>
      </c>
      <c s="6"/>
      <c s="42" t="s">
        <v>33</v>
      </c>
      <c s="6"/>
      <c s="29" t="s">
        <v>59</v>
      </c>
      <c s="6"/>
      <c s="6"/>
      <c s="6"/>
      <c s="43">
        <f>0+Q17</f>
      </c>
      <c r="O17">
        <f>0+R17</f>
      </c>
      <c r="Q17">
        <f>0+I18+I21+I24+I27+I30+I33+I36</f>
      </c>
      <c>
        <f>0+O18+O21+O24+O27+O30+O33+O36</f>
      </c>
    </row>
    <row r="18" spans="1:16" ht="25.5">
      <c r="A18" s="26" t="s">
        <v>50</v>
      </c>
      <c s="31" t="s">
        <v>26</v>
      </c>
      <c s="31" t="s">
        <v>129</v>
      </c>
      <c s="26" t="s">
        <v>52</v>
      </c>
      <c s="32" t="s">
        <v>130</v>
      </c>
      <c s="33" t="s">
        <v>71</v>
      </c>
      <c s="34">
        <v>2.024</v>
      </c>
      <c s="35">
        <v>0</v>
      </c>
      <c s="36">
        <f>ROUND(ROUND(H18,2)*ROUND(G18,3),2)</f>
      </c>
      <c r="O18">
        <f>(I18*21)/100</f>
      </c>
      <c t="s">
        <v>27</v>
      </c>
    </row>
    <row r="19" spans="1:5" ht="51">
      <c r="A19" s="37" t="s">
        <v>55</v>
      </c>
      <c r="E19" s="38" t="s">
        <v>131</v>
      </c>
    </row>
    <row r="20" spans="1:5" ht="63.75">
      <c r="A20" s="44" t="s">
        <v>57</v>
      </c>
      <c r="E20" s="40" t="s">
        <v>563</v>
      </c>
    </row>
    <row r="21" spans="1:16" ht="25.5">
      <c r="A21" s="26" t="s">
        <v>50</v>
      </c>
      <c s="31" t="s">
        <v>37</v>
      </c>
      <c s="31" t="s">
        <v>133</v>
      </c>
      <c s="26" t="s">
        <v>52</v>
      </c>
      <c s="32" t="s">
        <v>134</v>
      </c>
      <c s="33" t="s">
        <v>71</v>
      </c>
      <c s="34">
        <v>0.891</v>
      </c>
      <c s="35">
        <v>0</v>
      </c>
      <c s="36">
        <f>ROUND(ROUND(H21,2)*ROUND(G21,3),2)</f>
      </c>
      <c r="O21">
        <f>(I21*21)/100</f>
      </c>
      <c t="s">
        <v>27</v>
      </c>
    </row>
    <row r="22" spans="1:5" ht="51">
      <c r="A22" s="37" t="s">
        <v>55</v>
      </c>
      <c r="E22" s="38" t="s">
        <v>135</v>
      </c>
    </row>
    <row r="23" spans="1:5" ht="38.25">
      <c r="A23" s="44" t="s">
        <v>57</v>
      </c>
      <c r="E23" s="40" t="s">
        <v>564</v>
      </c>
    </row>
    <row r="24" spans="1:16" ht="12.75">
      <c r="A24" s="26" t="s">
        <v>50</v>
      </c>
      <c s="31" t="s">
        <v>39</v>
      </c>
      <c s="31" t="s">
        <v>137</v>
      </c>
      <c s="26" t="s">
        <v>52</v>
      </c>
      <c s="32" t="s">
        <v>138</v>
      </c>
      <c s="33" t="s">
        <v>71</v>
      </c>
      <c s="34">
        <v>7.418</v>
      </c>
      <c s="35">
        <v>0</v>
      </c>
      <c s="36">
        <f>ROUND(ROUND(H24,2)*ROUND(G24,3),2)</f>
      </c>
      <c r="O24">
        <f>(I24*21)/100</f>
      </c>
      <c t="s">
        <v>27</v>
      </c>
    </row>
    <row r="25" spans="1:5" ht="25.5">
      <c r="A25" s="37" t="s">
        <v>55</v>
      </c>
      <c r="E25" s="38" t="s">
        <v>565</v>
      </c>
    </row>
    <row r="26" spans="1:5" ht="38.25">
      <c r="A26" s="44" t="s">
        <v>57</v>
      </c>
      <c r="E26" s="40" t="s">
        <v>566</v>
      </c>
    </row>
    <row r="27" spans="1:16" ht="12.75">
      <c r="A27" s="26" t="s">
        <v>50</v>
      </c>
      <c s="31" t="s">
        <v>41</v>
      </c>
      <c s="31" t="s">
        <v>141</v>
      </c>
      <c s="26" t="s">
        <v>52</v>
      </c>
      <c s="32" t="s">
        <v>142</v>
      </c>
      <c s="33" t="s">
        <v>71</v>
      </c>
      <c s="34">
        <v>3</v>
      </c>
      <c s="35">
        <v>0</v>
      </c>
      <c s="36">
        <f>ROUND(ROUND(H27,2)*ROUND(G27,3),2)</f>
      </c>
      <c r="O27">
        <f>(I27*21)/100</f>
      </c>
      <c t="s">
        <v>27</v>
      </c>
    </row>
    <row r="28" spans="1:5" ht="51">
      <c r="A28" s="37" t="s">
        <v>55</v>
      </c>
      <c r="E28" s="38" t="s">
        <v>143</v>
      </c>
    </row>
    <row r="29" spans="1:5" ht="12.75">
      <c r="A29" s="44" t="s">
        <v>57</v>
      </c>
      <c r="E29" s="40" t="s">
        <v>567</v>
      </c>
    </row>
    <row r="30" spans="1:16" ht="12.75">
      <c r="A30" s="26" t="s">
        <v>50</v>
      </c>
      <c s="31" t="s">
        <v>81</v>
      </c>
      <c s="31" t="s">
        <v>151</v>
      </c>
      <c s="26" t="s">
        <v>52</v>
      </c>
      <c s="32" t="s">
        <v>152</v>
      </c>
      <c s="33" t="s">
        <v>98</v>
      </c>
      <c s="34">
        <v>26</v>
      </c>
      <c s="35">
        <v>0</v>
      </c>
      <c s="36">
        <f>ROUND(ROUND(H30,2)*ROUND(G30,3),2)</f>
      </c>
      <c r="O30">
        <f>(I30*21)/100</f>
      </c>
      <c t="s">
        <v>27</v>
      </c>
    </row>
    <row r="31" spans="1:5" ht="38.25">
      <c r="A31" s="37" t="s">
        <v>55</v>
      </c>
      <c r="E31" s="38" t="s">
        <v>153</v>
      </c>
    </row>
    <row r="32" spans="1:5" ht="12.75">
      <c r="A32" s="44" t="s">
        <v>57</v>
      </c>
      <c r="E32" s="40" t="s">
        <v>568</v>
      </c>
    </row>
    <row r="33" spans="1:16" ht="12.75">
      <c r="A33" s="26" t="s">
        <v>50</v>
      </c>
      <c s="31" t="s">
        <v>85</v>
      </c>
      <c s="31" t="s">
        <v>82</v>
      </c>
      <c s="26" t="s">
        <v>52</v>
      </c>
      <c s="32" t="s">
        <v>83</v>
      </c>
      <c s="33" t="s">
        <v>71</v>
      </c>
      <c s="34">
        <v>3</v>
      </c>
      <c s="35">
        <v>0</v>
      </c>
      <c s="36">
        <f>ROUND(ROUND(H33,2)*ROUND(G33,3),2)</f>
      </c>
      <c r="O33">
        <f>(I33*21)/100</f>
      </c>
      <c t="s">
        <v>27</v>
      </c>
    </row>
    <row r="34" spans="1:5" ht="12.75">
      <c r="A34" s="37" t="s">
        <v>55</v>
      </c>
      <c r="E34" s="38" t="s">
        <v>52</v>
      </c>
    </row>
    <row r="35" spans="1:5" ht="12.75">
      <c r="A35" s="44" t="s">
        <v>57</v>
      </c>
      <c r="E35" s="40" t="s">
        <v>569</v>
      </c>
    </row>
    <row r="36" spans="1:16" ht="12.75">
      <c r="A36" s="26" t="s">
        <v>50</v>
      </c>
      <c s="31" t="s">
        <v>44</v>
      </c>
      <c s="31" t="s">
        <v>163</v>
      </c>
      <c s="26" t="s">
        <v>52</v>
      </c>
      <c s="32" t="s">
        <v>164</v>
      </c>
      <c s="33" t="s">
        <v>62</v>
      </c>
      <c s="34">
        <v>7.865</v>
      </c>
      <c s="35">
        <v>0</v>
      </c>
      <c s="36">
        <f>ROUND(ROUND(H36,2)*ROUND(G36,3),2)</f>
      </c>
      <c r="O36">
        <f>(I36*21)/100</f>
      </c>
      <c t="s">
        <v>27</v>
      </c>
    </row>
    <row r="37" spans="1:5" ht="12.75">
      <c r="A37" s="37" t="s">
        <v>55</v>
      </c>
      <c r="E37" s="38" t="s">
        <v>165</v>
      </c>
    </row>
    <row r="38" spans="1:5" ht="12.75">
      <c r="A38" s="39" t="s">
        <v>57</v>
      </c>
      <c r="E38" s="40" t="s">
        <v>570</v>
      </c>
    </row>
    <row r="39" spans="1:18" ht="12.75" customHeight="1">
      <c r="A39" s="6" t="s">
        <v>48</v>
      </c>
      <c s="6"/>
      <c s="42" t="s">
        <v>39</v>
      </c>
      <c s="6"/>
      <c s="29" t="s">
        <v>188</v>
      </c>
      <c s="6"/>
      <c s="6"/>
      <c s="6"/>
      <c s="43">
        <f>0+Q39</f>
      </c>
      <c r="O39">
        <f>0+R39</f>
      </c>
      <c r="Q39">
        <f>0+I40+I43+I46+I49+I52+I55+I58+I61+I64+I67+I70</f>
      </c>
      <c>
        <f>0+O40+O43+O46+O49+O52+O55+O58+O61+O64+O67+O70</f>
      </c>
    </row>
    <row r="40" spans="1:16" ht="12.75">
      <c r="A40" s="26" t="s">
        <v>50</v>
      </c>
      <c s="31" t="s">
        <v>46</v>
      </c>
      <c s="31" t="s">
        <v>190</v>
      </c>
      <c s="26" t="s">
        <v>69</v>
      </c>
      <c s="32" t="s">
        <v>191</v>
      </c>
      <c s="33" t="s">
        <v>62</v>
      </c>
      <c s="34">
        <v>7.15</v>
      </c>
      <c s="35">
        <v>0</v>
      </c>
      <c s="36">
        <f>ROUND(ROUND(H40,2)*ROUND(G40,3),2)</f>
      </c>
      <c r="O40">
        <f>(I40*21)/100</f>
      </c>
      <c t="s">
        <v>27</v>
      </c>
    </row>
    <row r="41" spans="1:5" ht="51">
      <c r="A41" s="37" t="s">
        <v>55</v>
      </c>
      <c r="E41" s="38" t="s">
        <v>192</v>
      </c>
    </row>
    <row r="42" spans="1:5" ht="12.75">
      <c r="A42" s="44" t="s">
        <v>57</v>
      </c>
      <c r="E42" s="40" t="s">
        <v>571</v>
      </c>
    </row>
    <row r="43" spans="1:16" ht="12.75">
      <c r="A43" s="26" t="s">
        <v>50</v>
      </c>
      <c s="31" t="s">
        <v>101</v>
      </c>
      <c s="31" t="s">
        <v>190</v>
      </c>
      <c s="26" t="s">
        <v>74</v>
      </c>
      <c s="32" t="s">
        <v>191</v>
      </c>
      <c s="33" t="s">
        <v>62</v>
      </c>
      <c s="34">
        <v>5.885</v>
      </c>
      <c s="35">
        <v>0</v>
      </c>
      <c s="36">
        <f>ROUND(ROUND(H43,2)*ROUND(G43,3),2)</f>
      </c>
      <c r="O43">
        <f>(I43*21)/100</f>
      </c>
      <c t="s">
        <v>27</v>
      </c>
    </row>
    <row r="44" spans="1:5" ht="51">
      <c r="A44" s="37" t="s">
        <v>55</v>
      </c>
      <c r="E44" s="38" t="s">
        <v>195</v>
      </c>
    </row>
    <row r="45" spans="1:5" ht="12.75">
      <c r="A45" s="44" t="s">
        <v>57</v>
      </c>
      <c r="E45" s="40" t="s">
        <v>572</v>
      </c>
    </row>
    <row r="46" spans="1:16" ht="12.75">
      <c r="A46" s="26" t="s">
        <v>50</v>
      </c>
      <c s="31" t="s">
        <v>106</v>
      </c>
      <c s="31" t="s">
        <v>203</v>
      </c>
      <c s="26" t="s">
        <v>52</v>
      </c>
      <c s="32" t="s">
        <v>204</v>
      </c>
      <c s="33" t="s">
        <v>71</v>
      </c>
      <c s="34">
        <v>3.3</v>
      </c>
      <c s="35">
        <v>0</v>
      </c>
      <c s="36">
        <f>ROUND(ROUND(H46,2)*ROUND(G46,3),2)</f>
      </c>
      <c r="O46">
        <f>(I46*21)/100</f>
      </c>
      <c t="s">
        <v>27</v>
      </c>
    </row>
    <row r="47" spans="1:5" ht="38.25">
      <c r="A47" s="37" t="s">
        <v>55</v>
      </c>
      <c r="E47" s="38" t="s">
        <v>205</v>
      </c>
    </row>
    <row r="48" spans="1:5" ht="12.75">
      <c r="A48" s="44" t="s">
        <v>57</v>
      </c>
      <c r="E48" s="40" t="s">
        <v>573</v>
      </c>
    </row>
    <row r="49" spans="1:16" ht="12.75">
      <c r="A49" s="26" t="s">
        <v>50</v>
      </c>
      <c s="31" t="s">
        <v>111</v>
      </c>
      <c s="31" t="s">
        <v>208</v>
      </c>
      <c s="26" t="s">
        <v>52</v>
      </c>
      <c s="32" t="s">
        <v>209</v>
      </c>
      <c s="33" t="s">
        <v>62</v>
      </c>
      <c s="34">
        <v>5.885</v>
      </c>
      <c s="35">
        <v>0</v>
      </c>
      <c s="36">
        <f>ROUND(ROUND(H49,2)*ROUND(G49,3),2)</f>
      </c>
      <c r="O49">
        <f>(I49*21)/100</f>
      </c>
      <c t="s">
        <v>27</v>
      </c>
    </row>
    <row r="50" spans="1:5" ht="51">
      <c r="A50" s="37" t="s">
        <v>55</v>
      </c>
      <c r="E50" s="38" t="s">
        <v>210</v>
      </c>
    </row>
    <row r="51" spans="1:5" ht="12.75">
      <c r="A51" s="44" t="s">
        <v>57</v>
      </c>
      <c r="E51" s="40" t="s">
        <v>572</v>
      </c>
    </row>
    <row r="52" spans="1:16" ht="12.75">
      <c r="A52" s="26" t="s">
        <v>50</v>
      </c>
      <c s="31" t="s">
        <v>167</v>
      </c>
      <c s="31" t="s">
        <v>212</v>
      </c>
      <c s="26" t="s">
        <v>69</v>
      </c>
      <c s="32" t="s">
        <v>213</v>
      </c>
      <c s="33" t="s">
        <v>62</v>
      </c>
      <c s="34">
        <v>152.571</v>
      </c>
      <c s="35">
        <v>0</v>
      </c>
      <c s="36">
        <f>ROUND(ROUND(H52,2)*ROUND(G52,3),2)</f>
      </c>
      <c r="O52">
        <f>(I52*21)/100</f>
      </c>
      <c t="s">
        <v>27</v>
      </c>
    </row>
    <row r="53" spans="1:5" ht="51">
      <c r="A53" s="37" t="s">
        <v>55</v>
      </c>
      <c r="E53" s="38" t="s">
        <v>214</v>
      </c>
    </row>
    <row r="54" spans="1:5" ht="51">
      <c r="A54" s="44" t="s">
        <v>57</v>
      </c>
      <c r="E54" s="40" t="s">
        <v>574</v>
      </c>
    </row>
    <row r="55" spans="1:16" ht="12.75">
      <c r="A55" s="26" t="s">
        <v>50</v>
      </c>
      <c s="31" t="s">
        <v>172</v>
      </c>
      <c s="31" t="s">
        <v>212</v>
      </c>
      <c s="26" t="s">
        <v>74</v>
      </c>
      <c s="32" t="s">
        <v>213</v>
      </c>
      <c s="33" t="s">
        <v>62</v>
      </c>
      <c s="34">
        <v>148.92</v>
      </c>
      <c s="35">
        <v>0</v>
      </c>
      <c s="36">
        <f>ROUND(ROUND(H55,2)*ROUND(G55,3),2)</f>
      </c>
      <c r="O55">
        <f>(I55*21)/100</f>
      </c>
      <c t="s">
        <v>27</v>
      </c>
    </row>
    <row r="56" spans="1:5" ht="51">
      <c r="A56" s="37" t="s">
        <v>55</v>
      </c>
      <c r="E56" s="38" t="s">
        <v>383</v>
      </c>
    </row>
    <row r="57" spans="1:5" ht="51">
      <c r="A57" s="44" t="s">
        <v>57</v>
      </c>
      <c r="E57" s="40" t="s">
        <v>575</v>
      </c>
    </row>
    <row r="58" spans="1:16" ht="12.75">
      <c r="A58" s="26" t="s">
        <v>50</v>
      </c>
      <c s="31" t="s">
        <v>177</v>
      </c>
      <c s="31" t="s">
        <v>220</v>
      </c>
      <c s="26" t="s">
        <v>52</v>
      </c>
      <c s="32" t="s">
        <v>221</v>
      </c>
      <c s="33" t="s">
        <v>62</v>
      </c>
      <c s="34">
        <v>13</v>
      </c>
      <c s="35">
        <v>0</v>
      </c>
      <c s="36">
        <f>ROUND(ROUND(H58,2)*ROUND(G58,3),2)</f>
      </c>
      <c r="O58">
        <f>(I58*21)/100</f>
      </c>
      <c t="s">
        <v>27</v>
      </c>
    </row>
    <row r="59" spans="1:5" ht="38.25">
      <c r="A59" s="37" t="s">
        <v>55</v>
      </c>
      <c r="E59" s="38" t="s">
        <v>222</v>
      </c>
    </row>
    <row r="60" spans="1:5" ht="25.5">
      <c r="A60" s="44" t="s">
        <v>57</v>
      </c>
      <c r="E60" s="40" t="s">
        <v>576</v>
      </c>
    </row>
    <row r="61" spans="1:16" ht="12.75">
      <c r="A61" s="26" t="s">
        <v>50</v>
      </c>
      <c s="31" t="s">
        <v>183</v>
      </c>
      <c s="31" t="s">
        <v>225</v>
      </c>
      <c s="26" t="s">
        <v>52</v>
      </c>
      <c s="32" t="s">
        <v>226</v>
      </c>
      <c s="33" t="s">
        <v>62</v>
      </c>
      <c s="34">
        <v>146</v>
      </c>
      <c s="35">
        <v>0</v>
      </c>
      <c s="36">
        <f>ROUND(ROUND(H61,2)*ROUND(G61,3),2)</f>
      </c>
      <c r="O61">
        <f>(I61*21)/100</f>
      </c>
      <c t="s">
        <v>27</v>
      </c>
    </row>
    <row r="62" spans="1:5" ht="25.5">
      <c r="A62" s="37" t="s">
        <v>55</v>
      </c>
      <c r="E62" s="38" t="s">
        <v>227</v>
      </c>
    </row>
    <row r="63" spans="1:5" ht="51">
      <c r="A63" s="44" t="s">
        <v>57</v>
      </c>
      <c r="E63" s="40" t="s">
        <v>577</v>
      </c>
    </row>
    <row r="64" spans="1:16" ht="12.75">
      <c r="A64" s="26" t="s">
        <v>50</v>
      </c>
      <c s="31" t="s">
        <v>189</v>
      </c>
      <c s="31" t="s">
        <v>230</v>
      </c>
      <c s="26" t="s">
        <v>52</v>
      </c>
      <c s="32" t="s">
        <v>231</v>
      </c>
      <c s="33" t="s">
        <v>62</v>
      </c>
      <c s="34">
        <v>148.92</v>
      </c>
      <c s="35">
        <v>0</v>
      </c>
      <c s="36">
        <f>ROUND(ROUND(H64,2)*ROUND(G64,3),2)</f>
      </c>
      <c r="O64">
        <f>(I64*21)/100</f>
      </c>
      <c t="s">
        <v>27</v>
      </c>
    </row>
    <row r="65" spans="1:5" ht="51">
      <c r="A65" s="37" t="s">
        <v>55</v>
      </c>
      <c r="E65" s="38" t="s">
        <v>232</v>
      </c>
    </row>
    <row r="66" spans="1:5" ht="51">
      <c r="A66" s="44" t="s">
        <v>57</v>
      </c>
      <c r="E66" s="40" t="s">
        <v>575</v>
      </c>
    </row>
    <row r="67" spans="1:16" ht="12.75">
      <c r="A67" s="26" t="s">
        <v>50</v>
      </c>
      <c s="31" t="s">
        <v>194</v>
      </c>
      <c s="31" t="s">
        <v>234</v>
      </c>
      <c s="26" t="s">
        <v>52</v>
      </c>
      <c s="32" t="s">
        <v>235</v>
      </c>
      <c s="33" t="s">
        <v>62</v>
      </c>
      <c s="34">
        <v>5.748</v>
      </c>
      <c s="35">
        <v>0</v>
      </c>
      <c s="36">
        <f>ROUND(ROUND(H67,2)*ROUND(G67,3),2)</f>
      </c>
      <c r="O67">
        <f>(I67*21)/100</f>
      </c>
      <c t="s">
        <v>27</v>
      </c>
    </row>
    <row r="68" spans="1:5" ht="51">
      <c r="A68" s="37" t="s">
        <v>55</v>
      </c>
      <c r="E68" s="38" t="s">
        <v>236</v>
      </c>
    </row>
    <row r="69" spans="1:5" ht="12.75">
      <c r="A69" s="44" t="s">
        <v>57</v>
      </c>
      <c r="E69" s="40" t="s">
        <v>578</v>
      </c>
    </row>
    <row r="70" spans="1:16" ht="12.75">
      <c r="A70" s="26" t="s">
        <v>50</v>
      </c>
      <c s="31" t="s">
        <v>197</v>
      </c>
      <c s="31" t="s">
        <v>239</v>
      </c>
      <c s="26" t="s">
        <v>52</v>
      </c>
      <c s="32" t="s">
        <v>240</v>
      </c>
      <c s="33" t="s">
        <v>98</v>
      </c>
      <c s="34">
        <v>7.4</v>
      </c>
      <c s="35">
        <v>0</v>
      </c>
      <c s="36">
        <f>ROUND(ROUND(H70,2)*ROUND(G70,3),2)</f>
      </c>
      <c r="O70">
        <f>(I70*21)/100</f>
      </c>
      <c t="s">
        <v>27</v>
      </c>
    </row>
    <row r="71" spans="1:5" ht="12.75">
      <c r="A71" s="37" t="s">
        <v>55</v>
      </c>
      <c r="E71" s="38" t="s">
        <v>52</v>
      </c>
    </row>
    <row r="72" spans="1:5" ht="12.75">
      <c r="A72" s="39" t="s">
        <v>57</v>
      </c>
      <c r="E72" s="40" t="s">
        <v>579</v>
      </c>
    </row>
    <row r="73" spans="1:18" ht="12.75" customHeight="1">
      <c r="A73" s="6" t="s">
        <v>48</v>
      </c>
      <c s="6"/>
      <c s="42" t="s">
        <v>44</v>
      </c>
      <c s="6"/>
      <c s="29" t="s">
        <v>95</v>
      </c>
      <c s="6"/>
      <c s="6"/>
      <c s="6"/>
      <c s="43">
        <f>0+Q73</f>
      </c>
      <c r="O73">
        <f>0+R73</f>
      </c>
      <c r="Q73">
        <f>0+I74+I77</f>
      </c>
      <c>
        <f>0+O74+O77</f>
      </c>
    </row>
    <row r="74" spans="1:16" ht="12.75">
      <c r="A74" s="26" t="s">
        <v>50</v>
      </c>
      <c s="31" t="s">
        <v>202</v>
      </c>
      <c s="31" t="s">
        <v>249</v>
      </c>
      <c s="26" t="s">
        <v>52</v>
      </c>
      <c s="32" t="s">
        <v>250</v>
      </c>
      <c s="33" t="s">
        <v>66</v>
      </c>
      <c s="34">
        <v>5</v>
      </c>
      <c s="35">
        <v>0</v>
      </c>
      <c s="36">
        <f>ROUND(ROUND(H74,2)*ROUND(G74,3),2)</f>
      </c>
      <c r="O74">
        <f>(I74*21)/100</f>
      </c>
      <c t="s">
        <v>27</v>
      </c>
    </row>
    <row r="75" spans="1:5" ht="12.75">
      <c r="A75" s="37" t="s">
        <v>55</v>
      </c>
      <c r="E75" s="38" t="s">
        <v>251</v>
      </c>
    </row>
    <row r="76" spans="1:5" ht="12.75">
      <c r="A76" s="44" t="s">
        <v>57</v>
      </c>
      <c r="E76" s="40" t="s">
        <v>580</v>
      </c>
    </row>
    <row r="77" spans="1:16" ht="12.75">
      <c r="A77" s="26" t="s">
        <v>50</v>
      </c>
      <c s="31" t="s">
        <v>207</v>
      </c>
      <c s="31" t="s">
        <v>280</v>
      </c>
      <c s="26" t="s">
        <v>52</v>
      </c>
      <c s="32" t="s">
        <v>281</v>
      </c>
      <c s="33" t="s">
        <v>98</v>
      </c>
      <c s="34">
        <v>7.4</v>
      </c>
      <c s="35">
        <v>0</v>
      </c>
      <c s="36">
        <f>ROUND(ROUND(H77,2)*ROUND(G77,3),2)</f>
      </c>
      <c r="O77">
        <f>(I77*21)/100</f>
      </c>
      <c t="s">
        <v>27</v>
      </c>
    </row>
    <row r="78" spans="1:5" ht="12.75">
      <c r="A78" s="37" t="s">
        <v>55</v>
      </c>
      <c r="E78" s="38" t="s">
        <v>52</v>
      </c>
    </row>
    <row r="79" spans="1:5" ht="12.75">
      <c r="A79" s="39" t="s">
        <v>57</v>
      </c>
      <c r="E79" s="40" t="s">
        <v>581</v>
      </c>
    </row>
  </sheetData>
  <sheetProtection sheet="1" objects="1" scenarios="1"/>
  <mergeCells count="12">
    <mergeCell ref="C3:D3"/>
    <mergeCell ref="C4:D4"/>
    <mergeCell ref="C5:D5"/>
    <mergeCell ref="C6:D6"/>
    <mergeCell ref="A7:A8"/>
    <mergeCell ref="B7:B8"/>
    <mergeCell ref="C7:C8"/>
    <mergeCell ref="D7:D8"/>
    <mergeCell ref="E7:E8"/>
    <mergeCell ref="F7:F8"/>
    <mergeCell ref="G7:G8"/>
    <mergeCell ref="H7:I7"/>
  </mergeCells>
  <printOptions/>
  <pageMargins left="0.75" right="0.75" top="1" bottom="1" header="0.5" footer="0.5"/>
  <pageSetup fitToHeight="0" horizontalDpi="300" verticalDpi="300" orientation="portrait" paperSize="9"/>
  <drawing r:id="rId1"/>
</worksheet>
</file>

<file path=xl/worksheets/sheet2.xml><?xml version="1.0" encoding="utf-8"?>
<worksheet xmlns="http://schemas.openxmlformats.org/spreadsheetml/2006/main" xmlns:r="http://schemas.openxmlformats.org/officeDocument/2006/relationships">
  <sheetPr>
    <pageSetUpPr fitToPage="1"/>
  </sheetPr>
  <dimension ref="A1:R51"/>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26</v>
      </c>
    </row>
    <row r="2" spans="2:16" ht="25" customHeight="1">
      <c r="B2" s="1"/>
      <c s="1"/>
      <c s="1"/>
      <c s="2" t="s">
        <v>13</v>
      </c>
      <c s="1"/>
      <c s="1"/>
      <c s="6"/>
      <c s="6"/>
      <c r="O2">
        <f>0+O9+O13+O35+O39</f>
      </c>
      <c t="s">
        <v>26</v>
      </c>
    </row>
    <row r="3" spans="1:16" ht="15" customHeight="1">
      <c r="A3" t="s">
        <v>12</v>
      </c>
      <c s="12" t="s">
        <v>14</v>
      </c>
      <c s="13" t="s">
        <v>15</v>
      </c>
      <c s="1"/>
      <c s="14" t="s">
        <v>16</v>
      </c>
      <c s="1"/>
      <c s="9"/>
      <c s="8" t="s">
        <v>28</v>
      </c>
      <c s="45">
        <f>0+I9+I13+I35+I39</f>
      </c>
      <c r="O3" t="s">
        <v>23</v>
      </c>
      <c t="s">
        <v>27</v>
      </c>
    </row>
    <row r="4" spans="1:16" ht="15" customHeight="1">
      <c r="A4" t="s">
        <v>17</v>
      </c>
      <c s="12" t="s">
        <v>18</v>
      </c>
      <c s="13" t="s">
        <v>19</v>
      </c>
      <c s="1"/>
      <c s="14" t="s">
        <v>20</v>
      </c>
      <c s="1"/>
      <c s="1"/>
      <c s="11"/>
      <c s="11"/>
      <c r="O4" t="s">
        <v>24</v>
      </c>
      <c t="s">
        <v>27</v>
      </c>
    </row>
    <row r="5" spans="1:16" ht="12.75" customHeight="1">
      <c r="A5" t="s">
        <v>21</v>
      </c>
      <c s="16" t="s">
        <v>22</v>
      </c>
      <c s="17" t="s">
        <v>28</v>
      </c>
      <c s="6"/>
      <c s="18" t="s">
        <v>29</v>
      </c>
      <c s="6"/>
      <c s="6"/>
      <c s="6"/>
      <c s="6"/>
      <c r="O5" t="s">
        <v>25</v>
      </c>
      <c t="s">
        <v>27</v>
      </c>
    </row>
    <row r="6" spans="1:9" ht="12.75" customHeight="1">
      <c r="A6" s="15" t="s">
        <v>30</v>
      </c>
      <c s="15" t="s">
        <v>32</v>
      </c>
      <c s="15" t="s">
        <v>34</v>
      </c>
      <c s="15" t="s">
        <v>35</v>
      </c>
      <c s="15" t="s">
        <v>36</v>
      </c>
      <c s="15" t="s">
        <v>38</v>
      </c>
      <c s="15" t="s">
        <v>40</v>
      </c>
      <c s="15" t="s">
        <v>42</v>
      </c>
      <c s="15"/>
    </row>
    <row r="7" spans="1:9" ht="12.75" customHeight="1">
      <c r="A7" s="15"/>
      <c s="15"/>
      <c s="15"/>
      <c s="15"/>
      <c s="15"/>
      <c s="15"/>
      <c s="15"/>
      <c s="15" t="s">
        <v>43</v>
      </c>
      <c s="15" t="s">
        <v>45</v>
      </c>
    </row>
    <row r="8" spans="1:9" ht="12.75" customHeight="1">
      <c r="A8" s="15" t="s">
        <v>31</v>
      </c>
      <c s="15" t="s">
        <v>33</v>
      </c>
      <c s="15" t="s">
        <v>27</v>
      </c>
      <c s="15" t="s">
        <v>26</v>
      </c>
      <c s="15" t="s">
        <v>37</v>
      </c>
      <c s="15" t="s">
        <v>39</v>
      </c>
      <c s="15" t="s">
        <v>41</v>
      </c>
      <c s="15" t="s">
        <v>44</v>
      </c>
      <c s="15" t="s">
        <v>46</v>
      </c>
    </row>
    <row r="9" spans="1:18" ht="12.75" customHeight="1">
      <c r="A9" s="27" t="s">
        <v>48</v>
      </c>
      <c s="27"/>
      <c s="28" t="s">
        <v>31</v>
      </c>
      <c s="27"/>
      <c s="29" t="s">
        <v>49</v>
      </c>
      <c s="27"/>
      <c s="27"/>
      <c s="27"/>
      <c s="30">
        <f>0+Q9</f>
      </c>
      <c r="O9">
        <f>0+R9</f>
      </c>
      <c r="Q9">
        <f>0+I10</f>
      </c>
      <c>
        <f>0+O10</f>
      </c>
    </row>
    <row r="10" spans="1:16" ht="12.75">
      <c r="A10" s="26" t="s">
        <v>50</v>
      </c>
      <c s="31" t="s">
        <v>33</v>
      </c>
      <c s="31" t="s">
        <v>51</v>
      </c>
      <c s="26" t="s">
        <v>52</v>
      </c>
      <c s="32" t="s">
        <v>53</v>
      </c>
      <c s="33" t="s">
        <v>54</v>
      </c>
      <c s="34">
        <v>34.08</v>
      </c>
      <c s="35">
        <v>0</v>
      </c>
      <c s="36">
        <f>ROUND(ROUND(H10,2)*ROUND(G10,3),2)</f>
      </c>
      <c r="O10">
        <f>(I10*21)/100</f>
      </c>
      <c t="s">
        <v>27</v>
      </c>
    </row>
    <row r="11" spans="1:5" ht="12.75">
      <c r="A11" s="37" t="s">
        <v>55</v>
      </c>
      <c r="E11" s="38" t="s">
        <v>56</v>
      </c>
    </row>
    <row r="12" spans="1:5" ht="12.75">
      <c r="A12" s="39" t="s">
        <v>57</v>
      </c>
      <c r="E12" s="40" t="s">
        <v>58</v>
      </c>
    </row>
    <row r="13" spans="1:18" ht="12.75" customHeight="1">
      <c r="A13" s="6" t="s">
        <v>48</v>
      </c>
      <c s="6"/>
      <c s="42" t="s">
        <v>33</v>
      </c>
      <c s="6"/>
      <c s="29" t="s">
        <v>59</v>
      </c>
      <c s="6"/>
      <c s="6"/>
      <c s="6"/>
      <c s="43">
        <f>0+Q13</f>
      </c>
      <c r="O13">
        <f>0+R13</f>
      </c>
      <c r="Q13">
        <f>0+I14+I17+I20+I23+I26+I29+I32</f>
      </c>
      <c>
        <f>0+O14+O17+O20+O23+O26+O29+O32</f>
      </c>
    </row>
    <row r="14" spans="1:16" ht="12.75">
      <c r="A14" s="26" t="s">
        <v>50</v>
      </c>
      <c s="31" t="s">
        <v>27</v>
      </c>
      <c s="31" t="s">
        <v>60</v>
      </c>
      <c s="26" t="s">
        <v>52</v>
      </c>
      <c s="32" t="s">
        <v>61</v>
      </c>
      <c s="33" t="s">
        <v>62</v>
      </c>
      <c s="34">
        <v>55</v>
      </c>
      <c s="35">
        <v>0</v>
      </c>
      <c s="36">
        <f>ROUND(ROUND(H14,2)*ROUND(G14,3),2)</f>
      </c>
      <c r="O14">
        <f>(I14*21)/100</f>
      </c>
      <c t="s">
        <v>27</v>
      </c>
    </row>
    <row r="15" spans="1:5" ht="25.5">
      <c r="A15" s="37" t="s">
        <v>55</v>
      </c>
      <c r="E15" s="38" t="s">
        <v>63</v>
      </c>
    </row>
    <row r="16" spans="1:5" ht="12.75">
      <c r="A16" s="44" t="s">
        <v>57</v>
      </c>
      <c r="E16" s="40" t="s">
        <v>52</v>
      </c>
    </row>
    <row r="17" spans="1:16" ht="25.5">
      <c r="A17" s="26" t="s">
        <v>50</v>
      </c>
      <c s="31" t="s">
        <v>26</v>
      </c>
      <c s="31" t="s">
        <v>64</v>
      </c>
      <c s="26" t="s">
        <v>52</v>
      </c>
      <c s="32" t="s">
        <v>65</v>
      </c>
      <c s="33" t="s">
        <v>66</v>
      </c>
      <c s="34">
        <v>6</v>
      </c>
      <c s="35">
        <v>0</v>
      </c>
      <c s="36">
        <f>ROUND(ROUND(H17,2)*ROUND(G17,3),2)</f>
      </c>
      <c r="O17">
        <f>(I17*21)/100</f>
      </c>
      <c t="s">
        <v>27</v>
      </c>
    </row>
    <row r="18" spans="1:5" ht="38.25">
      <c r="A18" s="37" t="s">
        <v>55</v>
      </c>
      <c r="E18" s="38" t="s">
        <v>67</v>
      </c>
    </row>
    <row r="19" spans="1:5" ht="12.75">
      <c r="A19" s="44" t="s">
        <v>57</v>
      </c>
      <c r="E19" s="40" t="s">
        <v>52</v>
      </c>
    </row>
    <row r="20" spans="1:16" ht="12.75">
      <c r="A20" s="26" t="s">
        <v>50</v>
      </c>
      <c s="31" t="s">
        <v>37</v>
      </c>
      <c s="31" t="s">
        <v>68</v>
      </c>
      <c s="26" t="s">
        <v>69</v>
      </c>
      <c s="32" t="s">
        <v>70</v>
      </c>
      <c s="33" t="s">
        <v>71</v>
      </c>
      <c s="34">
        <v>1388.221</v>
      </c>
      <c s="35">
        <v>0</v>
      </c>
      <c s="36">
        <f>ROUND(ROUND(H20,2)*ROUND(G20,3),2)</f>
      </c>
      <c r="O20">
        <f>(I20*21)/100</f>
      </c>
      <c t="s">
        <v>27</v>
      </c>
    </row>
    <row r="21" spans="1:5" ht="51">
      <c r="A21" s="37" t="s">
        <v>55</v>
      </c>
      <c r="E21" s="38" t="s">
        <v>72</v>
      </c>
    </row>
    <row r="22" spans="1:5" ht="63.75">
      <c r="A22" s="44" t="s">
        <v>57</v>
      </c>
      <c r="E22" s="40" t="s">
        <v>73</v>
      </c>
    </row>
    <row r="23" spans="1:16" ht="12.75">
      <c r="A23" s="26" t="s">
        <v>50</v>
      </c>
      <c s="31" t="s">
        <v>39</v>
      </c>
      <c s="31" t="s">
        <v>68</v>
      </c>
      <c s="26" t="s">
        <v>74</v>
      </c>
      <c s="32" t="s">
        <v>70</v>
      </c>
      <c s="33" t="s">
        <v>71</v>
      </c>
      <c s="34">
        <v>1869.079</v>
      </c>
      <c s="35">
        <v>0</v>
      </c>
      <c s="36">
        <f>ROUND(ROUND(H23,2)*ROUND(G23,3),2)</f>
      </c>
      <c r="O23">
        <f>(I23*21)/100</f>
      </c>
      <c t="s">
        <v>27</v>
      </c>
    </row>
    <row r="24" spans="1:5" ht="76.5">
      <c r="A24" s="37" t="s">
        <v>55</v>
      </c>
      <c r="E24" s="38" t="s">
        <v>75</v>
      </c>
    </row>
    <row r="25" spans="1:5" ht="89.25">
      <c r="A25" s="44" t="s">
        <v>57</v>
      </c>
      <c r="E25" s="40" t="s">
        <v>76</v>
      </c>
    </row>
    <row r="26" spans="1:16" ht="12.75">
      <c r="A26" s="26" t="s">
        <v>50</v>
      </c>
      <c s="31" t="s">
        <v>41</v>
      </c>
      <c s="31" t="s">
        <v>77</v>
      </c>
      <c s="26" t="s">
        <v>52</v>
      </c>
      <c s="32" t="s">
        <v>78</v>
      </c>
      <c s="33" t="s">
        <v>71</v>
      </c>
      <c s="34">
        <v>1388.221</v>
      </c>
      <c s="35">
        <v>0</v>
      </c>
      <c s="36">
        <f>ROUND(ROUND(H26,2)*ROUND(G26,3),2)</f>
      </c>
      <c r="O26">
        <f>(I26*21)/100</f>
      </c>
      <c t="s">
        <v>27</v>
      </c>
    </row>
    <row r="27" spans="1:5" ht="12.75">
      <c r="A27" s="37" t="s">
        <v>55</v>
      </c>
      <c r="E27" s="38" t="s">
        <v>79</v>
      </c>
    </row>
    <row r="28" spans="1:5" ht="12.75">
      <c r="A28" s="44" t="s">
        <v>57</v>
      </c>
      <c r="E28" s="40" t="s">
        <v>80</v>
      </c>
    </row>
    <row r="29" spans="1:16" ht="12.75">
      <c r="A29" s="26" t="s">
        <v>50</v>
      </c>
      <c s="31" t="s">
        <v>81</v>
      </c>
      <c s="31" t="s">
        <v>82</v>
      </c>
      <c s="26" t="s">
        <v>52</v>
      </c>
      <c s="32" t="s">
        <v>83</v>
      </c>
      <c s="33" t="s">
        <v>71</v>
      </c>
      <c s="34">
        <v>1869.079</v>
      </c>
      <c s="35">
        <v>0</v>
      </c>
      <c s="36">
        <f>ROUND(ROUND(H29,2)*ROUND(G29,3),2)</f>
      </c>
      <c r="O29">
        <f>(I29*21)/100</f>
      </c>
      <c t="s">
        <v>27</v>
      </c>
    </row>
    <row r="30" spans="1:5" ht="12.75">
      <c r="A30" s="37" t="s">
        <v>55</v>
      </c>
      <c r="E30" s="38" t="s">
        <v>52</v>
      </c>
    </row>
    <row r="31" spans="1:5" ht="12.75">
      <c r="A31" s="44" t="s">
        <v>57</v>
      </c>
      <c r="E31" s="40" t="s">
        <v>84</v>
      </c>
    </row>
    <row r="32" spans="1:16" ht="12.75">
      <c r="A32" s="26" t="s">
        <v>50</v>
      </c>
      <c s="31" t="s">
        <v>85</v>
      </c>
      <c s="31" t="s">
        <v>86</v>
      </c>
      <c s="26" t="s">
        <v>52</v>
      </c>
      <c s="32" t="s">
        <v>87</v>
      </c>
      <c s="33" t="s">
        <v>62</v>
      </c>
      <c s="34">
        <v>100</v>
      </c>
      <c s="35">
        <v>0</v>
      </c>
      <c s="36">
        <f>ROUND(ROUND(H32,2)*ROUND(G32,3),2)</f>
      </c>
      <c r="O32">
        <f>(I32*21)/100</f>
      </c>
      <c t="s">
        <v>27</v>
      </c>
    </row>
    <row r="33" spans="1:5" ht="25.5">
      <c r="A33" s="37" t="s">
        <v>55</v>
      </c>
      <c r="E33" s="38" t="s">
        <v>88</v>
      </c>
    </row>
    <row r="34" spans="1:5" ht="12.75">
      <c r="A34" s="39" t="s">
        <v>57</v>
      </c>
      <c r="E34" s="40" t="s">
        <v>89</v>
      </c>
    </row>
    <row r="35" spans="1:18" ht="12.75" customHeight="1">
      <c r="A35" s="6" t="s">
        <v>48</v>
      </c>
      <c s="6"/>
      <c s="42" t="s">
        <v>81</v>
      </c>
      <c s="6"/>
      <c s="29" t="s">
        <v>90</v>
      </c>
      <c s="6"/>
      <c s="6"/>
      <c s="6"/>
      <c s="43">
        <f>0+Q35</f>
      </c>
      <c r="O35">
        <f>0+R35</f>
      </c>
      <c r="Q35">
        <f>0+I36</f>
      </c>
      <c>
        <f>0+O36</f>
      </c>
    </row>
    <row r="36" spans="1:16" ht="12.75">
      <c r="A36" s="26" t="s">
        <v>50</v>
      </c>
      <c s="31" t="s">
        <v>44</v>
      </c>
      <c s="31" t="s">
        <v>91</v>
      </c>
      <c s="26" t="s">
        <v>52</v>
      </c>
      <c s="32" t="s">
        <v>92</v>
      </c>
      <c s="33" t="s">
        <v>62</v>
      </c>
      <c s="34">
        <v>1439.75</v>
      </c>
      <c s="35">
        <v>0</v>
      </c>
      <c s="36">
        <f>ROUND(ROUND(H36,2)*ROUND(G36,3),2)</f>
      </c>
      <c r="O36">
        <f>(I36*21)/100</f>
      </c>
      <c t="s">
        <v>27</v>
      </c>
    </row>
    <row r="37" spans="1:5" ht="38.25">
      <c r="A37" s="37" t="s">
        <v>55</v>
      </c>
      <c r="E37" s="38" t="s">
        <v>93</v>
      </c>
    </row>
    <row r="38" spans="1:5" ht="12.75">
      <c r="A38" s="39" t="s">
        <v>57</v>
      </c>
      <c r="E38" s="40" t="s">
        <v>94</v>
      </c>
    </row>
    <row r="39" spans="1:18" ht="12.75" customHeight="1">
      <c r="A39" s="6" t="s">
        <v>48</v>
      </c>
      <c s="6"/>
      <c s="42" t="s">
        <v>44</v>
      </c>
      <c s="6"/>
      <c s="29" t="s">
        <v>95</v>
      </c>
      <c s="6"/>
      <c s="6"/>
      <c s="6"/>
      <c s="43">
        <f>0+Q39</f>
      </c>
      <c r="O39">
        <f>0+R39</f>
      </c>
      <c r="Q39">
        <f>0+I40+I43+I46+I49</f>
      </c>
      <c>
        <f>0+O40+O43+O46+O49</f>
      </c>
    </row>
    <row r="40" spans="1:16" ht="12.75">
      <c r="A40" s="26" t="s">
        <v>50</v>
      </c>
      <c s="31" t="s">
        <v>46</v>
      </c>
      <c s="31" t="s">
        <v>96</v>
      </c>
      <c s="26" t="s">
        <v>52</v>
      </c>
      <c s="32" t="s">
        <v>97</v>
      </c>
      <c s="33" t="s">
        <v>98</v>
      </c>
      <c s="34">
        <v>11</v>
      </c>
      <c s="35">
        <v>0</v>
      </c>
      <c s="36">
        <f>ROUND(ROUND(H40,2)*ROUND(G40,3),2)</f>
      </c>
      <c r="O40">
        <f>(I40*21)/100</f>
      </c>
      <c t="s">
        <v>27</v>
      </c>
    </row>
    <row r="41" spans="1:5" ht="38.25">
      <c r="A41" s="37" t="s">
        <v>55</v>
      </c>
      <c r="E41" s="38" t="s">
        <v>99</v>
      </c>
    </row>
    <row r="42" spans="1:5" ht="12.75">
      <c r="A42" s="44" t="s">
        <v>57</v>
      </c>
      <c r="E42" s="40" t="s">
        <v>100</v>
      </c>
    </row>
    <row r="43" spans="1:16" ht="25.5">
      <c r="A43" s="26" t="s">
        <v>50</v>
      </c>
      <c s="31" t="s">
        <v>101</v>
      </c>
      <c s="31" t="s">
        <v>102</v>
      </c>
      <c s="26" t="s">
        <v>52</v>
      </c>
      <c s="32" t="s">
        <v>103</v>
      </c>
      <c s="33" t="s">
        <v>98</v>
      </c>
      <c s="34">
        <v>62</v>
      </c>
      <c s="35">
        <v>0</v>
      </c>
      <c s="36">
        <f>ROUND(ROUND(H43,2)*ROUND(G43,3),2)</f>
      </c>
      <c r="O43">
        <f>(I43*21)/100</f>
      </c>
      <c t="s">
        <v>27</v>
      </c>
    </row>
    <row r="44" spans="1:5" ht="38.25">
      <c r="A44" s="37" t="s">
        <v>55</v>
      </c>
      <c r="E44" s="38" t="s">
        <v>104</v>
      </c>
    </row>
    <row r="45" spans="1:5" ht="12.75">
      <c r="A45" s="44" t="s">
        <v>57</v>
      </c>
      <c r="E45" s="40" t="s">
        <v>105</v>
      </c>
    </row>
    <row r="46" spans="1:16" ht="12.75">
      <c r="A46" s="26" t="s">
        <v>50</v>
      </c>
      <c s="31" t="s">
        <v>106</v>
      </c>
      <c s="31" t="s">
        <v>107</v>
      </c>
      <c s="26" t="s">
        <v>52</v>
      </c>
      <c s="32" t="s">
        <v>108</v>
      </c>
      <c s="33" t="s">
        <v>66</v>
      </c>
      <c s="34">
        <v>210</v>
      </c>
      <c s="35">
        <v>0</v>
      </c>
      <c s="36">
        <f>ROUND(ROUND(H46,2)*ROUND(G46,3),2)</f>
      </c>
      <c r="O46">
        <f>(I46*21)/100</f>
      </c>
      <c t="s">
        <v>27</v>
      </c>
    </row>
    <row r="47" spans="1:5" ht="38.25">
      <c r="A47" s="37" t="s">
        <v>55</v>
      </c>
      <c r="E47" s="38" t="s">
        <v>109</v>
      </c>
    </row>
    <row r="48" spans="1:5" ht="25.5">
      <c r="A48" s="44" t="s">
        <v>57</v>
      </c>
      <c r="E48" s="40" t="s">
        <v>110</v>
      </c>
    </row>
    <row r="49" spans="1:16" ht="12.75">
      <c r="A49" s="26" t="s">
        <v>50</v>
      </c>
      <c s="31" t="s">
        <v>111</v>
      </c>
      <c s="31" t="s">
        <v>112</v>
      </c>
      <c s="26" t="s">
        <v>52</v>
      </c>
      <c s="32" t="s">
        <v>113</v>
      </c>
      <c s="33" t="s">
        <v>71</v>
      </c>
      <c s="34">
        <v>14.2</v>
      </c>
      <c s="35">
        <v>0</v>
      </c>
      <c s="36">
        <f>ROUND(ROUND(H49,2)*ROUND(G49,3),2)</f>
      </c>
      <c r="O49">
        <f>(I49*21)/100</f>
      </c>
      <c t="s">
        <v>27</v>
      </c>
    </row>
    <row r="50" spans="1:5" ht="51">
      <c r="A50" s="37" t="s">
        <v>55</v>
      </c>
      <c r="E50" s="38" t="s">
        <v>114</v>
      </c>
    </row>
    <row r="51" spans="1:5" ht="12.75">
      <c r="A51" s="39" t="s">
        <v>57</v>
      </c>
      <c r="E51" s="40" t="s">
        <v>115</v>
      </c>
    </row>
  </sheetData>
  <sheetProtection sheet="1" objects="1" scenarios="1"/>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20.xml><?xml version="1.0" encoding="utf-8"?>
<worksheet xmlns="http://schemas.openxmlformats.org/spreadsheetml/2006/main" xmlns:r="http://schemas.openxmlformats.org/officeDocument/2006/relationships">
  <sheetPr>
    <pageSetUpPr fitToPage="1"/>
  </sheetPr>
  <dimension ref="A1:R94"/>
  <sheetViews>
    <sheetView workbookViewId="0" topLeftCell="A1">
      <pane ySplit="9" topLeftCell="A10" activePane="bottomLeft" state="frozen"/>
      <selection pane="topLeft" activeCell="A1" sqref="A1"/>
      <selection pane="bottomLeft" activeCell="A10" sqref="A10"/>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26</v>
      </c>
    </row>
    <row r="2" spans="2:16" ht="25" customHeight="1">
      <c r="B2" s="1"/>
      <c s="1"/>
      <c s="1"/>
      <c s="2" t="s">
        <v>13</v>
      </c>
      <c s="1"/>
      <c s="1"/>
      <c s="6"/>
      <c s="6"/>
      <c r="O2">
        <f>0+O10+O17+O54+O88</f>
      </c>
      <c t="s">
        <v>26</v>
      </c>
    </row>
    <row r="3" spans="1:16" ht="15" customHeight="1">
      <c r="A3" t="s">
        <v>12</v>
      </c>
      <c s="12" t="s">
        <v>14</v>
      </c>
      <c s="13" t="s">
        <v>15</v>
      </c>
      <c s="1"/>
      <c s="14" t="s">
        <v>16</v>
      </c>
      <c s="1"/>
      <c s="9"/>
      <c s="8" t="s">
        <v>582</v>
      </c>
      <c s="45">
        <f>0+I10+I17+I54+I88</f>
      </c>
      <c r="O3" t="s">
        <v>23</v>
      </c>
      <c t="s">
        <v>27</v>
      </c>
    </row>
    <row r="4" spans="1:16" ht="15" customHeight="1">
      <c r="A4" t="s">
        <v>17</v>
      </c>
      <c s="12" t="s">
        <v>18</v>
      </c>
      <c s="13" t="s">
        <v>116</v>
      </c>
      <c s="1"/>
      <c s="14" t="s">
        <v>117</v>
      </c>
      <c s="1"/>
      <c s="1"/>
      <c s="11"/>
      <c s="11"/>
      <c r="O4" t="s">
        <v>24</v>
      </c>
      <c t="s">
        <v>27</v>
      </c>
    </row>
    <row r="5" spans="1:16" ht="12.75" customHeight="1">
      <c r="A5" t="s">
        <v>21</v>
      </c>
      <c s="12" t="s">
        <v>18</v>
      </c>
      <c s="13" t="s">
        <v>511</v>
      </c>
      <c s="1"/>
      <c s="14" t="s">
        <v>512</v>
      </c>
      <c s="1"/>
      <c s="1"/>
      <c s="1"/>
      <c s="1"/>
      <c r="O5" t="s">
        <v>25</v>
      </c>
      <c t="s">
        <v>27</v>
      </c>
    </row>
    <row r="6" spans="1:9" ht="12.75" customHeight="1">
      <c r="A6" t="s">
        <v>120</v>
      </c>
      <c s="16" t="s">
        <v>22</v>
      </c>
      <c s="17" t="s">
        <v>582</v>
      </c>
      <c s="6"/>
      <c s="18" t="s">
        <v>583</v>
      </c>
      <c s="6"/>
      <c s="6"/>
      <c s="6"/>
      <c s="6"/>
    </row>
    <row r="7" spans="1:9" ht="12.75" customHeight="1">
      <c r="A7" s="15" t="s">
        <v>30</v>
      </c>
      <c s="15" t="s">
        <v>32</v>
      </c>
      <c s="15" t="s">
        <v>34</v>
      </c>
      <c s="15" t="s">
        <v>35</v>
      </c>
      <c s="15" t="s">
        <v>36</v>
      </c>
      <c s="15" t="s">
        <v>38</v>
      </c>
      <c s="15" t="s">
        <v>40</v>
      </c>
      <c s="15" t="s">
        <v>42</v>
      </c>
      <c s="15"/>
    </row>
    <row r="8" spans="1:9" ht="12.75" customHeight="1">
      <c r="A8" s="15"/>
      <c s="15"/>
      <c s="15"/>
      <c s="15"/>
      <c s="15"/>
      <c s="15"/>
      <c s="15"/>
      <c s="15" t="s">
        <v>43</v>
      </c>
      <c s="15" t="s">
        <v>45</v>
      </c>
    </row>
    <row r="9" spans="1:9" ht="12.75" customHeight="1">
      <c r="A9" s="15" t="s">
        <v>31</v>
      </c>
      <c s="15" t="s">
        <v>33</v>
      </c>
      <c s="15" t="s">
        <v>27</v>
      </c>
      <c s="15" t="s">
        <v>26</v>
      </c>
      <c s="15" t="s">
        <v>37</v>
      </c>
      <c s="15" t="s">
        <v>39</v>
      </c>
      <c s="15" t="s">
        <v>41</v>
      </c>
      <c s="15" t="s">
        <v>44</v>
      </c>
      <c s="15" t="s">
        <v>46</v>
      </c>
    </row>
    <row r="10" spans="1:18" ht="12.75" customHeight="1">
      <c r="A10" s="27" t="s">
        <v>48</v>
      </c>
      <c s="27"/>
      <c s="28" t="s">
        <v>31</v>
      </c>
      <c s="27"/>
      <c s="29" t="s">
        <v>49</v>
      </c>
      <c s="27"/>
      <c s="27"/>
      <c s="27"/>
      <c s="30">
        <f>0+Q10</f>
      </c>
      <c r="O10">
        <f>0+R10</f>
      </c>
      <c r="Q10">
        <f>0+I11+I14</f>
      </c>
      <c>
        <f>0+O11+O14</f>
      </c>
    </row>
    <row r="11" spans="1:16" ht="12.75">
      <c r="A11" s="26" t="s">
        <v>50</v>
      </c>
      <c s="31" t="s">
        <v>33</v>
      </c>
      <c s="31" t="s">
        <v>51</v>
      </c>
      <c s="26" t="s">
        <v>69</v>
      </c>
      <c s="32" t="s">
        <v>53</v>
      </c>
      <c s="33" t="s">
        <v>54</v>
      </c>
      <c s="34">
        <v>3.167</v>
      </c>
      <c s="35">
        <v>0</v>
      </c>
      <c s="36">
        <f>ROUND(ROUND(H11,2)*ROUND(G11,3),2)</f>
      </c>
      <c r="O11">
        <f>(I11*21)/100</f>
      </c>
      <c t="s">
        <v>27</v>
      </c>
    </row>
    <row r="12" spans="1:5" ht="12.75">
      <c r="A12" s="37" t="s">
        <v>55</v>
      </c>
      <c r="E12" s="38" t="s">
        <v>125</v>
      </c>
    </row>
    <row r="13" spans="1:5" ht="12.75">
      <c r="A13" s="44" t="s">
        <v>57</v>
      </c>
      <c r="E13" s="40" t="s">
        <v>585</v>
      </c>
    </row>
    <row r="14" spans="1:16" ht="12.75">
      <c r="A14" s="26" t="s">
        <v>50</v>
      </c>
      <c s="31" t="s">
        <v>27</v>
      </c>
      <c s="31" t="s">
        <v>51</v>
      </c>
      <c s="26" t="s">
        <v>74</v>
      </c>
      <c s="32" t="s">
        <v>53</v>
      </c>
      <c s="33" t="s">
        <v>54</v>
      </c>
      <c s="34">
        <v>147.149</v>
      </c>
      <c s="35">
        <v>0</v>
      </c>
      <c s="36">
        <f>ROUND(ROUND(H14,2)*ROUND(G14,3),2)</f>
      </c>
      <c r="O14">
        <f>(I14*21)/100</f>
      </c>
      <c t="s">
        <v>27</v>
      </c>
    </row>
    <row r="15" spans="1:5" ht="25.5">
      <c r="A15" s="37" t="s">
        <v>55</v>
      </c>
      <c r="E15" s="38" t="s">
        <v>127</v>
      </c>
    </row>
    <row r="16" spans="1:5" ht="51">
      <c r="A16" s="39" t="s">
        <v>57</v>
      </c>
      <c r="E16" s="40" t="s">
        <v>586</v>
      </c>
    </row>
    <row r="17" spans="1:18" ht="12.75" customHeight="1">
      <c r="A17" s="6" t="s">
        <v>48</v>
      </c>
      <c s="6"/>
      <c s="42" t="s">
        <v>33</v>
      </c>
      <c s="6"/>
      <c s="29" t="s">
        <v>59</v>
      </c>
      <c s="6"/>
      <c s="6"/>
      <c s="6"/>
      <c s="43">
        <f>0+Q17</f>
      </c>
      <c r="O17">
        <f>0+R17</f>
      </c>
      <c r="Q17">
        <f>0+I18+I21+I24+I27+I30+I33+I36+I39+I42+I45+I48+I51</f>
      </c>
      <c>
        <f>0+O18+O21+O24+O27+O30+O33+O36+O39+O42+O45+O48+O51</f>
      </c>
    </row>
    <row r="18" spans="1:16" ht="25.5">
      <c r="A18" s="26" t="s">
        <v>50</v>
      </c>
      <c s="31" t="s">
        <v>26</v>
      </c>
      <c s="31" t="s">
        <v>129</v>
      </c>
      <c s="26" t="s">
        <v>52</v>
      </c>
      <c s="32" t="s">
        <v>130</v>
      </c>
      <c s="33" t="s">
        <v>71</v>
      </c>
      <c s="34">
        <v>3.128</v>
      </c>
      <c s="35">
        <v>0</v>
      </c>
      <c s="36">
        <f>ROUND(ROUND(H18,2)*ROUND(G18,3),2)</f>
      </c>
      <c r="O18">
        <f>(I18*21)/100</f>
      </c>
      <c t="s">
        <v>27</v>
      </c>
    </row>
    <row r="19" spans="1:5" ht="51">
      <c r="A19" s="37" t="s">
        <v>55</v>
      </c>
      <c r="E19" s="38" t="s">
        <v>131</v>
      </c>
    </row>
    <row r="20" spans="1:5" ht="63.75">
      <c r="A20" s="44" t="s">
        <v>57</v>
      </c>
      <c r="E20" s="40" t="s">
        <v>587</v>
      </c>
    </row>
    <row r="21" spans="1:16" ht="25.5">
      <c r="A21" s="26" t="s">
        <v>50</v>
      </c>
      <c s="31" t="s">
        <v>37</v>
      </c>
      <c s="31" t="s">
        <v>133</v>
      </c>
      <c s="26" t="s">
        <v>52</v>
      </c>
      <c s="32" t="s">
        <v>134</v>
      </c>
      <c s="33" t="s">
        <v>71</v>
      </c>
      <c s="34">
        <v>1.377</v>
      </c>
      <c s="35">
        <v>0</v>
      </c>
      <c s="36">
        <f>ROUND(ROUND(H21,2)*ROUND(G21,3),2)</f>
      </c>
      <c r="O21">
        <f>(I21*21)/100</f>
      </c>
      <c t="s">
        <v>27</v>
      </c>
    </row>
    <row r="22" spans="1:5" ht="51">
      <c r="A22" s="37" t="s">
        <v>55</v>
      </c>
      <c r="E22" s="38" t="s">
        <v>135</v>
      </c>
    </row>
    <row r="23" spans="1:5" ht="38.25">
      <c r="A23" s="44" t="s">
        <v>57</v>
      </c>
      <c r="E23" s="40" t="s">
        <v>588</v>
      </c>
    </row>
    <row r="24" spans="1:16" ht="12.75">
      <c r="A24" s="26" t="s">
        <v>50</v>
      </c>
      <c s="31" t="s">
        <v>39</v>
      </c>
      <c s="31" t="s">
        <v>137</v>
      </c>
      <c s="26" t="s">
        <v>52</v>
      </c>
      <c s="32" t="s">
        <v>138</v>
      </c>
      <c s="33" t="s">
        <v>71</v>
      </c>
      <c s="34">
        <v>8.183</v>
      </c>
      <c s="35">
        <v>0</v>
      </c>
      <c s="36">
        <f>ROUND(ROUND(H24,2)*ROUND(G24,3),2)</f>
      </c>
      <c r="O24">
        <f>(I24*21)/100</f>
      </c>
      <c t="s">
        <v>27</v>
      </c>
    </row>
    <row r="25" spans="1:5" ht="25.5">
      <c r="A25" s="37" t="s">
        <v>55</v>
      </c>
      <c r="E25" s="38" t="s">
        <v>565</v>
      </c>
    </row>
    <row r="26" spans="1:5" ht="38.25">
      <c r="A26" s="44" t="s">
        <v>57</v>
      </c>
      <c r="E26" s="40" t="s">
        <v>589</v>
      </c>
    </row>
    <row r="27" spans="1:16" ht="12.75">
      <c r="A27" s="26" t="s">
        <v>50</v>
      </c>
      <c s="31" t="s">
        <v>41</v>
      </c>
      <c s="31" t="s">
        <v>141</v>
      </c>
      <c s="26" t="s">
        <v>52</v>
      </c>
      <c s="32" t="s">
        <v>142</v>
      </c>
      <c s="33" t="s">
        <v>71</v>
      </c>
      <c s="34">
        <v>73.1</v>
      </c>
      <c s="35">
        <v>0</v>
      </c>
      <c s="36">
        <f>ROUND(ROUND(H27,2)*ROUND(G27,3),2)</f>
      </c>
      <c r="O27">
        <f>(I27*21)/100</f>
      </c>
      <c t="s">
        <v>27</v>
      </c>
    </row>
    <row r="28" spans="1:5" ht="51">
      <c r="A28" s="37" t="s">
        <v>55</v>
      </c>
      <c r="E28" s="38" t="s">
        <v>143</v>
      </c>
    </row>
    <row r="29" spans="1:5" ht="12.75">
      <c r="A29" s="44" t="s">
        <v>57</v>
      </c>
      <c r="E29" s="40" t="s">
        <v>590</v>
      </c>
    </row>
    <row r="30" spans="1:16" ht="12.75">
      <c r="A30" s="26" t="s">
        <v>50</v>
      </c>
      <c s="31" t="s">
        <v>81</v>
      </c>
      <c s="31" t="s">
        <v>145</v>
      </c>
      <c s="26" t="s">
        <v>69</v>
      </c>
      <c s="32" t="s">
        <v>146</v>
      </c>
      <c s="33" t="s">
        <v>71</v>
      </c>
      <c s="34">
        <v>19.26</v>
      </c>
      <c s="35">
        <v>0</v>
      </c>
      <c s="36">
        <f>ROUND(ROUND(H30,2)*ROUND(G30,3),2)</f>
      </c>
      <c r="O30">
        <f>(I30*21)/100</f>
      </c>
      <c t="s">
        <v>27</v>
      </c>
    </row>
    <row r="31" spans="1:5" ht="25.5">
      <c r="A31" s="37" t="s">
        <v>55</v>
      </c>
      <c r="E31" s="38" t="s">
        <v>147</v>
      </c>
    </row>
    <row r="32" spans="1:5" ht="12.75">
      <c r="A32" s="44" t="s">
        <v>57</v>
      </c>
      <c r="E32" s="40" t="s">
        <v>591</v>
      </c>
    </row>
    <row r="33" spans="1:16" ht="12.75">
      <c r="A33" s="26" t="s">
        <v>50</v>
      </c>
      <c s="31" t="s">
        <v>85</v>
      </c>
      <c s="31" t="s">
        <v>151</v>
      </c>
      <c s="26" t="s">
        <v>52</v>
      </c>
      <c s="32" t="s">
        <v>152</v>
      </c>
      <c s="33" t="s">
        <v>98</v>
      </c>
      <c s="34">
        <v>10</v>
      </c>
      <c s="35">
        <v>0</v>
      </c>
      <c s="36">
        <f>ROUND(ROUND(H33,2)*ROUND(G33,3),2)</f>
      </c>
      <c r="O33">
        <f>(I33*21)/100</f>
      </c>
      <c t="s">
        <v>27</v>
      </c>
    </row>
    <row r="34" spans="1:5" ht="38.25">
      <c r="A34" s="37" t="s">
        <v>55</v>
      </c>
      <c r="E34" s="38" t="s">
        <v>153</v>
      </c>
    </row>
    <row r="35" spans="1:5" ht="12.75">
      <c r="A35" s="44" t="s">
        <v>57</v>
      </c>
      <c r="E35" s="40" t="s">
        <v>592</v>
      </c>
    </row>
    <row r="36" spans="1:16" ht="12.75">
      <c r="A36" s="26" t="s">
        <v>50</v>
      </c>
      <c s="31" t="s">
        <v>44</v>
      </c>
      <c s="31" t="s">
        <v>82</v>
      </c>
      <c s="26" t="s">
        <v>52</v>
      </c>
      <c s="32" t="s">
        <v>83</v>
      </c>
      <c s="33" t="s">
        <v>71</v>
      </c>
      <c s="34">
        <v>73.1</v>
      </c>
      <c s="35">
        <v>0</v>
      </c>
      <c s="36">
        <f>ROUND(ROUND(H36,2)*ROUND(G36,3),2)</f>
      </c>
      <c r="O36">
        <f>(I36*21)/100</f>
      </c>
      <c t="s">
        <v>27</v>
      </c>
    </row>
    <row r="37" spans="1:5" ht="12.75">
      <c r="A37" s="37" t="s">
        <v>55</v>
      </c>
      <c r="E37" s="38" t="s">
        <v>52</v>
      </c>
    </row>
    <row r="38" spans="1:5" ht="12.75">
      <c r="A38" s="44" t="s">
        <v>57</v>
      </c>
      <c r="E38" s="40" t="s">
        <v>593</v>
      </c>
    </row>
    <row r="39" spans="1:16" ht="12.75">
      <c r="A39" s="26" t="s">
        <v>50</v>
      </c>
      <c s="31" t="s">
        <v>46</v>
      </c>
      <c s="31" t="s">
        <v>159</v>
      </c>
      <c s="26" t="s">
        <v>52</v>
      </c>
      <c s="32" t="s">
        <v>160</v>
      </c>
      <c s="33" t="s">
        <v>71</v>
      </c>
      <c s="34">
        <v>85</v>
      </c>
      <c s="35">
        <v>0</v>
      </c>
      <c s="36">
        <f>ROUND(ROUND(H39,2)*ROUND(G39,3),2)</f>
      </c>
      <c r="O39">
        <f>(I39*21)/100</f>
      </c>
      <c t="s">
        <v>27</v>
      </c>
    </row>
    <row r="40" spans="1:5" ht="25.5">
      <c r="A40" s="37" t="s">
        <v>55</v>
      </c>
      <c r="E40" s="38" t="s">
        <v>161</v>
      </c>
    </row>
    <row r="41" spans="1:5" ht="12.75">
      <c r="A41" s="44" t="s">
        <v>57</v>
      </c>
      <c r="E41" s="40" t="s">
        <v>594</v>
      </c>
    </row>
    <row r="42" spans="1:16" ht="12.75">
      <c r="A42" s="26" t="s">
        <v>50</v>
      </c>
      <c s="31" t="s">
        <v>101</v>
      </c>
      <c s="31" t="s">
        <v>163</v>
      </c>
      <c s="26" t="s">
        <v>52</v>
      </c>
      <c s="32" t="s">
        <v>164</v>
      </c>
      <c s="33" t="s">
        <v>62</v>
      </c>
      <c s="34">
        <v>26.455</v>
      </c>
      <c s="35">
        <v>0</v>
      </c>
      <c s="36">
        <f>ROUND(ROUND(H42,2)*ROUND(G42,3),2)</f>
      </c>
      <c r="O42">
        <f>(I42*21)/100</f>
      </c>
      <c t="s">
        <v>27</v>
      </c>
    </row>
    <row r="43" spans="1:5" ht="12.75">
      <c r="A43" s="37" t="s">
        <v>55</v>
      </c>
      <c r="E43" s="38" t="s">
        <v>165</v>
      </c>
    </row>
    <row r="44" spans="1:5" ht="12.75">
      <c r="A44" s="44" t="s">
        <v>57</v>
      </c>
      <c r="E44" s="40" t="s">
        <v>595</v>
      </c>
    </row>
    <row r="45" spans="1:16" ht="12.75">
      <c r="A45" s="26" t="s">
        <v>50</v>
      </c>
      <c s="31" t="s">
        <v>106</v>
      </c>
      <c s="31" t="s">
        <v>168</v>
      </c>
      <c s="26" t="s">
        <v>52</v>
      </c>
      <c s="32" t="s">
        <v>169</v>
      </c>
      <c s="33" t="s">
        <v>62</v>
      </c>
      <c s="34">
        <v>128.4</v>
      </c>
      <c s="35">
        <v>0</v>
      </c>
      <c s="36">
        <f>ROUND(ROUND(H45,2)*ROUND(G45,3),2)</f>
      </c>
      <c r="O45">
        <f>(I45*21)/100</f>
      </c>
      <c t="s">
        <v>27</v>
      </c>
    </row>
    <row r="46" spans="1:5" ht="12.75">
      <c r="A46" s="37" t="s">
        <v>55</v>
      </c>
      <c r="E46" s="38" t="s">
        <v>170</v>
      </c>
    </row>
    <row r="47" spans="1:5" ht="12.75">
      <c r="A47" s="44" t="s">
        <v>57</v>
      </c>
      <c r="E47" s="40" t="s">
        <v>596</v>
      </c>
    </row>
    <row r="48" spans="1:16" ht="12.75">
      <c r="A48" s="26" t="s">
        <v>50</v>
      </c>
      <c s="31" t="s">
        <v>111</v>
      </c>
      <c s="31" t="s">
        <v>173</v>
      </c>
      <c s="26" t="s">
        <v>52</v>
      </c>
      <c s="32" t="s">
        <v>174</v>
      </c>
      <c s="33" t="s">
        <v>71</v>
      </c>
      <c s="34">
        <v>19.26</v>
      </c>
      <c s="35">
        <v>0</v>
      </c>
      <c s="36">
        <f>ROUND(ROUND(H48,2)*ROUND(G48,3),2)</f>
      </c>
      <c r="O48">
        <f>(I48*21)/100</f>
      </c>
      <c t="s">
        <v>27</v>
      </c>
    </row>
    <row r="49" spans="1:5" ht="25.5">
      <c r="A49" s="37" t="s">
        <v>55</v>
      </c>
      <c r="E49" s="38" t="s">
        <v>175</v>
      </c>
    </row>
    <row r="50" spans="1:5" ht="12.75">
      <c r="A50" s="44" t="s">
        <v>57</v>
      </c>
      <c r="E50" s="40" t="s">
        <v>597</v>
      </c>
    </row>
    <row r="51" spans="1:16" ht="12.75">
      <c r="A51" s="26" t="s">
        <v>50</v>
      </c>
      <c s="31" t="s">
        <v>167</v>
      </c>
      <c s="31" t="s">
        <v>178</v>
      </c>
      <c s="26" t="s">
        <v>52</v>
      </c>
      <c s="32" t="s">
        <v>179</v>
      </c>
      <c s="33" t="s">
        <v>62</v>
      </c>
      <c s="34">
        <v>128.4</v>
      </c>
      <c s="35">
        <v>0</v>
      </c>
      <c s="36">
        <f>ROUND(ROUND(H51,2)*ROUND(G51,3),2)</f>
      </c>
      <c r="O51">
        <f>(I51*21)/100</f>
      </c>
      <c t="s">
        <v>27</v>
      </c>
    </row>
    <row r="52" spans="1:5" ht="12.75">
      <c r="A52" s="37" t="s">
        <v>55</v>
      </c>
      <c r="E52" s="38" t="s">
        <v>180</v>
      </c>
    </row>
    <row r="53" spans="1:5" ht="25.5">
      <c r="A53" s="39" t="s">
        <v>57</v>
      </c>
      <c r="E53" s="40" t="s">
        <v>598</v>
      </c>
    </row>
    <row r="54" spans="1:18" ht="12.75" customHeight="1">
      <c r="A54" s="6" t="s">
        <v>48</v>
      </c>
      <c s="6"/>
      <c s="42" t="s">
        <v>39</v>
      </c>
      <c s="6"/>
      <c s="29" t="s">
        <v>188</v>
      </c>
      <c s="6"/>
      <c s="6"/>
      <c s="6"/>
      <c s="43">
        <f>0+Q54</f>
      </c>
      <c r="O54">
        <f>0+R54</f>
      </c>
      <c r="Q54">
        <f>0+I55+I58+I61+I64+I67+I70+I73+I76+I79+I82+I85</f>
      </c>
      <c>
        <f>0+O55+O58+O61+O64+O67+O70+O73+O76+O79+O82+O85</f>
      </c>
    </row>
    <row r="55" spans="1:16" ht="12.75">
      <c r="A55" s="26" t="s">
        <v>50</v>
      </c>
      <c s="31" t="s">
        <v>172</v>
      </c>
      <c s="31" t="s">
        <v>190</v>
      </c>
      <c s="26" t="s">
        <v>69</v>
      </c>
      <c s="32" t="s">
        <v>191</v>
      </c>
      <c s="33" t="s">
        <v>62</v>
      </c>
      <c s="34">
        <v>24.05</v>
      </c>
      <c s="35">
        <v>0</v>
      </c>
      <c s="36">
        <f>ROUND(ROUND(H55,2)*ROUND(G55,3),2)</f>
      </c>
      <c r="O55">
        <f>(I55*21)/100</f>
      </c>
      <c t="s">
        <v>27</v>
      </c>
    </row>
    <row r="56" spans="1:5" ht="51">
      <c r="A56" s="37" t="s">
        <v>55</v>
      </c>
      <c r="E56" s="38" t="s">
        <v>192</v>
      </c>
    </row>
    <row r="57" spans="1:5" ht="12.75">
      <c r="A57" s="44" t="s">
        <v>57</v>
      </c>
      <c r="E57" s="40" t="s">
        <v>599</v>
      </c>
    </row>
    <row r="58" spans="1:16" ht="12.75">
      <c r="A58" s="26" t="s">
        <v>50</v>
      </c>
      <c s="31" t="s">
        <v>177</v>
      </c>
      <c s="31" t="s">
        <v>190</v>
      </c>
      <c s="26" t="s">
        <v>74</v>
      </c>
      <c s="32" t="s">
        <v>191</v>
      </c>
      <c s="33" t="s">
        <v>62</v>
      </c>
      <c s="34">
        <v>19.795</v>
      </c>
      <c s="35">
        <v>0</v>
      </c>
      <c s="36">
        <f>ROUND(ROUND(H58,2)*ROUND(G58,3),2)</f>
      </c>
      <c r="O58">
        <f>(I58*21)/100</f>
      </c>
      <c t="s">
        <v>27</v>
      </c>
    </row>
    <row r="59" spans="1:5" ht="51">
      <c r="A59" s="37" t="s">
        <v>55</v>
      </c>
      <c r="E59" s="38" t="s">
        <v>195</v>
      </c>
    </row>
    <row r="60" spans="1:5" ht="12.75">
      <c r="A60" s="44" t="s">
        <v>57</v>
      </c>
      <c r="E60" s="40" t="s">
        <v>600</v>
      </c>
    </row>
    <row r="61" spans="1:16" ht="12.75">
      <c r="A61" s="26" t="s">
        <v>50</v>
      </c>
      <c s="31" t="s">
        <v>183</v>
      </c>
      <c s="31" t="s">
        <v>203</v>
      </c>
      <c s="26" t="s">
        <v>52</v>
      </c>
      <c s="32" t="s">
        <v>204</v>
      </c>
      <c s="33" t="s">
        <v>71</v>
      </c>
      <c s="34">
        <v>4.44</v>
      </c>
      <c s="35">
        <v>0</v>
      </c>
      <c s="36">
        <f>ROUND(ROUND(H61,2)*ROUND(G61,3),2)</f>
      </c>
      <c r="O61">
        <f>(I61*21)/100</f>
      </c>
      <c t="s">
        <v>27</v>
      </c>
    </row>
    <row r="62" spans="1:5" ht="38.25">
      <c r="A62" s="37" t="s">
        <v>55</v>
      </c>
      <c r="E62" s="38" t="s">
        <v>205</v>
      </c>
    </row>
    <row r="63" spans="1:5" ht="12.75">
      <c r="A63" s="44" t="s">
        <v>57</v>
      </c>
      <c r="E63" s="40" t="s">
        <v>601</v>
      </c>
    </row>
    <row r="64" spans="1:16" ht="12.75">
      <c r="A64" s="26" t="s">
        <v>50</v>
      </c>
      <c s="31" t="s">
        <v>189</v>
      </c>
      <c s="31" t="s">
        <v>208</v>
      </c>
      <c s="26" t="s">
        <v>52</v>
      </c>
      <c s="32" t="s">
        <v>209</v>
      </c>
      <c s="33" t="s">
        <v>62</v>
      </c>
      <c s="34">
        <v>19.795</v>
      </c>
      <c s="35">
        <v>0</v>
      </c>
      <c s="36">
        <f>ROUND(ROUND(H64,2)*ROUND(G64,3),2)</f>
      </c>
      <c r="O64">
        <f>(I64*21)/100</f>
      </c>
      <c t="s">
        <v>27</v>
      </c>
    </row>
    <row r="65" spans="1:5" ht="51">
      <c r="A65" s="37" t="s">
        <v>55</v>
      </c>
      <c r="E65" s="38" t="s">
        <v>210</v>
      </c>
    </row>
    <row r="66" spans="1:5" ht="12.75">
      <c r="A66" s="44" t="s">
        <v>57</v>
      </c>
      <c r="E66" s="40" t="s">
        <v>600</v>
      </c>
    </row>
    <row r="67" spans="1:16" ht="12.75">
      <c r="A67" s="26" t="s">
        <v>50</v>
      </c>
      <c s="31" t="s">
        <v>194</v>
      </c>
      <c s="31" t="s">
        <v>212</v>
      </c>
      <c s="26" t="s">
        <v>69</v>
      </c>
      <c s="32" t="s">
        <v>213</v>
      </c>
      <c s="33" t="s">
        <v>62</v>
      </c>
      <c s="34">
        <v>194.371</v>
      </c>
      <c s="35">
        <v>0</v>
      </c>
      <c s="36">
        <f>ROUND(ROUND(H67,2)*ROUND(G67,3),2)</f>
      </c>
      <c r="O67">
        <f>(I67*21)/100</f>
      </c>
      <c t="s">
        <v>27</v>
      </c>
    </row>
    <row r="68" spans="1:5" ht="51">
      <c r="A68" s="37" t="s">
        <v>55</v>
      </c>
      <c r="E68" s="38" t="s">
        <v>214</v>
      </c>
    </row>
    <row r="69" spans="1:5" ht="51">
      <c r="A69" s="44" t="s">
        <v>57</v>
      </c>
      <c r="E69" s="40" t="s">
        <v>602</v>
      </c>
    </row>
    <row r="70" spans="1:16" ht="12.75">
      <c r="A70" s="26" t="s">
        <v>50</v>
      </c>
      <c s="31" t="s">
        <v>197</v>
      </c>
      <c s="31" t="s">
        <v>212</v>
      </c>
      <c s="26" t="s">
        <v>74</v>
      </c>
      <c s="32" t="s">
        <v>213</v>
      </c>
      <c s="33" t="s">
        <v>62</v>
      </c>
      <c s="34">
        <v>189.72</v>
      </c>
      <c s="35">
        <v>0</v>
      </c>
      <c s="36">
        <f>ROUND(ROUND(H70,2)*ROUND(G70,3),2)</f>
      </c>
      <c r="O70">
        <f>(I70*21)/100</f>
      </c>
      <c t="s">
        <v>27</v>
      </c>
    </row>
    <row r="71" spans="1:5" ht="51">
      <c r="A71" s="37" t="s">
        <v>55</v>
      </c>
      <c r="E71" s="38" t="s">
        <v>383</v>
      </c>
    </row>
    <row r="72" spans="1:5" ht="51">
      <c r="A72" s="44" t="s">
        <v>57</v>
      </c>
      <c r="E72" s="40" t="s">
        <v>603</v>
      </c>
    </row>
    <row r="73" spans="1:16" ht="12.75">
      <c r="A73" s="26" t="s">
        <v>50</v>
      </c>
      <c s="31" t="s">
        <v>202</v>
      </c>
      <c s="31" t="s">
        <v>220</v>
      </c>
      <c s="26" t="s">
        <v>52</v>
      </c>
      <c s="32" t="s">
        <v>221</v>
      </c>
      <c s="33" t="s">
        <v>62</v>
      </c>
      <c s="34">
        <v>34.4</v>
      </c>
      <c s="35">
        <v>0</v>
      </c>
      <c s="36">
        <f>ROUND(ROUND(H73,2)*ROUND(G73,3),2)</f>
      </c>
      <c r="O73">
        <f>(I73*21)/100</f>
      </c>
      <c t="s">
        <v>27</v>
      </c>
    </row>
    <row r="74" spans="1:5" ht="38.25">
      <c r="A74" s="37" t="s">
        <v>55</v>
      </c>
      <c r="E74" s="38" t="s">
        <v>222</v>
      </c>
    </row>
    <row r="75" spans="1:5" ht="25.5">
      <c r="A75" s="44" t="s">
        <v>57</v>
      </c>
      <c r="E75" s="40" t="s">
        <v>604</v>
      </c>
    </row>
    <row r="76" spans="1:16" ht="12.75">
      <c r="A76" s="26" t="s">
        <v>50</v>
      </c>
      <c s="31" t="s">
        <v>207</v>
      </c>
      <c s="31" t="s">
        <v>225</v>
      </c>
      <c s="26" t="s">
        <v>52</v>
      </c>
      <c s="32" t="s">
        <v>226</v>
      </c>
      <c s="33" t="s">
        <v>62</v>
      </c>
      <c s="34">
        <v>186</v>
      </c>
      <c s="35">
        <v>0</v>
      </c>
      <c s="36">
        <f>ROUND(ROUND(H76,2)*ROUND(G76,3),2)</f>
      </c>
      <c r="O76">
        <f>(I76*21)/100</f>
      </c>
      <c t="s">
        <v>27</v>
      </c>
    </row>
    <row r="77" spans="1:5" ht="25.5">
      <c r="A77" s="37" t="s">
        <v>55</v>
      </c>
      <c r="E77" s="38" t="s">
        <v>227</v>
      </c>
    </row>
    <row r="78" spans="1:5" ht="51">
      <c r="A78" s="44" t="s">
        <v>57</v>
      </c>
      <c r="E78" s="40" t="s">
        <v>605</v>
      </c>
    </row>
    <row r="79" spans="1:16" ht="12.75">
      <c r="A79" s="26" t="s">
        <v>50</v>
      </c>
      <c s="31" t="s">
        <v>211</v>
      </c>
      <c s="31" t="s">
        <v>230</v>
      </c>
      <c s="26" t="s">
        <v>52</v>
      </c>
      <c s="32" t="s">
        <v>231</v>
      </c>
      <c s="33" t="s">
        <v>62</v>
      </c>
      <c s="34">
        <v>189.72</v>
      </c>
      <c s="35">
        <v>0</v>
      </c>
      <c s="36">
        <f>ROUND(ROUND(H79,2)*ROUND(G79,3),2)</f>
      </c>
      <c r="O79">
        <f>(I79*21)/100</f>
      </c>
      <c t="s">
        <v>27</v>
      </c>
    </row>
    <row r="80" spans="1:5" ht="51">
      <c r="A80" s="37" t="s">
        <v>55</v>
      </c>
      <c r="E80" s="38" t="s">
        <v>232</v>
      </c>
    </row>
    <row r="81" spans="1:5" ht="51">
      <c r="A81" s="44" t="s">
        <v>57</v>
      </c>
      <c r="E81" s="40" t="s">
        <v>603</v>
      </c>
    </row>
    <row r="82" spans="1:16" ht="12.75">
      <c r="A82" s="26" t="s">
        <v>50</v>
      </c>
      <c s="31" t="s">
        <v>216</v>
      </c>
      <c s="31" t="s">
        <v>234</v>
      </c>
      <c s="26" t="s">
        <v>52</v>
      </c>
      <c s="32" t="s">
        <v>235</v>
      </c>
      <c s="33" t="s">
        <v>62</v>
      </c>
      <c s="34">
        <v>19.333</v>
      </c>
      <c s="35">
        <v>0</v>
      </c>
      <c s="36">
        <f>ROUND(ROUND(H82,2)*ROUND(G82,3),2)</f>
      </c>
      <c r="O82">
        <f>(I82*21)/100</f>
      </c>
      <c t="s">
        <v>27</v>
      </c>
    </row>
    <row r="83" spans="1:5" ht="51">
      <c r="A83" s="37" t="s">
        <v>55</v>
      </c>
      <c r="E83" s="38" t="s">
        <v>236</v>
      </c>
    </row>
    <row r="84" spans="1:5" ht="12.75">
      <c r="A84" s="44" t="s">
        <v>57</v>
      </c>
      <c r="E84" s="40" t="s">
        <v>606</v>
      </c>
    </row>
    <row r="85" spans="1:16" ht="12.75">
      <c r="A85" s="26" t="s">
        <v>50</v>
      </c>
      <c s="31" t="s">
        <v>219</v>
      </c>
      <c s="31" t="s">
        <v>239</v>
      </c>
      <c s="26" t="s">
        <v>52</v>
      </c>
      <c s="32" t="s">
        <v>240</v>
      </c>
      <c s="33" t="s">
        <v>98</v>
      </c>
      <c s="34">
        <v>7.4</v>
      </c>
      <c s="35">
        <v>0</v>
      </c>
      <c s="36">
        <f>ROUND(ROUND(H85,2)*ROUND(G85,3),2)</f>
      </c>
      <c r="O85">
        <f>(I85*21)/100</f>
      </c>
      <c t="s">
        <v>27</v>
      </c>
    </row>
    <row r="86" spans="1:5" ht="12.75">
      <c r="A86" s="37" t="s">
        <v>55</v>
      </c>
      <c r="E86" s="38" t="s">
        <v>52</v>
      </c>
    </row>
    <row r="87" spans="1:5" ht="12.75">
      <c r="A87" s="39" t="s">
        <v>57</v>
      </c>
      <c r="E87" s="40" t="s">
        <v>579</v>
      </c>
    </row>
    <row r="88" spans="1:18" ht="12.75" customHeight="1">
      <c r="A88" s="6" t="s">
        <v>48</v>
      </c>
      <c s="6"/>
      <c s="42" t="s">
        <v>44</v>
      </c>
      <c s="6"/>
      <c s="29" t="s">
        <v>95</v>
      </c>
      <c s="6"/>
      <c s="6"/>
      <c s="6"/>
      <c s="43">
        <f>0+Q88</f>
      </c>
      <c r="O88">
        <f>0+R88</f>
      </c>
      <c r="Q88">
        <f>0+I89+I92</f>
      </c>
      <c>
        <f>0+O89+O92</f>
      </c>
    </row>
    <row r="89" spans="1:16" ht="12.75">
      <c r="A89" s="26" t="s">
        <v>50</v>
      </c>
      <c s="31" t="s">
        <v>224</v>
      </c>
      <c s="31" t="s">
        <v>249</v>
      </c>
      <c s="26" t="s">
        <v>52</v>
      </c>
      <c s="32" t="s">
        <v>250</v>
      </c>
      <c s="33" t="s">
        <v>66</v>
      </c>
      <c s="34">
        <v>4</v>
      </c>
      <c s="35">
        <v>0</v>
      </c>
      <c s="36">
        <f>ROUND(ROUND(H89,2)*ROUND(G89,3),2)</f>
      </c>
      <c r="O89">
        <f>(I89*21)/100</f>
      </c>
      <c t="s">
        <v>27</v>
      </c>
    </row>
    <row r="90" spans="1:5" ht="12.75">
      <c r="A90" s="37" t="s">
        <v>55</v>
      </c>
      <c r="E90" s="38" t="s">
        <v>251</v>
      </c>
    </row>
    <row r="91" spans="1:5" ht="12.75">
      <c r="A91" s="44" t="s">
        <v>57</v>
      </c>
      <c r="E91" s="40" t="s">
        <v>607</v>
      </c>
    </row>
    <row r="92" spans="1:16" ht="12.75">
      <c r="A92" s="26" t="s">
        <v>50</v>
      </c>
      <c s="31" t="s">
        <v>229</v>
      </c>
      <c s="31" t="s">
        <v>280</v>
      </c>
      <c s="26" t="s">
        <v>52</v>
      </c>
      <c s="32" t="s">
        <v>281</v>
      </c>
      <c s="33" t="s">
        <v>98</v>
      </c>
      <c s="34">
        <v>10.5</v>
      </c>
      <c s="35">
        <v>0</v>
      </c>
      <c s="36">
        <f>ROUND(ROUND(H92,2)*ROUND(G92,3),2)</f>
      </c>
      <c r="O92">
        <f>(I92*21)/100</f>
      </c>
      <c t="s">
        <v>27</v>
      </c>
    </row>
    <row r="93" spans="1:5" ht="12.75">
      <c r="A93" s="37" t="s">
        <v>55</v>
      </c>
      <c r="E93" s="38" t="s">
        <v>52</v>
      </c>
    </row>
    <row r="94" spans="1:5" ht="12.75">
      <c r="A94" s="39" t="s">
        <v>57</v>
      </c>
      <c r="E94" s="40" t="s">
        <v>608</v>
      </c>
    </row>
  </sheetData>
  <sheetProtection sheet="1" objects="1" scenarios="1"/>
  <mergeCells count="12">
    <mergeCell ref="C3:D3"/>
    <mergeCell ref="C4:D4"/>
    <mergeCell ref="C5:D5"/>
    <mergeCell ref="C6:D6"/>
    <mergeCell ref="A7:A8"/>
    <mergeCell ref="B7:B8"/>
    <mergeCell ref="C7:C8"/>
    <mergeCell ref="D7:D8"/>
    <mergeCell ref="E7:E8"/>
    <mergeCell ref="F7:F8"/>
    <mergeCell ref="G7:G8"/>
    <mergeCell ref="H7:I7"/>
  </mergeCells>
  <printOptions/>
  <pageMargins left="0.75" right="0.75" top="1" bottom="1" header="0.5" footer="0.5"/>
  <pageSetup fitToHeight="0" horizontalDpi="300" verticalDpi="300" orientation="portrait" paperSize="9"/>
  <drawing r:id="rId1"/>
</worksheet>
</file>

<file path=xl/worksheets/sheet21.xml><?xml version="1.0" encoding="utf-8"?>
<worksheet xmlns="http://schemas.openxmlformats.org/spreadsheetml/2006/main" xmlns:r="http://schemas.openxmlformats.org/officeDocument/2006/relationships">
  <sheetPr>
    <pageSetUpPr fitToPage="1"/>
  </sheetPr>
  <dimension ref="A1:R32"/>
  <sheetViews>
    <sheetView workbookViewId="0" topLeftCell="A1">
      <pane ySplit="9" topLeftCell="A10" activePane="bottomLeft" state="frozen"/>
      <selection pane="topLeft" activeCell="A1" sqref="A1"/>
      <selection pane="bottomLeft" activeCell="A10" sqref="A10"/>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26</v>
      </c>
    </row>
    <row r="2" spans="2:16" ht="25" customHeight="1">
      <c r="B2" s="1"/>
      <c s="1"/>
      <c s="1"/>
      <c s="2" t="s">
        <v>13</v>
      </c>
      <c s="1"/>
      <c s="1"/>
      <c s="6"/>
      <c s="6"/>
      <c r="O2">
        <f>0+O10+O14</f>
      </c>
      <c t="s">
        <v>26</v>
      </c>
    </row>
    <row r="3" spans="1:16" ht="15" customHeight="1">
      <c r="A3" t="s">
        <v>12</v>
      </c>
      <c s="12" t="s">
        <v>14</v>
      </c>
      <c s="13" t="s">
        <v>15</v>
      </c>
      <c s="1"/>
      <c s="14" t="s">
        <v>16</v>
      </c>
      <c s="1"/>
      <c s="9"/>
      <c s="8" t="s">
        <v>609</v>
      </c>
      <c s="45">
        <f>0+I10+I14</f>
      </c>
      <c r="O3" t="s">
        <v>23</v>
      </c>
      <c t="s">
        <v>27</v>
      </c>
    </row>
    <row r="4" spans="1:16" ht="15" customHeight="1">
      <c r="A4" t="s">
        <v>17</v>
      </c>
      <c s="12" t="s">
        <v>18</v>
      </c>
      <c s="13" t="s">
        <v>116</v>
      </c>
      <c s="1"/>
      <c s="14" t="s">
        <v>117</v>
      </c>
      <c s="1"/>
      <c s="1"/>
      <c s="11"/>
      <c s="11"/>
      <c r="O4" t="s">
        <v>24</v>
      </c>
      <c t="s">
        <v>27</v>
      </c>
    </row>
    <row r="5" spans="1:16" ht="12.75" customHeight="1">
      <c r="A5" t="s">
        <v>21</v>
      </c>
      <c s="12" t="s">
        <v>18</v>
      </c>
      <c s="13" t="s">
        <v>511</v>
      </c>
      <c s="1"/>
      <c s="14" t="s">
        <v>512</v>
      </c>
      <c s="1"/>
      <c s="1"/>
      <c s="1"/>
      <c s="1"/>
      <c r="O5" t="s">
        <v>25</v>
      </c>
      <c t="s">
        <v>27</v>
      </c>
    </row>
    <row r="6" spans="1:9" ht="12.75" customHeight="1">
      <c r="A6" t="s">
        <v>120</v>
      </c>
      <c s="16" t="s">
        <v>22</v>
      </c>
      <c s="17" t="s">
        <v>609</v>
      </c>
      <c s="6"/>
      <c s="18" t="s">
        <v>610</v>
      </c>
      <c s="6"/>
      <c s="6"/>
      <c s="6"/>
      <c s="6"/>
    </row>
    <row r="7" spans="1:9" ht="12.75" customHeight="1">
      <c r="A7" s="15" t="s">
        <v>30</v>
      </c>
      <c s="15" t="s">
        <v>32</v>
      </c>
      <c s="15" t="s">
        <v>34</v>
      </c>
      <c s="15" t="s">
        <v>35</v>
      </c>
      <c s="15" t="s">
        <v>36</v>
      </c>
      <c s="15" t="s">
        <v>38</v>
      </c>
      <c s="15" t="s">
        <v>40</v>
      </c>
      <c s="15" t="s">
        <v>42</v>
      </c>
      <c s="15"/>
    </row>
    <row r="8" spans="1:9" ht="12.75" customHeight="1">
      <c r="A8" s="15"/>
      <c s="15"/>
      <c s="15"/>
      <c s="15"/>
      <c s="15"/>
      <c s="15"/>
      <c s="15"/>
      <c s="15" t="s">
        <v>43</v>
      </c>
      <c s="15" t="s">
        <v>45</v>
      </c>
    </row>
    <row r="9" spans="1:9" ht="12.75" customHeight="1">
      <c r="A9" s="15" t="s">
        <v>31</v>
      </c>
      <c s="15" t="s">
        <v>33</v>
      </c>
      <c s="15" t="s">
        <v>27</v>
      </c>
      <c s="15" t="s">
        <v>26</v>
      </c>
      <c s="15" t="s">
        <v>37</v>
      </c>
      <c s="15" t="s">
        <v>39</v>
      </c>
      <c s="15" t="s">
        <v>41</v>
      </c>
      <c s="15" t="s">
        <v>44</v>
      </c>
      <c s="15" t="s">
        <v>46</v>
      </c>
    </row>
    <row r="10" spans="1:18" ht="12.75" customHeight="1">
      <c r="A10" s="27" t="s">
        <v>48</v>
      </c>
      <c s="27"/>
      <c s="28" t="s">
        <v>33</v>
      </c>
      <c s="27"/>
      <c s="29" t="s">
        <v>59</v>
      </c>
      <c s="27"/>
      <c s="27"/>
      <c s="27"/>
      <c s="30">
        <f>0+Q10</f>
      </c>
      <c r="O10">
        <f>0+R10</f>
      </c>
      <c r="Q10">
        <f>0+I11</f>
      </c>
      <c>
        <f>0+O11</f>
      </c>
    </row>
    <row r="11" spans="1:16" ht="12.75">
      <c r="A11" s="26" t="s">
        <v>50</v>
      </c>
      <c s="31" t="s">
        <v>33</v>
      </c>
      <c s="31" t="s">
        <v>163</v>
      </c>
      <c s="26" t="s">
        <v>52</v>
      </c>
      <c s="32" t="s">
        <v>164</v>
      </c>
      <c s="33" t="s">
        <v>62</v>
      </c>
      <c s="34">
        <v>43.613</v>
      </c>
      <c s="35">
        <v>0</v>
      </c>
      <c s="36">
        <f>ROUND(ROUND(H11,2)*ROUND(G11,3),2)</f>
      </c>
      <c r="O11">
        <f>(I11*21)/100</f>
      </c>
      <c t="s">
        <v>27</v>
      </c>
    </row>
    <row r="12" spans="1:5" ht="12.75">
      <c r="A12" s="37" t="s">
        <v>55</v>
      </c>
      <c r="E12" s="38" t="s">
        <v>165</v>
      </c>
    </row>
    <row r="13" spans="1:5" ht="12.75">
      <c r="A13" s="39" t="s">
        <v>57</v>
      </c>
      <c r="E13" s="40" t="s">
        <v>612</v>
      </c>
    </row>
    <row r="14" spans="1:18" ht="12.75" customHeight="1">
      <c r="A14" s="6" t="s">
        <v>48</v>
      </c>
      <c s="6"/>
      <c s="42" t="s">
        <v>39</v>
      </c>
      <c s="6"/>
      <c s="29" t="s">
        <v>188</v>
      </c>
      <c s="6"/>
      <c s="6"/>
      <c s="6"/>
      <c s="43">
        <f>0+Q14</f>
      </c>
      <c r="O14">
        <f>0+R14</f>
      </c>
      <c r="Q14">
        <f>0+I15+I18+I21+I24+I27+I30</f>
      </c>
      <c>
        <f>0+O15+O18+O21+O24+O27+O30</f>
      </c>
    </row>
    <row r="15" spans="1:16" ht="12.75">
      <c r="A15" s="26" t="s">
        <v>50</v>
      </c>
      <c s="31" t="s">
        <v>27</v>
      </c>
      <c s="31" t="s">
        <v>294</v>
      </c>
      <c s="26" t="s">
        <v>52</v>
      </c>
      <c s="32" t="s">
        <v>295</v>
      </c>
      <c s="33" t="s">
        <v>62</v>
      </c>
      <c s="34">
        <v>30.869</v>
      </c>
      <c s="35">
        <v>0</v>
      </c>
      <c s="36">
        <f>ROUND(ROUND(H15,2)*ROUND(G15,3),2)</f>
      </c>
      <c r="O15">
        <f>(I15*21)/100</f>
      </c>
      <c t="s">
        <v>27</v>
      </c>
    </row>
    <row r="16" spans="1:5" ht="51">
      <c r="A16" s="37" t="s">
        <v>55</v>
      </c>
      <c r="E16" s="38" t="s">
        <v>296</v>
      </c>
    </row>
    <row r="17" spans="1:5" ht="12.75">
      <c r="A17" s="44" t="s">
        <v>57</v>
      </c>
      <c r="E17" s="40" t="s">
        <v>613</v>
      </c>
    </row>
    <row r="18" spans="1:16" ht="12.75">
      <c r="A18" s="26" t="s">
        <v>50</v>
      </c>
      <c s="31" t="s">
        <v>26</v>
      </c>
      <c s="31" t="s">
        <v>190</v>
      </c>
      <c s="26" t="s">
        <v>298</v>
      </c>
      <c s="32" t="s">
        <v>191</v>
      </c>
      <c s="33" t="s">
        <v>62</v>
      </c>
      <c s="34">
        <v>39.648</v>
      </c>
      <c s="35">
        <v>0</v>
      </c>
      <c s="36">
        <f>ROUND(ROUND(H18,2)*ROUND(G18,3),2)</f>
      </c>
      <c r="O18">
        <f>(I18*21)/100</f>
      </c>
      <c t="s">
        <v>27</v>
      </c>
    </row>
    <row r="19" spans="1:5" ht="51">
      <c r="A19" s="37" t="s">
        <v>55</v>
      </c>
      <c r="E19" s="38" t="s">
        <v>299</v>
      </c>
    </row>
    <row r="20" spans="1:5" ht="12.75">
      <c r="A20" s="44" t="s">
        <v>57</v>
      </c>
      <c r="E20" s="40" t="s">
        <v>614</v>
      </c>
    </row>
    <row r="21" spans="1:16" ht="12.75">
      <c r="A21" s="26" t="s">
        <v>50</v>
      </c>
      <c s="31" t="s">
        <v>37</v>
      </c>
      <c s="31" t="s">
        <v>208</v>
      </c>
      <c s="26" t="s">
        <v>52</v>
      </c>
      <c s="32" t="s">
        <v>209</v>
      </c>
      <c s="33" t="s">
        <v>62</v>
      </c>
      <c s="34">
        <v>30.869</v>
      </c>
      <c s="35">
        <v>0</v>
      </c>
      <c s="36">
        <f>ROUND(ROUND(H21,2)*ROUND(G21,3),2)</f>
      </c>
      <c r="O21">
        <f>(I21*21)/100</f>
      </c>
      <c t="s">
        <v>27</v>
      </c>
    </row>
    <row r="22" spans="1:5" ht="51">
      <c r="A22" s="37" t="s">
        <v>55</v>
      </c>
      <c r="E22" s="38" t="s">
        <v>301</v>
      </c>
    </row>
    <row r="23" spans="1:5" ht="12.75">
      <c r="A23" s="44" t="s">
        <v>57</v>
      </c>
      <c r="E23" s="40" t="s">
        <v>613</v>
      </c>
    </row>
    <row r="24" spans="1:16" ht="12.75">
      <c r="A24" s="26" t="s">
        <v>50</v>
      </c>
      <c s="31" t="s">
        <v>39</v>
      </c>
      <c s="31" t="s">
        <v>212</v>
      </c>
      <c s="26" t="s">
        <v>74</v>
      </c>
      <c s="32" t="s">
        <v>213</v>
      </c>
      <c s="33" t="s">
        <v>62</v>
      </c>
      <c s="34">
        <v>29.453</v>
      </c>
      <c s="35">
        <v>0</v>
      </c>
      <c s="36">
        <f>ROUND(ROUND(H24,2)*ROUND(G24,3),2)</f>
      </c>
      <c r="O24">
        <f>(I24*21)/100</f>
      </c>
      <c t="s">
        <v>27</v>
      </c>
    </row>
    <row r="25" spans="1:5" ht="51">
      <c r="A25" s="37" t="s">
        <v>55</v>
      </c>
      <c r="E25" s="38" t="s">
        <v>302</v>
      </c>
    </row>
    <row r="26" spans="1:5" ht="12.75">
      <c r="A26" s="44" t="s">
        <v>57</v>
      </c>
      <c r="E26" s="40" t="s">
        <v>615</v>
      </c>
    </row>
    <row r="27" spans="1:16" ht="12.75">
      <c r="A27" s="26" t="s">
        <v>50</v>
      </c>
      <c s="31" t="s">
        <v>41</v>
      </c>
      <c s="31" t="s">
        <v>225</v>
      </c>
      <c s="26" t="s">
        <v>52</v>
      </c>
      <c s="32" t="s">
        <v>226</v>
      </c>
      <c s="33" t="s">
        <v>62</v>
      </c>
      <c s="34">
        <v>28.32</v>
      </c>
      <c s="35">
        <v>0</v>
      </c>
      <c s="36">
        <f>ROUND(ROUND(H27,2)*ROUND(G27,3),2)</f>
      </c>
      <c r="O27">
        <f>(I27*21)/100</f>
      </c>
      <c t="s">
        <v>27</v>
      </c>
    </row>
    <row r="28" spans="1:5" ht="25.5">
      <c r="A28" s="37" t="s">
        <v>55</v>
      </c>
      <c r="E28" s="38" t="s">
        <v>227</v>
      </c>
    </row>
    <row r="29" spans="1:5" ht="12.75">
      <c r="A29" s="44" t="s">
        <v>57</v>
      </c>
      <c r="E29" s="40" t="s">
        <v>616</v>
      </c>
    </row>
    <row r="30" spans="1:16" ht="12.75">
      <c r="A30" s="26" t="s">
        <v>50</v>
      </c>
      <c s="31" t="s">
        <v>81</v>
      </c>
      <c s="31" t="s">
        <v>305</v>
      </c>
      <c s="26" t="s">
        <v>52</v>
      </c>
      <c s="32" t="s">
        <v>306</v>
      </c>
      <c s="33" t="s">
        <v>62</v>
      </c>
      <c s="34">
        <v>29.453</v>
      </c>
      <c s="35">
        <v>0</v>
      </c>
      <c s="36">
        <f>ROUND(ROUND(H30,2)*ROUND(G30,3),2)</f>
      </c>
      <c r="O30">
        <f>(I30*21)/100</f>
      </c>
      <c t="s">
        <v>27</v>
      </c>
    </row>
    <row r="31" spans="1:5" ht="51">
      <c r="A31" s="37" t="s">
        <v>55</v>
      </c>
      <c r="E31" s="38" t="s">
        <v>307</v>
      </c>
    </row>
    <row r="32" spans="1:5" ht="12.75">
      <c r="A32" s="39" t="s">
        <v>57</v>
      </c>
      <c r="E32" s="40" t="s">
        <v>615</v>
      </c>
    </row>
  </sheetData>
  <sheetProtection sheet="1" objects="1" scenarios="1"/>
  <mergeCells count="12">
    <mergeCell ref="C3:D3"/>
    <mergeCell ref="C4:D4"/>
    <mergeCell ref="C5:D5"/>
    <mergeCell ref="C6:D6"/>
    <mergeCell ref="A7:A8"/>
    <mergeCell ref="B7:B8"/>
    <mergeCell ref="C7:C8"/>
    <mergeCell ref="D7:D8"/>
    <mergeCell ref="E7:E8"/>
    <mergeCell ref="F7:F8"/>
    <mergeCell ref="G7:G8"/>
    <mergeCell ref="H7:I7"/>
  </mergeCells>
  <printOptions/>
  <pageMargins left="0.75" right="0.75" top="1" bottom="1" header="0.5" footer="0.5"/>
  <pageSetup fitToHeight="0" horizontalDpi="300" verticalDpi="300" orientation="portrait" paperSize="9"/>
  <drawing r:id="rId1"/>
</worksheet>
</file>

<file path=xl/worksheets/sheet22.xml><?xml version="1.0" encoding="utf-8"?>
<worksheet xmlns="http://schemas.openxmlformats.org/spreadsheetml/2006/main" xmlns:r="http://schemas.openxmlformats.org/officeDocument/2006/relationships">
  <sheetPr>
    <pageSetUpPr fitToPage="1"/>
  </sheetPr>
  <dimension ref="A1:R32"/>
  <sheetViews>
    <sheetView workbookViewId="0" topLeftCell="A1">
      <pane ySplit="9" topLeftCell="A10" activePane="bottomLeft" state="frozen"/>
      <selection pane="topLeft" activeCell="A1" sqref="A1"/>
      <selection pane="bottomLeft" activeCell="A10" sqref="A10"/>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26</v>
      </c>
    </row>
    <row r="2" spans="2:16" ht="25" customHeight="1">
      <c r="B2" s="1"/>
      <c s="1"/>
      <c s="1"/>
      <c s="2" t="s">
        <v>13</v>
      </c>
      <c s="1"/>
      <c s="1"/>
      <c s="6"/>
      <c s="6"/>
      <c r="O2">
        <f>0+O10+O14</f>
      </c>
      <c t="s">
        <v>26</v>
      </c>
    </row>
    <row r="3" spans="1:16" ht="15" customHeight="1">
      <c r="A3" t="s">
        <v>12</v>
      </c>
      <c s="12" t="s">
        <v>14</v>
      </c>
      <c s="13" t="s">
        <v>15</v>
      </c>
      <c s="1"/>
      <c s="14" t="s">
        <v>16</v>
      </c>
      <c s="1"/>
      <c s="9"/>
      <c s="8" t="s">
        <v>617</v>
      </c>
      <c s="45">
        <f>0+I10+I14</f>
      </c>
      <c r="O3" t="s">
        <v>23</v>
      </c>
      <c t="s">
        <v>27</v>
      </c>
    </row>
    <row r="4" spans="1:16" ht="15" customHeight="1">
      <c r="A4" t="s">
        <v>17</v>
      </c>
      <c s="12" t="s">
        <v>18</v>
      </c>
      <c s="13" t="s">
        <v>116</v>
      </c>
      <c s="1"/>
      <c s="14" t="s">
        <v>117</v>
      </c>
      <c s="1"/>
      <c s="1"/>
      <c s="11"/>
      <c s="11"/>
      <c r="O4" t="s">
        <v>24</v>
      </c>
      <c t="s">
        <v>27</v>
      </c>
    </row>
    <row r="5" spans="1:16" ht="12.75" customHeight="1">
      <c r="A5" t="s">
        <v>21</v>
      </c>
      <c s="12" t="s">
        <v>18</v>
      </c>
      <c s="13" t="s">
        <v>511</v>
      </c>
      <c s="1"/>
      <c s="14" t="s">
        <v>512</v>
      </c>
      <c s="1"/>
      <c s="1"/>
      <c s="1"/>
      <c s="1"/>
      <c r="O5" t="s">
        <v>25</v>
      </c>
      <c t="s">
        <v>27</v>
      </c>
    </row>
    <row r="6" spans="1:9" ht="12.75" customHeight="1">
      <c r="A6" t="s">
        <v>120</v>
      </c>
      <c s="16" t="s">
        <v>22</v>
      </c>
      <c s="17" t="s">
        <v>617</v>
      </c>
      <c s="6"/>
      <c s="18" t="s">
        <v>618</v>
      </c>
      <c s="6"/>
      <c s="6"/>
      <c s="6"/>
      <c s="6"/>
    </row>
    <row r="7" spans="1:9" ht="12.75" customHeight="1">
      <c r="A7" s="15" t="s">
        <v>30</v>
      </c>
      <c s="15" t="s">
        <v>32</v>
      </c>
      <c s="15" t="s">
        <v>34</v>
      </c>
      <c s="15" t="s">
        <v>35</v>
      </c>
      <c s="15" t="s">
        <v>36</v>
      </c>
      <c s="15" t="s">
        <v>38</v>
      </c>
      <c s="15" t="s">
        <v>40</v>
      </c>
      <c s="15" t="s">
        <v>42</v>
      </c>
      <c s="15"/>
    </row>
    <row r="8" spans="1:9" ht="12.75" customHeight="1">
      <c r="A8" s="15"/>
      <c s="15"/>
      <c s="15"/>
      <c s="15"/>
      <c s="15"/>
      <c s="15"/>
      <c s="15"/>
      <c s="15" t="s">
        <v>43</v>
      </c>
      <c s="15" t="s">
        <v>45</v>
      </c>
    </row>
    <row r="9" spans="1:9" ht="12.75" customHeight="1">
      <c r="A9" s="15" t="s">
        <v>31</v>
      </c>
      <c s="15" t="s">
        <v>33</v>
      </c>
      <c s="15" t="s">
        <v>27</v>
      </c>
      <c s="15" t="s">
        <v>26</v>
      </c>
      <c s="15" t="s">
        <v>37</v>
      </c>
      <c s="15" t="s">
        <v>39</v>
      </c>
      <c s="15" t="s">
        <v>41</v>
      </c>
      <c s="15" t="s">
        <v>44</v>
      </c>
      <c s="15" t="s">
        <v>46</v>
      </c>
    </row>
    <row r="10" spans="1:18" ht="12.75" customHeight="1">
      <c r="A10" s="27" t="s">
        <v>48</v>
      </c>
      <c s="27"/>
      <c s="28" t="s">
        <v>33</v>
      </c>
      <c s="27"/>
      <c s="29" t="s">
        <v>59</v>
      </c>
      <c s="27"/>
      <c s="27"/>
      <c s="27"/>
      <c s="30">
        <f>0+Q10</f>
      </c>
      <c r="O10">
        <f>0+R10</f>
      </c>
      <c r="Q10">
        <f>0+I11</f>
      </c>
      <c>
        <f>0+O11</f>
      </c>
    </row>
    <row r="11" spans="1:16" ht="12.75">
      <c r="A11" s="26" t="s">
        <v>50</v>
      </c>
      <c s="31" t="s">
        <v>33</v>
      </c>
      <c s="31" t="s">
        <v>163</v>
      </c>
      <c s="26" t="s">
        <v>52</v>
      </c>
      <c s="32" t="s">
        <v>164</v>
      </c>
      <c s="33" t="s">
        <v>62</v>
      </c>
      <c s="34">
        <v>31.385</v>
      </c>
      <c s="35">
        <v>0</v>
      </c>
      <c s="36">
        <f>ROUND(ROUND(H11,2)*ROUND(G11,3),2)</f>
      </c>
      <c r="O11">
        <f>(I11*21)/100</f>
      </c>
      <c t="s">
        <v>27</v>
      </c>
    </row>
    <row r="12" spans="1:5" ht="12.75">
      <c r="A12" s="37" t="s">
        <v>55</v>
      </c>
      <c r="E12" s="38" t="s">
        <v>165</v>
      </c>
    </row>
    <row r="13" spans="1:5" ht="12.75">
      <c r="A13" s="39" t="s">
        <v>57</v>
      </c>
      <c r="E13" s="40" t="s">
        <v>620</v>
      </c>
    </row>
    <row r="14" spans="1:18" ht="12.75" customHeight="1">
      <c r="A14" s="6" t="s">
        <v>48</v>
      </c>
      <c s="6"/>
      <c s="42" t="s">
        <v>39</v>
      </c>
      <c s="6"/>
      <c s="29" t="s">
        <v>188</v>
      </c>
      <c s="6"/>
      <c s="6"/>
      <c s="6"/>
      <c s="43">
        <f>0+Q14</f>
      </c>
      <c r="O14">
        <f>0+R14</f>
      </c>
      <c r="Q14">
        <f>0+I15+I18+I21+I24+I27+I30</f>
      </c>
      <c>
        <f>0+O15+O18+O21+O24+O27+O30</f>
      </c>
    </row>
    <row r="15" spans="1:16" ht="12.75">
      <c r="A15" s="26" t="s">
        <v>50</v>
      </c>
      <c s="31" t="s">
        <v>27</v>
      </c>
      <c s="31" t="s">
        <v>294</v>
      </c>
      <c s="26" t="s">
        <v>52</v>
      </c>
      <c s="32" t="s">
        <v>295</v>
      </c>
      <c s="33" t="s">
        <v>62</v>
      </c>
      <c s="34">
        <v>22.214</v>
      </c>
      <c s="35">
        <v>0</v>
      </c>
      <c s="36">
        <f>ROUND(ROUND(H15,2)*ROUND(G15,3),2)</f>
      </c>
      <c r="O15">
        <f>(I15*21)/100</f>
      </c>
      <c t="s">
        <v>27</v>
      </c>
    </row>
    <row r="16" spans="1:5" ht="51">
      <c r="A16" s="37" t="s">
        <v>55</v>
      </c>
      <c r="E16" s="38" t="s">
        <v>296</v>
      </c>
    </row>
    <row r="17" spans="1:5" ht="12.75">
      <c r="A17" s="44" t="s">
        <v>57</v>
      </c>
      <c r="E17" s="40" t="s">
        <v>621</v>
      </c>
    </row>
    <row r="18" spans="1:16" ht="12.75">
      <c r="A18" s="26" t="s">
        <v>50</v>
      </c>
      <c s="31" t="s">
        <v>26</v>
      </c>
      <c s="31" t="s">
        <v>190</v>
      </c>
      <c s="26" t="s">
        <v>298</v>
      </c>
      <c s="32" t="s">
        <v>191</v>
      </c>
      <c s="33" t="s">
        <v>62</v>
      </c>
      <c s="34">
        <v>28.532</v>
      </c>
      <c s="35">
        <v>0</v>
      </c>
      <c s="36">
        <f>ROUND(ROUND(H18,2)*ROUND(G18,3),2)</f>
      </c>
      <c r="O18">
        <f>(I18*21)/100</f>
      </c>
      <c t="s">
        <v>27</v>
      </c>
    </row>
    <row r="19" spans="1:5" ht="51">
      <c r="A19" s="37" t="s">
        <v>55</v>
      </c>
      <c r="E19" s="38" t="s">
        <v>299</v>
      </c>
    </row>
    <row r="20" spans="1:5" ht="12.75">
      <c r="A20" s="44" t="s">
        <v>57</v>
      </c>
      <c r="E20" s="40" t="s">
        <v>622</v>
      </c>
    </row>
    <row r="21" spans="1:16" ht="12.75">
      <c r="A21" s="26" t="s">
        <v>50</v>
      </c>
      <c s="31" t="s">
        <v>37</v>
      </c>
      <c s="31" t="s">
        <v>208</v>
      </c>
      <c s="26" t="s">
        <v>52</v>
      </c>
      <c s="32" t="s">
        <v>209</v>
      </c>
      <c s="33" t="s">
        <v>62</v>
      </c>
      <c s="34">
        <v>22.214</v>
      </c>
      <c s="35">
        <v>0</v>
      </c>
      <c s="36">
        <f>ROUND(ROUND(H21,2)*ROUND(G21,3),2)</f>
      </c>
      <c r="O21">
        <f>(I21*21)/100</f>
      </c>
      <c t="s">
        <v>27</v>
      </c>
    </row>
    <row r="22" spans="1:5" ht="51">
      <c r="A22" s="37" t="s">
        <v>55</v>
      </c>
      <c r="E22" s="38" t="s">
        <v>301</v>
      </c>
    </row>
    <row r="23" spans="1:5" ht="12.75">
      <c r="A23" s="44" t="s">
        <v>57</v>
      </c>
      <c r="E23" s="40" t="s">
        <v>621</v>
      </c>
    </row>
    <row r="24" spans="1:16" ht="12.75">
      <c r="A24" s="26" t="s">
        <v>50</v>
      </c>
      <c s="31" t="s">
        <v>39</v>
      </c>
      <c s="31" t="s">
        <v>212</v>
      </c>
      <c s="26" t="s">
        <v>74</v>
      </c>
      <c s="32" t="s">
        <v>213</v>
      </c>
      <c s="33" t="s">
        <v>62</v>
      </c>
      <c s="34">
        <v>21.195</v>
      </c>
      <c s="35">
        <v>0</v>
      </c>
      <c s="36">
        <f>ROUND(ROUND(H24,2)*ROUND(G24,3),2)</f>
      </c>
      <c r="O24">
        <f>(I24*21)/100</f>
      </c>
      <c t="s">
        <v>27</v>
      </c>
    </row>
    <row r="25" spans="1:5" ht="51">
      <c r="A25" s="37" t="s">
        <v>55</v>
      </c>
      <c r="E25" s="38" t="s">
        <v>302</v>
      </c>
    </row>
    <row r="26" spans="1:5" ht="12.75">
      <c r="A26" s="44" t="s">
        <v>57</v>
      </c>
      <c r="E26" s="40" t="s">
        <v>623</v>
      </c>
    </row>
    <row r="27" spans="1:16" ht="12.75">
      <c r="A27" s="26" t="s">
        <v>50</v>
      </c>
      <c s="31" t="s">
        <v>41</v>
      </c>
      <c s="31" t="s">
        <v>225</v>
      </c>
      <c s="26" t="s">
        <v>52</v>
      </c>
      <c s="32" t="s">
        <v>226</v>
      </c>
      <c s="33" t="s">
        <v>62</v>
      </c>
      <c s="34">
        <v>20.38</v>
      </c>
      <c s="35">
        <v>0</v>
      </c>
      <c s="36">
        <f>ROUND(ROUND(H27,2)*ROUND(G27,3),2)</f>
      </c>
      <c r="O27">
        <f>(I27*21)/100</f>
      </c>
      <c t="s">
        <v>27</v>
      </c>
    </row>
    <row r="28" spans="1:5" ht="25.5">
      <c r="A28" s="37" t="s">
        <v>55</v>
      </c>
      <c r="E28" s="38" t="s">
        <v>227</v>
      </c>
    </row>
    <row r="29" spans="1:5" ht="12.75">
      <c r="A29" s="44" t="s">
        <v>57</v>
      </c>
      <c r="E29" s="40" t="s">
        <v>624</v>
      </c>
    </row>
    <row r="30" spans="1:16" ht="12.75">
      <c r="A30" s="26" t="s">
        <v>50</v>
      </c>
      <c s="31" t="s">
        <v>81</v>
      </c>
      <c s="31" t="s">
        <v>305</v>
      </c>
      <c s="26" t="s">
        <v>52</v>
      </c>
      <c s="32" t="s">
        <v>306</v>
      </c>
      <c s="33" t="s">
        <v>62</v>
      </c>
      <c s="34">
        <v>21.195</v>
      </c>
      <c s="35">
        <v>0</v>
      </c>
      <c s="36">
        <f>ROUND(ROUND(H30,2)*ROUND(G30,3),2)</f>
      </c>
      <c r="O30">
        <f>(I30*21)/100</f>
      </c>
      <c t="s">
        <v>27</v>
      </c>
    </row>
    <row r="31" spans="1:5" ht="51">
      <c r="A31" s="37" t="s">
        <v>55</v>
      </c>
      <c r="E31" s="38" t="s">
        <v>307</v>
      </c>
    </row>
    <row r="32" spans="1:5" ht="12.75">
      <c r="A32" s="39" t="s">
        <v>57</v>
      </c>
      <c r="E32" s="40" t="s">
        <v>623</v>
      </c>
    </row>
  </sheetData>
  <sheetProtection sheet="1" objects="1" scenarios="1"/>
  <mergeCells count="12">
    <mergeCell ref="C3:D3"/>
    <mergeCell ref="C4:D4"/>
    <mergeCell ref="C5:D5"/>
    <mergeCell ref="C6:D6"/>
    <mergeCell ref="A7:A8"/>
    <mergeCell ref="B7:B8"/>
    <mergeCell ref="C7:C8"/>
    <mergeCell ref="D7:D8"/>
    <mergeCell ref="E7:E8"/>
    <mergeCell ref="F7:F8"/>
    <mergeCell ref="G7:G8"/>
    <mergeCell ref="H7:I7"/>
  </mergeCells>
  <printOptions/>
  <pageMargins left="0.75" right="0.75" top="1" bottom="1" header="0.5" footer="0.5"/>
  <pageSetup fitToHeight="0" horizontalDpi="300" verticalDpi="300" orientation="portrait" paperSize="9"/>
  <drawing r:id="rId1"/>
</worksheet>
</file>

<file path=xl/worksheets/sheet23.xml><?xml version="1.0" encoding="utf-8"?>
<worksheet xmlns="http://schemas.openxmlformats.org/spreadsheetml/2006/main" xmlns:r="http://schemas.openxmlformats.org/officeDocument/2006/relationships">
  <sheetPr>
    <pageSetUpPr fitToPage="1"/>
  </sheetPr>
  <dimension ref="A1:R147"/>
  <sheetViews>
    <sheetView workbookViewId="0" topLeftCell="A1">
      <pane ySplit="9" topLeftCell="A10" activePane="bottomLeft" state="frozen"/>
      <selection pane="topLeft" activeCell="A1" sqref="A1"/>
      <selection pane="bottomLeft" activeCell="A10" sqref="A10"/>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26</v>
      </c>
    </row>
    <row r="2" spans="2:16" ht="25" customHeight="1">
      <c r="B2" s="1"/>
      <c s="1"/>
      <c s="1"/>
      <c s="2" t="s">
        <v>13</v>
      </c>
      <c s="1"/>
      <c s="1"/>
      <c s="6"/>
      <c s="6"/>
      <c r="O2">
        <f>0+O10+O17+O60+O64+O98+O102</f>
      </c>
      <c t="s">
        <v>26</v>
      </c>
    </row>
    <row r="3" spans="1:16" ht="15" customHeight="1">
      <c r="A3" t="s">
        <v>12</v>
      </c>
      <c s="12" t="s">
        <v>14</v>
      </c>
      <c s="13" t="s">
        <v>15</v>
      </c>
      <c s="1"/>
      <c s="14" t="s">
        <v>16</v>
      </c>
      <c s="1"/>
      <c s="9"/>
      <c s="8" t="s">
        <v>627</v>
      </c>
      <c s="45">
        <f>0+I10+I17+I60+I64+I98+I102</f>
      </c>
      <c r="O3" t="s">
        <v>23</v>
      </c>
      <c t="s">
        <v>27</v>
      </c>
    </row>
    <row r="4" spans="1:16" ht="15" customHeight="1">
      <c r="A4" t="s">
        <v>17</v>
      </c>
      <c s="12" t="s">
        <v>18</v>
      </c>
      <c s="13" t="s">
        <v>116</v>
      </c>
      <c s="1"/>
      <c s="14" t="s">
        <v>117</v>
      </c>
      <c s="1"/>
      <c s="1"/>
      <c s="11"/>
      <c s="11"/>
      <c r="O4" t="s">
        <v>24</v>
      </c>
      <c t="s">
        <v>27</v>
      </c>
    </row>
    <row r="5" spans="1:16" ht="12.75" customHeight="1">
      <c r="A5" t="s">
        <v>21</v>
      </c>
      <c s="12" t="s">
        <v>18</v>
      </c>
      <c s="13" t="s">
        <v>625</v>
      </c>
      <c s="1"/>
      <c s="14" t="s">
        <v>626</v>
      </c>
      <c s="1"/>
      <c s="1"/>
      <c s="1"/>
      <c s="1"/>
      <c r="O5" t="s">
        <v>25</v>
      </c>
      <c t="s">
        <v>27</v>
      </c>
    </row>
    <row r="6" spans="1:9" ht="12.75" customHeight="1">
      <c r="A6" t="s">
        <v>120</v>
      </c>
      <c s="16" t="s">
        <v>22</v>
      </c>
      <c s="17" t="s">
        <v>627</v>
      </c>
      <c s="6"/>
      <c s="18" t="s">
        <v>628</v>
      </c>
      <c s="6"/>
      <c s="6"/>
      <c s="6"/>
      <c s="6"/>
    </row>
    <row r="7" spans="1:9" ht="12.75" customHeight="1">
      <c r="A7" s="15" t="s">
        <v>30</v>
      </c>
      <c s="15" t="s">
        <v>32</v>
      </c>
      <c s="15" t="s">
        <v>34</v>
      </c>
      <c s="15" t="s">
        <v>35</v>
      </c>
      <c s="15" t="s">
        <v>36</v>
      </c>
      <c s="15" t="s">
        <v>38</v>
      </c>
      <c s="15" t="s">
        <v>40</v>
      </c>
      <c s="15" t="s">
        <v>42</v>
      </c>
      <c s="15"/>
    </row>
    <row r="8" spans="1:9" ht="12.75" customHeight="1">
      <c r="A8" s="15"/>
      <c s="15"/>
      <c s="15"/>
      <c s="15"/>
      <c s="15"/>
      <c s="15"/>
      <c s="15"/>
      <c s="15" t="s">
        <v>43</v>
      </c>
      <c s="15" t="s">
        <v>45</v>
      </c>
    </row>
    <row r="9" spans="1:9" ht="12.75" customHeight="1">
      <c r="A9" s="15" t="s">
        <v>31</v>
      </c>
      <c s="15" t="s">
        <v>33</v>
      </c>
      <c s="15" t="s">
        <v>27</v>
      </c>
      <c s="15" t="s">
        <v>26</v>
      </c>
      <c s="15" t="s">
        <v>37</v>
      </c>
      <c s="15" t="s">
        <v>39</v>
      </c>
      <c s="15" t="s">
        <v>41</v>
      </c>
      <c s="15" t="s">
        <v>44</v>
      </c>
      <c s="15" t="s">
        <v>46</v>
      </c>
    </row>
    <row r="10" spans="1:18" ht="12.75" customHeight="1">
      <c r="A10" s="27" t="s">
        <v>48</v>
      </c>
      <c s="27"/>
      <c s="28" t="s">
        <v>31</v>
      </c>
      <c s="27"/>
      <c s="29" t="s">
        <v>49</v>
      </c>
      <c s="27"/>
      <c s="27"/>
      <c s="27"/>
      <c s="30">
        <f>0+Q10</f>
      </c>
      <c r="O10">
        <f>0+R10</f>
      </c>
      <c r="Q10">
        <f>0+I11+I14</f>
      </c>
      <c>
        <f>0+O11+O14</f>
      </c>
    </row>
    <row r="11" spans="1:16" ht="12.75">
      <c r="A11" s="26" t="s">
        <v>50</v>
      </c>
      <c s="31" t="s">
        <v>33</v>
      </c>
      <c s="31" t="s">
        <v>51</v>
      </c>
      <c s="26" t="s">
        <v>69</v>
      </c>
      <c s="32" t="s">
        <v>53</v>
      </c>
      <c s="33" t="s">
        <v>54</v>
      </c>
      <c s="34">
        <v>302.335</v>
      </c>
      <c s="35">
        <v>0</v>
      </c>
      <c s="36">
        <f>ROUND(ROUND(H11,2)*ROUND(G11,3),2)</f>
      </c>
      <c r="O11">
        <f>(I11*21)/100</f>
      </c>
      <c t="s">
        <v>27</v>
      </c>
    </row>
    <row r="12" spans="1:5" ht="12.75">
      <c r="A12" s="37" t="s">
        <v>55</v>
      </c>
      <c r="E12" s="38" t="s">
        <v>125</v>
      </c>
    </row>
    <row r="13" spans="1:5" ht="12.75">
      <c r="A13" s="44" t="s">
        <v>57</v>
      </c>
      <c r="E13" s="40" t="s">
        <v>631</v>
      </c>
    </row>
    <row r="14" spans="1:16" ht="12.75">
      <c r="A14" s="26" t="s">
        <v>50</v>
      </c>
      <c s="31" t="s">
        <v>27</v>
      </c>
      <c s="31" t="s">
        <v>51</v>
      </c>
      <c s="26" t="s">
        <v>74</v>
      </c>
      <c s="32" t="s">
        <v>53</v>
      </c>
      <c s="33" t="s">
        <v>54</v>
      </c>
      <c s="34">
        <v>3676.828</v>
      </c>
      <c s="35">
        <v>0</v>
      </c>
      <c s="36">
        <f>ROUND(ROUND(H14,2)*ROUND(G14,3),2)</f>
      </c>
      <c r="O14">
        <f>(I14*21)/100</f>
      </c>
      <c t="s">
        <v>27</v>
      </c>
    </row>
    <row r="15" spans="1:5" ht="25.5">
      <c r="A15" s="37" t="s">
        <v>55</v>
      </c>
      <c r="E15" s="38" t="s">
        <v>127</v>
      </c>
    </row>
    <row r="16" spans="1:5" ht="51">
      <c r="A16" s="39" t="s">
        <v>57</v>
      </c>
      <c r="E16" s="40" t="s">
        <v>632</v>
      </c>
    </row>
    <row r="17" spans="1:18" ht="12.75" customHeight="1">
      <c r="A17" s="6" t="s">
        <v>48</v>
      </c>
      <c s="6"/>
      <c s="42" t="s">
        <v>33</v>
      </c>
      <c s="6"/>
      <c s="29" t="s">
        <v>59</v>
      </c>
      <c s="6"/>
      <c s="6"/>
      <c s="6"/>
      <c s="43">
        <f>0+Q17</f>
      </c>
      <c r="O17">
        <f>0+R17</f>
      </c>
      <c r="Q17">
        <f>0+I18+I21+I24+I27+I30+I33+I36+I39+I42+I45+I48+I51+I54+I57</f>
      </c>
      <c>
        <f>0+O18+O21+O24+O27+O30+O33+O36+O39+O42+O45+O48+O51+O54+O57</f>
      </c>
    </row>
    <row r="18" spans="1:16" ht="25.5">
      <c r="A18" s="26" t="s">
        <v>50</v>
      </c>
      <c s="31" t="s">
        <v>26</v>
      </c>
      <c s="31" t="s">
        <v>129</v>
      </c>
      <c s="26" t="s">
        <v>52</v>
      </c>
      <c s="32" t="s">
        <v>130</v>
      </c>
      <c s="33" t="s">
        <v>71</v>
      </c>
      <c s="34">
        <v>134.344</v>
      </c>
      <c s="35">
        <v>0</v>
      </c>
      <c s="36">
        <f>ROUND(ROUND(H18,2)*ROUND(G18,3),2)</f>
      </c>
      <c r="O18">
        <f>(I18*21)/100</f>
      </c>
      <c t="s">
        <v>27</v>
      </c>
    </row>
    <row r="19" spans="1:5" ht="51">
      <c r="A19" s="37" t="s">
        <v>55</v>
      </c>
      <c r="E19" s="38" t="s">
        <v>131</v>
      </c>
    </row>
    <row r="20" spans="1:5" ht="127.5">
      <c r="A20" s="44" t="s">
        <v>57</v>
      </c>
      <c r="E20" s="40" t="s">
        <v>633</v>
      </c>
    </row>
    <row r="21" spans="1:16" ht="25.5">
      <c r="A21" s="26" t="s">
        <v>50</v>
      </c>
      <c s="31" t="s">
        <v>37</v>
      </c>
      <c s="31" t="s">
        <v>133</v>
      </c>
      <c s="26" t="s">
        <v>52</v>
      </c>
      <c s="32" t="s">
        <v>134</v>
      </c>
      <c s="33" t="s">
        <v>71</v>
      </c>
      <c s="34">
        <v>131.45</v>
      </c>
      <c s="35">
        <v>0</v>
      </c>
      <c s="36">
        <f>ROUND(ROUND(H21,2)*ROUND(G21,3),2)</f>
      </c>
      <c r="O21">
        <f>(I21*21)/100</f>
      </c>
      <c t="s">
        <v>27</v>
      </c>
    </row>
    <row r="22" spans="1:5" ht="51">
      <c r="A22" s="37" t="s">
        <v>55</v>
      </c>
      <c r="E22" s="38" t="s">
        <v>135</v>
      </c>
    </row>
    <row r="23" spans="1:5" ht="38.25">
      <c r="A23" s="44" t="s">
        <v>57</v>
      </c>
      <c r="E23" s="40" t="s">
        <v>634</v>
      </c>
    </row>
    <row r="24" spans="1:16" ht="12.75">
      <c r="A24" s="26" t="s">
        <v>50</v>
      </c>
      <c s="31" t="s">
        <v>39</v>
      </c>
      <c s="31" t="s">
        <v>137</v>
      </c>
      <c s="26" t="s">
        <v>52</v>
      </c>
      <c s="32" t="s">
        <v>138</v>
      </c>
      <c s="33" t="s">
        <v>71</v>
      </c>
      <c s="34">
        <v>427.323</v>
      </c>
      <c s="35">
        <v>0</v>
      </c>
      <c s="36">
        <f>ROUND(ROUND(H24,2)*ROUND(G24,3),2)</f>
      </c>
      <c r="O24">
        <f>(I24*21)/100</f>
      </c>
      <c t="s">
        <v>27</v>
      </c>
    </row>
    <row r="25" spans="1:5" ht="25.5">
      <c r="A25" s="37" t="s">
        <v>55</v>
      </c>
      <c r="E25" s="38" t="s">
        <v>139</v>
      </c>
    </row>
    <row r="26" spans="1:5" ht="38.25">
      <c r="A26" s="44" t="s">
        <v>57</v>
      </c>
      <c r="E26" s="40" t="s">
        <v>635</v>
      </c>
    </row>
    <row r="27" spans="1:16" ht="12.75">
      <c r="A27" s="26" t="s">
        <v>50</v>
      </c>
      <c s="31" t="s">
        <v>41</v>
      </c>
      <c s="31" t="s">
        <v>141</v>
      </c>
      <c s="26" t="s">
        <v>52</v>
      </c>
      <c s="32" t="s">
        <v>142</v>
      </c>
      <c s="33" t="s">
        <v>71</v>
      </c>
      <c s="34">
        <v>1863.448</v>
      </c>
      <c s="35">
        <v>0</v>
      </c>
      <c s="36">
        <f>ROUND(ROUND(H27,2)*ROUND(G27,3),2)</f>
      </c>
      <c r="O27">
        <f>(I27*21)/100</f>
      </c>
      <c t="s">
        <v>27</v>
      </c>
    </row>
    <row r="28" spans="1:5" ht="51">
      <c r="A28" s="37" t="s">
        <v>55</v>
      </c>
      <c r="E28" s="38" t="s">
        <v>143</v>
      </c>
    </row>
    <row r="29" spans="1:5" ht="12.75">
      <c r="A29" s="44" t="s">
        <v>57</v>
      </c>
      <c r="E29" s="40" t="s">
        <v>636</v>
      </c>
    </row>
    <row r="30" spans="1:16" ht="12.75">
      <c r="A30" s="26" t="s">
        <v>50</v>
      </c>
      <c s="31" t="s">
        <v>81</v>
      </c>
      <c s="31" t="s">
        <v>145</v>
      </c>
      <c s="26" t="s">
        <v>69</v>
      </c>
      <c s="32" t="s">
        <v>146</v>
      </c>
      <c s="33" t="s">
        <v>71</v>
      </c>
      <c s="34">
        <v>354.645</v>
      </c>
      <c s="35">
        <v>0</v>
      </c>
      <c s="36">
        <f>ROUND(ROUND(H30,2)*ROUND(G30,3),2)</f>
      </c>
      <c r="O30">
        <f>(I30*21)/100</f>
      </c>
      <c t="s">
        <v>27</v>
      </c>
    </row>
    <row r="31" spans="1:5" ht="25.5">
      <c r="A31" s="37" t="s">
        <v>55</v>
      </c>
      <c r="E31" s="38" t="s">
        <v>147</v>
      </c>
    </row>
    <row r="32" spans="1:5" ht="12.75">
      <c r="A32" s="44" t="s">
        <v>57</v>
      </c>
      <c r="E32" s="40" t="s">
        <v>637</v>
      </c>
    </row>
    <row r="33" spans="1:16" ht="12.75">
      <c r="A33" s="26" t="s">
        <v>50</v>
      </c>
      <c s="31" t="s">
        <v>85</v>
      </c>
      <c s="31" t="s">
        <v>145</v>
      </c>
      <c s="26" t="s">
        <v>74</v>
      </c>
      <c s="32" t="s">
        <v>146</v>
      </c>
      <c s="33" t="s">
        <v>71</v>
      </c>
      <c s="34">
        <v>445.053</v>
      </c>
      <c s="35">
        <v>0</v>
      </c>
      <c s="36">
        <f>ROUND(ROUND(H33,2)*ROUND(G33,3),2)</f>
      </c>
      <c r="O33">
        <f>(I33*21)/100</f>
      </c>
      <c t="s">
        <v>27</v>
      </c>
    </row>
    <row r="34" spans="1:5" ht="25.5">
      <c r="A34" s="37" t="s">
        <v>55</v>
      </c>
      <c r="E34" s="38" t="s">
        <v>149</v>
      </c>
    </row>
    <row r="35" spans="1:5" ht="12.75">
      <c r="A35" s="44" t="s">
        <v>57</v>
      </c>
      <c r="E35" s="40" t="s">
        <v>638</v>
      </c>
    </row>
    <row r="36" spans="1:16" ht="12.75">
      <c r="A36" s="26" t="s">
        <v>50</v>
      </c>
      <c s="31" t="s">
        <v>44</v>
      </c>
      <c s="31" t="s">
        <v>151</v>
      </c>
      <c s="26" t="s">
        <v>52</v>
      </c>
      <c s="32" t="s">
        <v>152</v>
      </c>
      <c s="33" t="s">
        <v>98</v>
      </c>
      <c s="34">
        <v>45</v>
      </c>
      <c s="35">
        <v>0</v>
      </c>
      <c s="36">
        <f>ROUND(ROUND(H36,2)*ROUND(G36,3),2)</f>
      </c>
      <c r="O36">
        <f>(I36*21)/100</f>
      </c>
      <c t="s">
        <v>27</v>
      </c>
    </row>
    <row r="37" spans="1:5" ht="38.25">
      <c r="A37" s="37" t="s">
        <v>55</v>
      </c>
      <c r="E37" s="38" t="s">
        <v>153</v>
      </c>
    </row>
    <row r="38" spans="1:5" ht="12.75">
      <c r="A38" s="44" t="s">
        <v>57</v>
      </c>
      <c r="E38" s="40" t="s">
        <v>639</v>
      </c>
    </row>
    <row r="39" spans="1:16" ht="12.75">
      <c r="A39" s="26" t="s">
        <v>50</v>
      </c>
      <c s="31" t="s">
        <v>46</v>
      </c>
      <c s="31" t="s">
        <v>82</v>
      </c>
      <c s="26" t="s">
        <v>52</v>
      </c>
      <c s="32" t="s">
        <v>83</v>
      </c>
      <c s="33" t="s">
        <v>71</v>
      </c>
      <c s="34">
        <v>1863.448</v>
      </c>
      <c s="35">
        <v>0</v>
      </c>
      <c s="36">
        <f>ROUND(ROUND(H39,2)*ROUND(G39,3),2)</f>
      </c>
      <c r="O39">
        <f>(I39*21)/100</f>
      </c>
      <c t="s">
        <v>27</v>
      </c>
    </row>
    <row r="40" spans="1:5" ht="12.75">
      <c r="A40" s="37" t="s">
        <v>55</v>
      </c>
      <c r="E40" s="38" t="s">
        <v>52</v>
      </c>
    </row>
    <row r="41" spans="1:5" ht="12.75">
      <c r="A41" s="44" t="s">
        <v>57</v>
      </c>
      <c r="E41" s="40" t="s">
        <v>640</v>
      </c>
    </row>
    <row r="42" spans="1:16" ht="12.75">
      <c r="A42" s="26" t="s">
        <v>50</v>
      </c>
      <c s="31" t="s">
        <v>101</v>
      </c>
      <c s="31" t="s">
        <v>156</v>
      </c>
      <c s="26" t="s">
        <v>52</v>
      </c>
      <c s="32" t="s">
        <v>157</v>
      </c>
      <c s="33" t="s">
        <v>71</v>
      </c>
      <c s="34">
        <v>445.053</v>
      </c>
      <c s="35">
        <v>0</v>
      </c>
      <c s="36">
        <f>ROUND(ROUND(H42,2)*ROUND(G42,3),2)</f>
      </c>
      <c r="O42">
        <f>(I42*21)/100</f>
      </c>
      <c t="s">
        <v>27</v>
      </c>
    </row>
    <row r="43" spans="1:5" ht="12.75">
      <c r="A43" s="37" t="s">
        <v>55</v>
      </c>
      <c r="E43" s="38" t="s">
        <v>52</v>
      </c>
    </row>
    <row r="44" spans="1:5" ht="25.5">
      <c r="A44" s="44" t="s">
        <v>57</v>
      </c>
      <c r="E44" s="40" t="s">
        <v>641</v>
      </c>
    </row>
    <row r="45" spans="1:16" ht="12.75">
      <c r="A45" s="26" t="s">
        <v>50</v>
      </c>
      <c s="31" t="s">
        <v>106</v>
      </c>
      <c s="31" t="s">
        <v>159</v>
      </c>
      <c s="26" t="s">
        <v>52</v>
      </c>
      <c s="32" t="s">
        <v>160</v>
      </c>
      <c s="33" t="s">
        <v>71</v>
      </c>
      <c s="34">
        <v>84.888</v>
      </c>
      <c s="35">
        <v>0</v>
      </c>
      <c s="36">
        <f>ROUND(ROUND(H45,2)*ROUND(G45,3),2)</f>
      </c>
      <c r="O45">
        <f>(I45*21)/100</f>
      </c>
      <c t="s">
        <v>27</v>
      </c>
    </row>
    <row r="46" spans="1:5" ht="25.5">
      <c r="A46" s="37" t="s">
        <v>55</v>
      </c>
      <c r="E46" s="38" t="s">
        <v>161</v>
      </c>
    </row>
    <row r="47" spans="1:5" ht="12.75">
      <c r="A47" s="44" t="s">
        <v>57</v>
      </c>
      <c r="E47" s="40" t="s">
        <v>642</v>
      </c>
    </row>
    <row r="48" spans="1:16" ht="12.75">
      <c r="A48" s="26" t="s">
        <v>50</v>
      </c>
      <c s="31" t="s">
        <v>111</v>
      </c>
      <c s="31" t="s">
        <v>163</v>
      </c>
      <c s="26" t="s">
        <v>52</v>
      </c>
      <c s="32" t="s">
        <v>164</v>
      </c>
      <c s="33" t="s">
        <v>62</v>
      </c>
      <c s="34">
        <v>1839.838</v>
      </c>
      <c s="35">
        <v>0</v>
      </c>
      <c s="36">
        <f>ROUND(ROUND(H48,2)*ROUND(G48,3),2)</f>
      </c>
      <c r="O48">
        <f>(I48*21)/100</f>
      </c>
      <c t="s">
        <v>27</v>
      </c>
    </row>
    <row r="49" spans="1:5" ht="12.75">
      <c r="A49" s="37" t="s">
        <v>55</v>
      </c>
      <c r="E49" s="38" t="s">
        <v>165</v>
      </c>
    </row>
    <row r="50" spans="1:5" ht="12.75">
      <c r="A50" s="44" t="s">
        <v>57</v>
      </c>
      <c r="E50" s="40" t="s">
        <v>643</v>
      </c>
    </row>
    <row r="51" spans="1:16" ht="12.75">
      <c r="A51" s="26" t="s">
        <v>50</v>
      </c>
      <c s="31" t="s">
        <v>167</v>
      </c>
      <c s="31" t="s">
        <v>168</v>
      </c>
      <c s="26" t="s">
        <v>52</v>
      </c>
      <c s="32" t="s">
        <v>169</v>
      </c>
      <c s="33" t="s">
        <v>62</v>
      </c>
      <c s="34">
        <v>2364.3</v>
      </c>
      <c s="35">
        <v>0</v>
      </c>
      <c s="36">
        <f>ROUND(ROUND(H51,2)*ROUND(G51,3),2)</f>
      </c>
      <c r="O51">
        <f>(I51*21)/100</f>
      </c>
      <c t="s">
        <v>27</v>
      </c>
    </row>
    <row r="52" spans="1:5" ht="12.75">
      <c r="A52" s="37" t="s">
        <v>55</v>
      </c>
      <c r="E52" s="38" t="s">
        <v>170</v>
      </c>
    </row>
    <row r="53" spans="1:5" ht="12.75">
      <c r="A53" s="44" t="s">
        <v>57</v>
      </c>
      <c r="E53" s="40" t="s">
        <v>644</v>
      </c>
    </row>
    <row r="54" spans="1:16" ht="12.75">
      <c r="A54" s="26" t="s">
        <v>50</v>
      </c>
      <c s="31" t="s">
        <v>172</v>
      </c>
      <c s="31" t="s">
        <v>173</v>
      </c>
      <c s="26" t="s">
        <v>52</v>
      </c>
      <c s="32" t="s">
        <v>174</v>
      </c>
      <c s="33" t="s">
        <v>71</v>
      </c>
      <c s="34">
        <v>354.645</v>
      </c>
      <c s="35">
        <v>0</v>
      </c>
      <c s="36">
        <f>ROUND(ROUND(H54,2)*ROUND(G54,3),2)</f>
      </c>
      <c r="O54">
        <f>(I54*21)/100</f>
      </c>
      <c t="s">
        <v>27</v>
      </c>
    </row>
    <row r="55" spans="1:5" ht="25.5">
      <c r="A55" s="37" t="s">
        <v>55</v>
      </c>
      <c r="E55" s="38" t="s">
        <v>175</v>
      </c>
    </row>
    <row r="56" spans="1:5" ht="12.75">
      <c r="A56" s="44" t="s">
        <v>57</v>
      </c>
      <c r="E56" s="40" t="s">
        <v>645</v>
      </c>
    </row>
    <row r="57" spans="1:16" ht="12.75">
      <c r="A57" s="26" t="s">
        <v>50</v>
      </c>
      <c s="31" t="s">
        <v>177</v>
      </c>
      <c s="31" t="s">
        <v>178</v>
      </c>
      <c s="26" t="s">
        <v>52</v>
      </c>
      <c s="32" t="s">
        <v>179</v>
      </c>
      <c s="33" t="s">
        <v>62</v>
      </c>
      <c s="34">
        <v>2364.3</v>
      </c>
      <c s="35">
        <v>0</v>
      </c>
      <c s="36">
        <f>ROUND(ROUND(H57,2)*ROUND(G57,3),2)</f>
      </c>
      <c r="O57">
        <f>(I57*21)/100</f>
      </c>
      <c t="s">
        <v>27</v>
      </c>
    </row>
    <row r="58" spans="1:5" ht="12.75">
      <c r="A58" s="37" t="s">
        <v>55</v>
      </c>
      <c r="E58" s="38" t="s">
        <v>180</v>
      </c>
    </row>
    <row r="59" spans="1:5" ht="25.5">
      <c r="A59" s="39" t="s">
        <v>57</v>
      </c>
      <c r="E59" s="40" t="s">
        <v>646</v>
      </c>
    </row>
    <row r="60" spans="1:18" ht="12.75" customHeight="1">
      <c r="A60" s="6" t="s">
        <v>48</v>
      </c>
      <c s="6"/>
      <c s="42" t="s">
        <v>37</v>
      </c>
      <c s="6"/>
      <c s="29" t="s">
        <v>182</v>
      </c>
      <c s="6"/>
      <c s="6"/>
      <c s="6"/>
      <c s="43">
        <f>0+Q60</f>
      </c>
      <c r="O60">
        <f>0+R60</f>
      </c>
      <c r="Q60">
        <f>0+I61</f>
      </c>
      <c>
        <f>0+O61</f>
      </c>
    </row>
    <row r="61" spans="1:16" ht="12.75">
      <c r="A61" s="26" t="s">
        <v>50</v>
      </c>
      <c s="31" t="s">
        <v>183</v>
      </c>
      <c s="31" t="s">
        <v>184</v>
      </c>
      <c s="26" t="s">
        <v>52</v>
      </c>
      <c s="32" t="s">
        <v>185</v>
      </c>
      <c s="33" t="s">
        <v>71</v>
      </c>
      <c s="34">
        <v>356.028</v>
      </c>
      <c s="35">
        <v>0</v>
      </c>
      <c s="36">
        <f>ROUND(ROUND(H61,2)*ROUND(G61,3),2)</f>
      </c>
      <c r="O61">
        <f>(I61*21)/100</f>
      </c>
      <c t="s">
        <v>27</v>
      </c>
    </row>
    <row r="62" spans="1:5" ht="38.25">
      <c r="A62" s="37" t="s">
        <v>55</v>
      </c>
      <c r="E62" s="38" t="s">
        <v>186</v>
      </c>
    </row>
    <row r="63" spans="1:5" ht="25.5">
      <c r="A63" s="39" t="s">
        <v>57</v>
      </c>
      <c r="E63" s="40" t="s">
        <v>647</v>
      </c>
    </row>
    <row r="64" spans="1:18" ht="12.75" customHeight="1">
      <c r="A64" s="6" t="s">
        <v>48</v>
      </c>
      <c s="6"/>
      <c s="42" t="s">
        <v>39</v>
      </c>
      <c s="6"/>
      <c s="29" t="s">
        <v>188</v>
      </c>
      <c s="6"/>
      <c s="6"/>
      <c s="6"/>
      <c s="43">
        <f>0+Q64</f>
      </c>
      <c r="O64">
        <f>0+R64</f>
      </c>
      <c r="Q64">
        <f>0+I65+I68+I71+I74+I77+I80+I83+I86+I89+I92+I95</f>
      </c>
      <c>
        <f>0+O65+O68+O71+O74+O77+O80+O83+O86+O89+O92+O95</f>
      </c>
    </row>
    <row r="65" spans="1:16" ht="12.75">
      <c r="A65" s="26" t="s">
        <v>50</v>
      </c>
      <c s="31" t="s">
        <v>189</v>
      </c>
      <c s="31" t="s">
        <v>190</v>
      </c>
      <c s="26" t="s">
        <v>69</v>
      </c>
      <c s="32" t="s">
        <v>191</v>
      </c>
      <c s="33" t="s">
        <v>62</v>
      </c>
      <c s="34">
        <v>1672.58</v>
      </c>
      <c s="35">
        <v>0</v>
      </c>
      <c s="36">
        <f>ROUND(ROUND(H65,2)*ROUND(G65,3),2)</f>
      </c>
      <c r="O65">
        <f>(I65*21)/100</f>
      </c>
      <c t="s">
        <v>27</v>
      </c>
    </row>
    <row r="66" spans="1:5" ht="51">
      <c r="A66" s="37" t="s">
        <v>55</v>
      </c>
      <c r="E66" s="38" t="s">
        <v>192</v>
      </c>
    </row>
    <row r="67" spans="1:5" ht="12.75">
      <c r="A67" s="44" t="s">
        <v>57</v>
      </c>
      <c r="E67" s="40" t="s">
        <v>648</v>
      </c>
    </row>
    <row r="68" spans="1:16" ht="12.75">
      <c r="A68" s="26" t="s">
        <v>50</v>
      </c>
      <c s="31" t="s">
        <v>194</v>
      </c>
      <c s="31" t="s">
        <v>190</v>
      </c>
      <c s="26" t="s">
        <v>74</v>
      </c>
      <c s="32" t="s">
        <v>191</v>
      </c>
      <c s="33" t="s">
        <v>62</v>
      </c>
      <c s="34">
        <v>1376.662</v>
      </c>
      <c s="35">
        <v>0</v>
      </c>
      <c s="36">
        <f>ROUND(ROUND(H68,2)*ROUND(G68,3),2)</f>
      </c>
      <c r="O68">
        <f>(I68*21)/100</f>
      </c>
      <c t="s">
        <v>27</v>
      </c>
    </row>
    <row r="69" spans="1:5" ht="51">
      <c r="A69" s="37" t="s">
        <v>55</v>
      </c>
      <c r="E69" s="38" t="s">
        <v>195</v>
      </c>
    </row>
    <row r="70" spans="1:5" ht="12.75">
      <c r="A70" s="44" t="s">
        <v>57</v>
      </c>
      <c r="E70" s="40" t="s">
        <v>649</v>
      </c>
    </row>
    <row r="71" spans="1:16" ht="12.75">
      <c r="A71" s="26" t="s">
        <v>50</v>
      </c>
      <c s="31" t="s">
        <v>197</v>
      </c>
      <c s="31" t="s">
        <v>198</v>
      </c>
      <c s="26" t="s">
        <v>52</v>
      </c>
      <c s="32" t="s">
        <v>199</v>
      </c>
      <c s="33" t="s">
        <v>71</v>
      </c>
      <c s="34">
        <v>801.081</v>
      </c>
      <c s="35">
        <v>0</v>
      </c>
      <c s="36">
        <f>ROUND(ROUND(H71,2)*ROUND(G71,3),2)</f>
      </c>
      <c r="O71">
        <f>(I71*21)/100</f>
      </c>
      <c t="s">
        <v>27</v>
      </c>
    </row>
    <row r="72" spans="1:5" ht="63.75">
      <c r="A72" s="37" t="s">
        <v>55</v>
      </c>
      <c r="E72" s="38" t="s">
        <v>200</v>
      </c>
    </row>
    <row r="73" spans="1:5" ht="12.75">
      <c r="A73" s="44" t="s">
        <v>57</v>
      </c>
      <c r="E73" s="40" t="s">
        <v>650</v>
      </c>
    </row>
    <row r="74" spans="1:16" ht="12.75">
      <c r="A74" s="26" t="s">
        <v>50</v>
      </c>
      <c s="31" t="s">
        <v>202</v>
      </c>
      <c s="31" t="s">
        <v>203</v>
      </c>
      <c s="26" t="s">
        <v>52</v>
      </c>
      <c s="32" t="s">
        <v>204</v>
      </c>
      <c s="33" t="s">
        <v>71</v>
      </c>
      <c s="34">
        <v>93.732</v>
      </c>
      <c s="35">
        <v>0</v>
      </c>
      <c s="36">
        <f>ROUND(ROUND(H74,2)*ROUND(G74,3),2)</f>
      </c>
      <c r="O74">
        <f>(I74*21)/100</f>
      </c>
      <c t="s">
        <v>27</v>
      </c>
    </row>
    <row r="75" spans="1:5" ht="38.25">
      <c r="A75" s="37" t="s">
        <v>55</v>
      </c>
      <c r="E75" s="38" t="s">
        <v>205</v>
      </c>
    </row>
    <row r="76" spans="1:5" ht="12.75">
      <c r="A76" s="44" t="s">
        <v>57</v>
      </c>
      <c r="E76" s="40" t="s">
        <v>651</v>
      </c>
    </row>
    <row r="77" spans="1:16" ht="12.75">
      <c r="A77" s="26" t="s">
        <v>50</v>
      </c>
      <c s="31" t="s">
        <v>207</v>
      </c>
      <c s="31" t="s">
        <v>208</v>
      </c>
      <c s="26" t="s">
        <v>52</v>
      </c>
      <c s="32" t="s">
        <v>209</v>
      </c>
      <c s="33" t="s">
        <v>62</v>
      </c>
      <c s="34">
        <v>1376.662</v>
      </c>
      <c s="35">
        <v>0</v>
      </c>
      <c s="36">
        <f>ROUND(ROUND(H77,2)*ROUND(G77,3),2)</f>
      </c>
      <c r="O77">
        <f>(I77*21)/100</f>
      </c>
      <c t="s">
        <v>27</v>
      </c>
    </row>
    <row r="78" spans="1:5" ht="51">
      <c r="A78" s="37" t="s">
        <v>55</v>
      </c>
      <c r="E78" s="38" t="s">
        <v>652</v>
      </c>
    </row>
    <row r="79" spans="1:5" ht="12.75">
      <c r="A79" s="44" t="s">
        <v>57</v>
      </c>
      <c r="E79" s="40" t="s">
        <v>649</v>
      </c>
    </row>
    <row r="80" spans="1:16" ht="12.75">
      <c r="A80" s="26" t="s">
        <v>50</v>
      </c>
      <c s="31" t="s">
        <v>211</v>
      </c>
      <c s="31" t="s">
        <v>212</v>
      </c>
      <c s="26" t="s">
        <v>69</v>
      </c>
      <c s="32" t="s">
        <v>213</v>
      </c>
      <c s="33" t="s">
        <v>62</v>
      </c>
      <c s="34">
        <v>4350.44</v>
      </c>
      <c s="35">
        <v>0</v>
      </c>
      <c s="36">
        <f>ROUND(ROUND(H80,2)*ROUND(G80,3),2)</f>
      </c>
      <c r="O80">
        <f>(I80*21)/100</f>
      </c>
      <c t="s">
        <v>27</v>
      </c>
    </row>
    <row r="81" spans="1:5" ht="51">
      <c r="A81" s="37" t="s">
        <v>55</v>
      </c>
      <c r="E81" s="38" t="s">
        <v>214</v>
      </c>
    </row>
    <row r="82" spans="1:5" ht="51">
      <c r="A82" s="44" t="s">
        <v>57</v>
      </c>
      <c r="E82" s="40" t="s">
        <v>653</v>
      </c>
    </row>
    <row r="83" spans="1:16" ht="12.75">
      <c r="A83" s="26" t="s">
        <v>50</v>
      </c>
      <c s="31" t="s">
        <v>216</v>
      </c>
      <c s="31" t="s">
        <v>212</v>
      </c>
      <c s="26" t="s">
        <v>74</v>
      </c>
      <c s="32" t="s">
        <v>213</v>
      </c>
      <c s="33" t="s">
        <v>62</v>
      </c>
      <c s="34">
        <v>4246.362</v>
      </c>
      <c s="35">
        <v>0</v>
      </c>
      <c s="36">
        <f>ROUND(ROUND(H83,2)*ROUND(G83,3),2)</f>
      </c>
      <c r="O83">
        <f>(I83*21)/100</f>
      </c>
      <c t="s">
        <v>27</v>
      </c>
    </row>
    <row r="84" spans="1:5" ht="51">
      <c r="A84" s="37" t="s">
        <v>55</v>
      </c>
      <c r="E84" s="38" t="s">
        <v>217</v>
      </c>
    </row>
    <row r="85" spans="1:5" ht="51">
      <c r="A85" s="44" t="s">
        <v>57</v>
      </c>
      <c r="E85" s="40" t="s">
        <v>654</v>
      </c>
    </row>
    <row r="86" spans="1:16" ht="12.75">
      <c r="A86" s="26" t="s">
        <v>50</v>
      </c>
      <c s="31" t="s">
        <v>219</v>
      </c>
      <c s="31" t="s">
        <v>220</v>
      </c>
      <c s="26" t="s">
        <v>52</v>
      </c>
      <c s="32" t="s">
        <v>221</v>
      </c>
      <c s="33" t="s">
        <v>62</v>
      </c>
      <c s="34">
        <v>1226</v>
      </c>
      <c s="35">
        <v>0</v>
      </c>
      <c s="36">
        <f>ROUND(ROUND(H86,2)*ROUND(G86,3),2)</f>
      </c>
      <c r="O86">
        <f>(I86*21)/100</f>
      </c>
      <c t="s">
        <v>27</v>
      </c>
    </row>
    <row r="87" spans="1:5" ht="38.25">
      <c r="A87" s="37" t="s">
        <v>55</v>
      </c>
      <c r="E87" s="38" t="s">
        <v>222</v>
      </c>
    </row>
    <row r="88" spans="1:5" ht="25.5">
      <c r="A88" s="44" t="s">
        <v>57</v>
      </c>
      <c r="E88" s="40" t="s">
        <v>655</v>
      </c>
    </row>
    <row r="89" spans="1:16" ht="12.75">
      <c r="A89" s="26" t="s">
        <v>50</v>
      </c>
      <c s="31" t="s">
        <v>224</v>
      </c>
      <c s="31" t="s">
        <v>225</v>
      </c>
      <c s="26" t="s">
        <v>52</v>
      </c>
      <c s="32" t="s">
        <v>226</v>
      </c>
      <c s="33" t="s">
        <v>62</v>
      </c>
      <c s="34">
        <v>4163.1</v>
      </c>
      <c s="35">
        <v>0</v>
      </c>
      <c s="36">
        <f>ROUND(ROUND(H89,2)*ROUND(G89,3),2)</f>
      </c>
      <c r="O89">
        <f>(I89*21)/100</f>
      </c>
      <c t="s">
        <v>27</v>
      </c>
    </row>
    <row r="90" spans="1:5" ht="25.5">
      <c r="A90" s="37" t="s">
        <v>55</v>
      </c>
      <c r="E90" s="38" t="s">
        <v>227</v>
      </c>
    </row>
    <row r="91" spans="1:5" ht="51">
      <c r="A91" s="44" t="s">
        <v>57</v>
      </c>
      <c r="E91" s="40" t="s">
        <v>656</v>
      </c>
    </row>
    <row r="92" spans="1:16" ht="12.75">
      <c r="A92" s="26" t="s">
        <v>50</v>
      </c>
      <c s="31" t="s">
        <v>229</v>
      </c>
      <c s="31" t="s">
        <v>230</v>
      </c>
      <c s="26" t="s">
        <v>52</v>
      </c>
      <c s="32" t="s">
        <v>231</v>
      </c>
      <c s="33" t="s">
        <v>62</v>
      </c>
      <c s="34">
        <v>4246.362</v>
      </c>
      <c s="35">
        <v>0</v>
      </c>
      <c s="36">
        <f>ROUND(ROUND(H92,2)*ROUND(G92,3),2)</f>
      </c>
      <c r="O92">
        <f>(I92*21)/100</f>
      </c>
      <c t="s">
        <v>27</v>
      </c>
    </row>
    <row r="93" spans="1:5" ht="51">
      <c r="A93" s="37" t="s">
        <v>55</v>
      </c>
      <c r="E93" s="38" t="s">
        <v>232</v>
      </c>
    </row>
    <row r="94" spans="1:5" ht="51">
      <c r="A94" s="44" t="s">
        <v>57</v>
      </c>
      <c r="E94" s="40" t="s">
        <v>654</v>
      </c>
    </row>
    <row r="95" spans="1:16" ht="12.75">
      <c r="A95" s="26" t="s">
        <v>50</v>
      </c>
      <c s="31" t="s">
        <v>233</v>
      </c>
      <c s="31" t="s">
        <v>234</v>
      </c>
      <c s="26" t="s">
        <v>52</v>
      </c>
      <c s="32" t="s">
        <v>235</v>
      </c>
      <c s="33" t="s">
        <v>62</v>
      </c>
      <c s="34">
        <v>1344.497</v>
      </c>
      <c s="35">
        <v>0</v>
      </c>
      <c s="36">
        <f>ROUND(ROUND(H95,2)*ROUND(G95,3),2)</f>
      </c>
      <c r="O95">
        <f>(I95*21)/100</f>
      </c>
      <c t="s">
        <v>27</v>
      </c>
    </row>
    <row r="96" spans="1:5" ht="51">
      <c r="A96" s="37" t="s">
        <v>55</v>
      </c>
      <c r="E96" s="38" t="s">
        <v>236</v>
      </c>
    </row>
    <row r="97" spans="1:5" ht="12.75">
      <c r="A97" s="39" t="s">
        <v>57</v>
      </c>
      <c r="E97" s="40" t="s">
        <v>657</v>
      </c>
    </row>
    <row r="98" spans="1:18" ht="12.75" customHeight="1">
      <c r="A98" s="6" t="s">
        <v>48</v>
      </c>
      <c s="6"/>
      <c s="42" t="s">
        <v>85</v>
      </c>
      <c s="6"/>
      <c s="29" t="s">
        <v>242</v>
      </c>
      <c s="6"/>
      <c s="6"/>
      <c s="6"/>
      <c s="43">
        <f>0+Q98</f>
      </c>
      <c r="O98">
        <f>0+R98</f>
      </c>
      <c r="Q98">
        <f>0+I99</f>
      </c>
      <c>
        <f>0+O99</f>
      </c>
    </row>
    <row r="99" spans="1:16" ht="12.75">
      <c r="A99" s="26" t="s">
        <v>50</v>
      </c>
      <c s="31" t="s">
        <v>238</v>
      </c>
      <c s="31" t="s">
        <v>244</v>
      </c>
      <c s="26" t="s">
        <v>52</v>
      </c>
      <c s="32" t="s">
        <v>245</v>
      </c>
      <c s="33" t="s">
        <v>98</v>
      </c>
      <c s="34">
        <v>508.2</v>
      </c>
      <c s="35">
        <v>0</v>
      </c>
      <c s="36">
        <f>ROUND(ROUND(H99,2)*ROUND(G99,3),2)</f>
      </c>
      <c r="O99">
        <f>(I99*21)/100</f>
      </c>
      <c t="s">
        <v>27</v>
      </c>
    </row>
    <row r="100" spans="1:5" ht="102">
      <c r="A100" s="37" t="s">
        <v>55</v>
      </c>
      <c r="E100" s="38" t="s">
        <v>246</v>
      </c>
    </row>
    <row r="101" spans="1:5" ht="25.5">
      <c r="A101" s="39" t="s">
        <v>57</v>
      </c>
      <c r="E101" s="40" t="s">
        <v>658</v>
      </c>
    </row>
    <row r="102" spans="1:18" ht="12.75" customHeight="1">
      <c r="A102" s="6" t="s">
        <v>48</v>
      </c>
      <c s="6"/>
      <c s="42" t="s">
        <v>44</v>
      </c>
      <c s="6"/>
      <c s="29" t="s">
        <v>95</v>
      </c>
      <c s="6"/>
      <c s="6"/>
      <c s="6"/>
      <c s="43">
        <f>0+Q102</f>
      </c>
      <c r="O102">
        <f>0+R102</f>
      </c>
      <c r="Q102">
        <f>0+I103+I106+I109+I112+I115+I118+I121+I124+I127+I130+I133+I136+I139+I142+I145</f>
      </c>
      <c>
        <f>0+O103+O106+O109+O112+O115+O118+O121+O124+O127+O130+O133+O136+O139+O142+O145</f>
      </c>
    </row>
    <row r="103" spans="1:16" ht="25.5">
      <c r="A103" s="26" t="s">
        <v>50</v>
      </c>
      <c s="31" t="s">
        <v>243</v>
      </c>
      <c s="31" t="s">
        <v>659</v>
      </c>
      <c s="26" t="s">
        <v>52</v>
      </c>
      <c s="32" t="s">
        <v>660</v>
      </c>
      <c s="33" t="s">
        <v>98</v>
      </c>
      <c s="34">
        <v>17.7</v>
      </c>
      <c s="35">
        <v>0</v>
      </c>
      <c s="36">
        <f>ROUND(ROUND(H103,2)*ROUND(G103,3),2)</f>
      </c>
      <c r="O103">
        <f>(I103*21)/100</f>
      </c>
      <c t="s">
        <v>27</v>
      </c>
    </row>
    <row r="104" spans="1:5" ht="12.75">
      <c r="A104" s="37" t="s">
        <v>55</v>
      </c>
      <c r="E104" s="38" t="s">
        <v>52</v>
      </c>
    </row>
    <row r="105" spans="1:5" ht="12.75">
      <c r="A105" s="44" t="s">
        <v>57</v>
      </c>
      <c r="E105" s="40" t="s">
        <v>661</v>
      </c>
    </row>
    <row r="106" spans="1:16" ht="12.75">
      <c r="A106" s="26" t="s">
        <v>50</v>
      </c>
      <c s="31" t="s">
        <v>248</v>
      </c>
      <c s="31" t="s">
        <v>249</v>
      </c>
      <c s="26" t="s">
        <v>52</v>
      </c>
      <c s="32" t="s">
        <v>250</v>
      </c>
      <c s="33" t="s">
        <v>66</v>
      </c>
      <c s="34">
        <v>11</v>
      </c>
      <c s="35">
        <v>0</v>
      </c>
      <c s="36">
        <f>ROUND(ROUND(H106,2)*ROUND(G106,3),2)</f>
      </c>
      <c r="O106">
        <f>(I106*21)/100</f>
      </c>
      <c t="s">
        <v>27</v>
      </c>
    </row>
    <row r="107" spans="1:5" ht="12.75">
      <c r="A107" s="37" t="s">
        <v>55</v>
      </c>
      <c r="E107" s="38" t="s">
        <v>251</v>
      </c>
    </row>
    <row r="108" spans="1:5" ht="12.75">
      <c r="A108" s="44" t="s">
        <v>57</v>
      </c>
      <c r="E108" s="40" t="s">
        <v>543</v>
      </c>
    </row>
    <row r="109" spans="1:16" ht="12.75">
      <c r="A109" s="26" t="s">
        <v>50</v>
      </c>
      <c s="31" t="s">
        <v>253</v>
      </c>
      <c s="31" t="s">
        <v>254</v>
      </c>
      <c s="26" t="s">
        <v>52</v>
      </c>
      <c s="32" t="s">
        <v>255</v>
      </c>
      <c s="33" t="s">
        <v>66</v>
      </c>
      <c s="34">
        <v>11</v>
      </c>
      <c s="35">
        <v>0</v>
      </c>
      <c s="36">
        <f>ROUND(ROUND(H109,2)*ROUND(G109,3),2)</f>
      </c>
      <c r="O109">
        <f>(I109*21)/100</f>
      </c>
      <c t="s">
        <v>27</v>
      </c>
    </row>
    <row r="110" spans="1:5" ht="25.5">
      <c r="A110" s="37" t="s">
        <v>55</v>
      </c>
      <c r="E110" s="38" t="s">
        <v>88</v>
      </c>
    </row>
    <row r="111" spans="1:5" ht="12.75">
      <c r="A111" s="44" t="s">
        <v>57</v>
      </c>
      <c r="E111" s="40" t="s">
        <v>544</v>
      </c>
    </row>
    <row r="112" spans="1:16" ht="12.75">
      <c r="A112" s="26" t="s">
        <v>50</v>
      </c>
      <c s="31" t="s">
        <v>257</v>
      </c>
      <c s="31" t="s">
        <v>662</v>
      </c>
      <c s="26" t="s">
        <v>52</v>
      </c>
      <c s="32" t="s">
        <v>663</v>
      </c>
      <c s="33" t="s">
        <v>66</v>
      </c>
      <c s="34">
        <v>1</v>
      </c>
      <c s="35">
        <v>0</v>
      </c>
      <c s="36">
        <f>ROUND(ROUND(H112,2)*ROUND(G112,3),2)</f>
      </c>
      <c r="O112">
        <f>(I112*21)/100</f>
      </c>
      <c t="s">
        <v>27</v>
      </c>
    </row>
    <row r="113" spans="1:5" ht="12.75">
      <c r="A113" s="37" t="s">
        <v>55</v>
      </c>
      <c r="E113" s="38" t="s">
        <v>664</v>
      </c>
    </row>
    <row r="114" spans="1:5" ht="12.75">
      <c r="A114" s="44" t="s">
        <v>57</v>
      </c>
      <c r="E114" s="40" t="s">
        <v>52</v>
      </c>
    </row>
    <row r="115" spans="1:16" ht="25.5">
      <c r="A115" s="26" t="s">
        <v>50</v>
      </c>
      <c s="31" t="s">
        <v>262</v>
      </c>
      <c s="31" t="s">
        <v>258</v>
      </c>
      <c s="26" t="s">
        <v>52</v>
      </c>
      <c s="32" t="s">
        <v>259</v>
      </c>
      <c s="33" t="s">
        <v>66</v>
      </c>
      <c s="34">
        <v>6</v>
      </c>
      <c s="35">
        <v>0</v>
      </c>
      <c s="36">
        <f>ROUND(ROUND(H115,2)*ROUND(G115,3),2)</f>
      </c>
      <c r="O115">
        <f>(I115*21)/100</f>
      </c>
      <c t="s">
        <v>27</v>
      </c>
    </row>
    <row r="116" spans="1:5" ht="12.75">
      <c r="A116" s="37" t="s">
        <v>55</v>
      </c>
      <c r="E116" s="38" t="s">
        <v>260</v>
      </c>
    </row>
    <row r="117" spans="1:5" ht="63.75">
      <c r="A117" s="44" t="s">
        <v>57</v>
      </c>
      <c r="E117" s="40" t="s">
        <v>665</v>
      </c>
    </row>
    <row r="118" spans="1:16" ht="12.75">
      <c r="A118" s="26" t="s">
        <v>50</v>
      </c>
      <c s="31" t="s">
        <v>265</v>
      </c>
      <c s="31" t="s">
        <v>546</v>
      </c>
      <c s="26" t="s">
        <v>52</v>
      </c>
      <c s="32" t="s">
        <v>547</v>
      </c>
      <c s="33" t="s">
        <v>66</v>
      </c>
      <c s="34">
        <v>2</v>
      </c>
      <c s="35">
        <v>0</v>
      </c>
      <c s="36">
        <f>ROUND(ROUND(H118,2)*ROUND(G118,3),2)</f>
      </c>
      <c r="O118">
        <f>(I118*21)/100</f>
      </c>
      <c t="s">
        <v>27</v>
      </c>
    </row>
    <row r="119" spans="1:5" ht="12.75">
      <c r="A119" s="37" t="s">
        <v>55</v>
      </c>
      <c r="E119" s="38" t="s">
        <v>260</v>
      </c>
    </row>
    <row r="120" spans="1:5" ht="25.5">
      <c r="A120" s="44" t="s">
        <v>57</v>
      </c>
      <c r="E120" s="40" t="s">
        <v>548</v>
      </c>
    </row>
    <row r="121" spans="1:16" ht="12.75">
      <c r="A121" s="26" t="s">
        <v>50</v>
      </c>
      <c s="31" t="s">
        <v>270</v>
      </c>
      <c s="31" t="s">
        <v>405</v>
      </c>
      <c s="26" t="s">
        <v>52</v>
      </c>
      <c s="32" t="s">
        <v>406</v>
      </c>
      <c s="33" t="s">
        <v>66</v>
      </c>
      <c s="34">
        <v>4</v>
      </c>
      <c s="35">
        <v>0</v>
      </c>
      <c s="36">
        <f>ROUND(ROUND(H121,2)*ROUND(G121,3),2)</f>
      </c>
      <c r="O121">
        <f>(I121*21)/100</f>
      </c>
      <c t="s">
        <v>27</v>
      </c>
    </row>
    <row r="122" spans="1:5" ht="38.25">
      <c r="A122" s="37" t="s">
        <v>55</v>
      </c>
      <c r="E122" s="38" t="s">
        <v>407</v>
      </c>
    </row>
    <row r="123" spans="1:5" ht="12.75">
      <c r="A123" s="44" t="s">
        <v>57</v>
      </c>
      <c r="E123" s="40" t="s">
        <v>666</v>
      </c>
    </row>
    <row r="124" spans="1:16" ht="12.75">
      <c r="A124" s="26" t="s">
        <v>50</v>
      </c>
      <c s="31" t="s">
        <v>275</v>
      </c>
      <c s="31" t="s">
        <v>409</v>
      </c>
      <c s="26" t="s">
        <v>69</v>
      </c>
      <c s="32" t="s">
        <v>410</v>
      </c>
      <c s="33" t="s">
        <v>66</v>
      </c>
      <c s="34">
        <v>4</v>
      </c>
      <c s="35">
        <v>0</v>
      </c>
      <c s="36">
        <f>ROUND(ROUND(H124,2)*ROUND(G124,3),2)</f>
      </c>
      <c r="O124">
        <f>(I124*21)/100</f>
      </c>
      <c t="s">
        <v>27</v>
      </c>
    </row>
    <row r="125" spans="1:5" ht="51">
      <c r="A125" s="37" t="s">
        <v>55</v>
      </c>
      <c r="E125" s="38" t="s">
        <v>411</v>
      </c>
    </row>
    <row r="126" spans="1:5" ht="12.75">
      <c r="A126" s="44" t="s">
        <v>57</v>
      </c>
      <c r="E126" s="40" t="s">
        <v>667</v>
      </c>
    </row>
    <row r="127" spans="1:16" ht="12.75">
      <c r="A127" s="26" t="s">
        <v>50</v>
      </c>
      <c s="31" t="s">
        <v>279</v>
      </c>
      <c s="31" t="s">
        <v>409</v>
      </c>
      <c s="26" t="s">
        <v>74</v>
      </c>
      <c s="32" t="s">
        <v>410</v>
      </c>
      <c s="33" t="s">
        <v>66</v>
      </c>
      <c s="34">
        <v>4</v>
      </c>
      <c s="35">
        <v>0</v>
      </c>
      <c s="36">
        <f>ROUND(ROUND(H127,2)*ROUND(G127,3),2)</f>
      </c>
      <c r="O127">
        <f>(I127*21)/100</f>
      </c>
      <c t="s">
        <v>27</v>
      </c>
    </row>
    <row r="128" spans="1:5" ht="38.25">
      <c r="A128" s="37" t="s">
        <v>55</v>
      </c>
      <c r="E128" s="38" t="s">
        <v>551</v>
      </c>
    </row>
    <row r="129" spans="1:5" ht="12.75">
      <c r="A129" s="44" t="s">
        <v>57</v>
      </c>
      <c r="E129" s="40" t="s">
        <v>552</v>
      </c>
    </row>
    <row r="130" spans="1:16" ht="25.5">
      <c r="A130" s="26" t="s">
        <v>50</v>
      </c>
      <c s="31" t="s">
        <v>283</v>
      </c>
      <c s="31" t="s">
        <v>263</v>
      </c>
      <c s="26" t="s">
        <v>52</v>
      </c>
      <c s="32" t="s">
        <v>264</v>
      </c>
      <c s="33" t="s">
        <v>66</v>
      </c>
      <c s="34">
        <v>8</v>
      </c>
      <c s="35">
        <v>0</v>
      </c>
      <c s="36">
        <f>ROUND(ROUND(H130,2)*ROUND(G130,3),2)</f>
      </c>
      <c r="O130">
        <f>(I130*21)/100</f>
      </c>
      <c t="s">
        <v>27</v>
      </c>
    </row>
    <row r="131" spans="1:5" ht="12.75">
      <c r="A131" s="37" t="s">
        <v>55</v>
      </c>
      <c r="E131" s="38" t="s">
        <v>260</v>
      </c>
    </row>
    <row r="132" spans="1:5" ht="63.75">
      <c r="A132" s="44" t="s">
        <v>57</v>
      </c>
      <c r="E132" s="40" t="s">
        <v>553</v>
      </c>
    </row>
    <row r="133" spans="1:16" ht="25.5">
      <c r="A133" s="26" t="s">
        <v>50</v>
      </c>
      <c s="31" t="s">
        <v>413</v>
      </c>
      <c s="31" t="s">
        <v>266</v>
      </c>
      <c s="26" t="s">
        <v>52</v>
      </c>
      <c s="32" t="s">
        <v>267</v>
      </c>
      <c s="33" t="s">
        <v>62</v>
      </c>
      <c s="34">
        <v>444.222</v>
      </c>
      <c s="35">
        <v>0</v>
      </c>
      <c s="36">
        <f>ROUND(ROUND(H133,2)*ROUND(G133,3),2)</f>
      </c>
      <c r="O133">
        <f>(I133*21)/100</f>
      </c>
      <c t="s">
        <v>27</v>
      </c>
    </row>
    <row r="134" spans="1:5" ht="63.75">
      <c r="A134" s="37" t="s">
        <v>55</v>
      </c>
      <c r="E134" s="38" t="s">
        <v>268</v>
      </c>
    </row>
    <row r="135" spans="1:5" ht="165.75">
      <c r="A135" s="44" t="s">
        <v>57</v>
      </c>
      <c r="E135" s="40" t="s">
        <v>668</v>
      </c>
    </row>
    <row r="136" spans="1:16" ht="25.5">
      <c r="A136" s="26" t="s">
        <v>50</v>
      </c>
      <c s="31" t="s">
        <v>415</v>
      </c>
      <c s="31" t="s">
        <v>416</v>
      </c>
      <c s="26" t="s">
        <v>52</v>
      </c>
      <c s="32" t="s">
        <v>417</v>
      </c>
      <c s="33" t="s">
        <v>62</v>
      </c>
      <c s="34">
        <v>98.04</v>
      </c>
      <c s="35">
        <v>0</v>
      </c>
      <c s="36">
        <f>ROUND(ROUND(H136,2)*ROUND(G136,3),2)</f>
      </c>
      <c r="O136">
        <f>(I136*21)/100</f>
      </c>
      <c t="s">
        <v>27</v>
      </c>
    </row>
    <row r="137" spans="1:5" ht="63.75">
      <c r="A137" s="37" t="s">
        <v>55</v>
      </c>
      <c r="E137" s="38" t="s">
        <v>273</v>
      </c>
    </row>
    <row r="138" spans="1:5" ht="102">
      <c r="A138" s="44" t="s">
        <v>57</v>
      </c>
      <c r="E138" s="40" t="s">
        <v>669</v>
      </c>
    </row>
    <row r="139" spans="1:16" ht="25.5">
      <c r="A139" s="26" t="s">
        <v>50</v>
      </c>
      <c s="31" t="s">
        <v>419</v>
      </c>
      <c s="31" t="s">
        <v>271</v>
      </c>
      <c s="26" t="s">
        <v>52</v>
      </c>
      <c s="32" t="s">
        <v>272</v>
      </c>
      <c s="33" t="s">
        <v>62</v>
      </c>
      <c s="34">
        <v>119.557</v>
      </c>
      <c s="35">
        <v>0</v>
      </c>
      <c s="36">
        <f>ROUND(ROUND(H139,2)*ROUND(G139,3),2)</f>
      </c>
      <c r="O139">
        <f>(I139*21)/100</f>
      </c>
      <c t="s">
        <v>27</v>
      </c>
    </row>
    <row r="140" spans="1:5" ht="63.75">
      <c r="A140" s="37" t="s">
        <v>55</v>
      </c>
      <c r="E140" s="38" t="s">
        <v>273</v>
      </c>
    </row>
    <row r="141" spans="1:5" ht="89.25">
      <c r="A141" s="44" t="s">
        <v>57</v>
      </c>
      <c r="E141" s="40" t="s">
        <v>670</v>
      </c>
    </row>
    <row r="142" spans="1:16" ht="12.75">
      <c r="A142" s="26" t="s">
        <v>50</v>
      </c>
      <c s="31" t="s">
        <v>421</v>
      </c>
      <c s="31" t="s">
        <v>276</v>
      </c>
      <c s="26" t="s">
        <v>52</v>
      </c>
      <c s="32" t="s">
        <v>277</v>
      </c>
      <c s="33" t="s">
        <v>62</v>
      </c>
      <c s="34">
        <v>226.625</v>
      </c>
      <c s="35">
        <v>0</v>
      </c>
      <c s="36">
        <f>ROUND(ROUND(H142,2)*ROUND(G142,3),2)</f>
      </c>
      <c r="O142">
        <f>(I142*21)/100</f>
      </c>
      <c t="s">
        <v>27</v>
      </c>
    </row>
    <row r="143" spans="1:5" ht="63.75">
      <c r="A143" s="37" t="s">
        <v>55</v>
      </c>
      <c r="E143" s="38" t="s">
        <v>273</v>
      </c>
    </row>
    <row r="144" spans="1:5" ht="25.5">
      <c r="A144" s="44" t="s">
        <v>57</v>
      </c>
      <c r="E144" s="40" t="s">
        <v>671</v>
      </c>
    </row>
    <row r="145" spans="1:16" ht="12.75">
      <c r="A145" s="26" t="s">
        <v>50</v>
      </c>
      <c s="31" t="s">
        <v>423</v>
      </c>
      <c s="31" t="s">
        <v>284</v>
      </c>
      <c s="26" t="s">
        <v>52</v>
      </c>
      <c s="32" t="s">
        <v>285</v>
      </c>
      <c s="33" t="s">
        <v>62</v>
      </c>
      <c s="34">
        <v>5000</v>
      </c>
      <c s="35">
        <v>0</v>
      </c>
      <c s="36">
        <f>ROUND(ROUND(H145,2)*ROUND(G145,3),2)</f>
      </c>
      <c r="O145">
        <f>(I145*21)/100</f>
      </c>
      <c t="s">
        <v>27</v>
      </c>
    </row>
    <row r="146" spans="1:5" ht="38.25">
      <c r="A146" s="37" t="s">
        <v>55</v>
      </c>
      <c r="E146" s="38" t="s">
        <v>286</v>
      </c>
    </row>
    <row r="147" spans="1:5" ht="12.75">
      <c r="A147" s="39" t="s">
        <v>57</v>
      </c>
      <c r="E147" s="40" t="s">
        <v>52</v>
      </c>
    </row>
  </sheetData>
  <sheetProtection sheet="1" objects="1" scenarios="1"/>
  <mergeCells count="12">
    <mergeCell ref="C3:D3"/>
    <mergeCell ref="C4:D4"/>
    <mergeCell ref="C5:D5"/>
    <mergeCell ref="C6:D6"/>
    <mergeCell ref="A7:A8"/>
    <mergeCell ref="B7:B8"/>
    <mergeCell ref="C7:C8"/>
    <mergeCell ref="D7:D8"/>
    <mergeCell ref="E7:E8"/>
    <mergeCell ref="F7:F8"/>
    <mergeCell ref="G7:G8"/>
    <mergeCell ref="H7:I7"/>
  </mergeCells>
  <printOptions/>
  <pageMargins left="0.75" right="0.75" top="1" bottom="1" header="0.5" footer="0.5"/>
  <pageSetup fitToHeight="0" horizontalDpi="300" verticalDpi="300" orientation="portrait" paperSize="9"/>
  <drawing r:id="rId1"/>
</worksheet>
</file>

<file path=xl/worksheets/sheet24.xml><?xml version="1.0" encoding="utf-8"?>
<worksheet xmlns="http://schemas.openxmlformats.org/spreadsheetml/2006/main" xmlns:r="http://schemas.openxmlformats.org/officeDocument/2006/relationships">
  <sheetPr>
    <pageSetUpPr fitToPage="1"/>
  </sheetPr>
  <dimension ref="A1:R73"/>
  <sheetViews>
    <sheetView workbookViewId="0" topLeftCell="A1">
      <pane ySplit="9" topLeftCell="A10" activePane="bottomLeft" state="frozen"/>
      <selection pane="topLeft" activeCell="A1" sqref="A1"/>
      <selection pane="bottomLeft" activeCell="A10" sqref="A10"/>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26</v>
      </c>
    </row>
    <row r="2" spans="2:16" ht="25" customHeight="1">
      <c r="B2" s="1"/>
      <c s="1"/>
      <c s="1"/>
      <c s="2" t="s">
        <v>13</v>
      </c>
      <c s="1"/>
      <c s="1"/>
      <c s="6"/>
      <c s="6"/>
      <c r="O2">
        <f>0+O10+O14+O42+O61</f>
      </c>
      <c t="s">
        <v>26</v>
      </c>
    </row>
    <row r="3" spans="1:16" ht="15" customHeight="1">
      <c r="A3" t="s">
        <v>12</v>
      </c>
      <c s="12" t="s">
        <v>14</v>
      </c>
      <c s="13" t="s">
        <v>15</v>
      </c>
      <c s="1"/>
      <c s="14" t="s">
        <v>16</v>
      </c>
      <c s="1"/>
      <c s="9"/>
      <c s="8" t="s">
        <v>672</v>
      </c>
      <c s="45">
        <f>0+I10+I14+I42+I61</f>
      </c>
      <c r="O3" t="s">
        <v>23</v>
      </c>
      <c t="s">
        <v>27</v>
      </c>
    </row>
    <row r="4" spans="1:16" ht="15" customHeight="1">
      <c r="A4" t="s">
        <v>17</v>
      </c>
      <c s="12" t="s">
        <v>18</v>
      </c>
      <c s="13" t="s">
        <v>116</v>
      </c>
      <c s="1"/>
      <c s="14" t="s">
        <v>117</v>
      </c>
      <c s="1"/>
      <c s="1"/>
      <c s="11"/>
      <c s="11"/>
      <c r="O4" t="s">
        <v>24</v>
      </c>
      <c t="s">
        <v>27</v>
      </c>
    </row>
    <row r="5" spans="1:16" ht="12.75" customHeight="1">
      <c r="A5" t="s">
        <v>21</v>
      </c>
      <c s="12" t="s">
        <v>18</v>
      </c>
      <c s="13" t="s">
        <v>625</v>
      </c>
      <c s="1"/>
      <c s="14" t="s">
        <v>626</v>
      </c>
      <c s="1"/>
      <c s="1"/>
      <c s="1"/>
      <c s="1"/>
      <c r="O5" t="s">
        <v>25</v>
      </c>
      <c t="s">
        <v>27</v>
      </c>
    </row>
    <row r="6" spans="1:9" ht="12.75" customHeight="1">
      <c r="A6" t="s">
        <v>120</v>
      </c>
      <c s="16" t="s">
        <v>22</v>
      </c>
      <c s="17" t="s">
        <v>672</v>
      </c>
      <c s="6"/>
      <c s="18" t="s">
        <v>673</v>
      </c>
      <c s="6"/>
      <c s="6"/>
      <c s="6"/>
      <c s="6"/>
    </row>
    <row r="7" spans="1:9" ht="12.75" customHeight="1">
      <c r="A7" s="15" t="s">
        <v>30</v>
      </c>
      <c s="15" t="s">
        <v>32</v>
      </c>
      <c s="15" t="s">
        <v>34</v>
      </c>
      <c s="15" t="s">
        <v>35</v>
      </c>
      <c s="15" t="s">
        <v>36</v>
      </c>
      <c s="15" t="s">
        <v>38</v>
      </c>
      <c s="15" t="s">
        <v>40</v>
      </c>
      <c s="15" t="s">
        <v>42</v>
      </c>
      <c s="15"/>
    </row>
    <row r="8" spans="1:9" ht="12.75" customHeight="1">
      <c r="A8" s="15"/>
      <c s="15"/>
      <c s="15"/>
      <c s="15"/>
      <c s="15"/>
      <c s="15"/>
      <c s="15"/>
      <c s="15" t="s">
        <v>43</v>
      </c>
      <c s="15" t="s">
        <v>45</v>
      </c>
    </row>
    <row r="9" spans="1:9" ht="12.75" customHeight="1">
      <c r="A9" s="15" t="s">
        <v>31</v>
      </c>
      <c s="15" t="s">
        <v>33</v>
      </c>
      <c s="15" t="s">
        <v>27</v>
      </c>
      <c s="15" t="s">
        <v>26</v>
      </c>
      <c s="15" t="s">
        <v>37</v>
      </c>
      <c s="15" t="s">
        <v>39</v>
      </c>
      <c s="15" t="s">
        <v>41</v>
      </c>
      <c s="15" t="s">
        <v>44</v>
      </c>
      <c s="15" t="s">
        <v>46</v>
      </c>
    </row>
    <row r="10" spans="1:18" ht="12.75" customHeight="1">
      <c r="A10" s="27" t="s">
        <v>48</v>
      </c>
      <c s="27"/>
      <c s="28" t="s">
        <v>31</v>
      </c>
      <c s="27"/>
      <c s="29" t="s">
        <v>49</v>
      </c>
      <c s="27"/>
      <c s="27"/>
      <c s="27"/>
      <c s="30">
        <f>0+Q10</f>
      </c>
      <c r="O10">
        <f>0+R10</f>
      </c>
      <c r="Q10">
        <f>0+I11</f>
      </c>
      <c>
        <f>0+O11</f>
      </c>
    </row>
    <row r="11" spans="1:16" ht="12.75">
      <c r="A11" s="26" t="s">
        <v>50</v>
      </c>
      <c s="31" t="s">
        <v>33</v>
      </c>
      <c s="31" t="s">
        <v>51</v>
      </c>
      <c s="26" t="s">
        <v>74</v>
      </c>
      <c s="32" t="s">
        <v>53</v>
      </c>
      <c s="33" t="s">
        <v>54</v>
      </c>
      <c s="34">
        <v>27</v>
      </c>
      <c s="35">
        <v>0</v>
      </c>
      <c s="36">
        <f>ROUND(ROUND(H11,2)*ROUND(G11,3),2)</f>
      </c>
      <c r="O11">
        <f>(I11*21)/100</f>
      </c>
      <c t="s">
        <v>27</v>
      </c>
    </row>
    <row r="12" spans="1:5" ht="25.5">
      <c r="A12" s="37" t="s">
        <v>55</v>
      </c>
      <c r="E12" s="38" t="s">
        <v>127</v>
      </c>
    </row>
    <row r="13" spans="1:5" ht="38.25">
      <c r="A13" s="39" t="s">
        <v>57</v>
      </c>
      <c r="E13" s="40" t="s">
        <v>675</v>
      </c>
    </row>
    <row r="14" spans="1:18" ht="12.75" customHeight="1">
      <c r="A14" s="6" t="s">
        <v>48</v>
      </c>
      <c s="6"/>
      <c s="42" t="s">
        <v>33</v>
      </c>
      <c s="6"/>
      <c s="29" t="s">
        <v>59</v>
      </c>
      <c s="6"/>
      <c s="6"/>
      <c s="6"/>
      <c s="43">
        <f>0+Q14</f>
      </c>
      <c r="O14">
        <f>0+R14</f>
      </c>
      <c r="Q14">
        <f>0+I15+I18+I21+I24+I27+I30+I33+I36+I39</f>
      </c>
      <c>
        <f>0+O15+O18+O21+O24+O27+O30+O33+O36+O39</f>
      </c>
    </row>
    <row r="15" spans="1:16" ht="12.75">
      <c r="A15" s="26" t="s">
        <v>50</v>
      </c>
      <c s="31" t="s">
        <v>27</v>
      </c>
      <c s="31" t="s">
        <v>137</v>
      </c>
      <c s="26" t="s">
        <v>52</v>
      </c>
      <c s="32" t="s">
        <v>138</v>
      </c>
      <c s="33" t="s">
        <v>71</v>
      </c>
      <c s="34">
        <v>8.77</v>
      </c>
      <c s="35">
        <v>0</v>
      </c>
      <c s="36">
        <f>ROUND(ROUND(H15,2)*ROUND(G15,3),2)</f>
      </c>
      <c r="O15">
        <f>(I15*21)/100</f>
      </c>
      <c t="s">
        <v>27</v>
      </c>
    </row>
    <row r="16" spans="1:5" ht="25.5">
      <c r="A16" s="37" t="s">
        <v>55</v>
      </c>
      <c r="E16" s="38" t="s">
        <v>676</v>
      </c>
    </row>
    <row r="17" spans="1:5" ht="38.25">
      <c r="A17" s="44" t="s">
        <v>57</v>
      </c>
      <c r="E17" s="40" t="s">
        <v>677</v>
      </c>
    </row>
    <row r="18" spans="1:16" ht="12.75">
      <c r="A18" s="26" t="s">
        <v>50</v>
      </c>
      <c s="31" t="s">
        <v>26</v>
      </c>
      <c s="31" t="s">
        <v>141</v>
      </c>
      <c s="26" t="s">
        <v>52</v>
      </c>
      <c s="32" t="s">
        <v>142</v>
      </c>
      <c s="33" t="s">
        <v>71</v>
      </c>
      <c s="34">
        <v>5</v>
      </c>
      <c s="35">
        <v>0</v>
      </c>
      <c s="36">
        <f>ROUND(ROUND(H18,2)*ROUND(G18,3),2)</f>
      </c>
      <c r="O18">
        <f>(I18*21)/100</f>
      </c>
      <c t="s">
        <v>27</v>
      </c>
    </row>
    <row r="19" spans="1:5" ht="51">
      <c r="A19" s="37" t="s">
        <v>55</v>
      </c>
      <c r="E19" s="38" t="s">
        <v>143</v>
      </c>
    </row>
    <row r="20" spans="1:5" ht="12.75">
      <c r="A20" s="44" t="s">
        <v>57</v>
      </c>
      <c r="E20" s="40" t="s">
        <v>678</v>
      </c>
    </row>
    <row r="21" spans="1:16" ht="12.75">
      <c r="A21" s="26" t="s">
        <v>50</v>
      </c>
      <c s="31" t="s">
        <v>37</v>
      </c>
      <c s="31" t="s">
        <v>145</v>
      </c>
      <c s="26" t="s">
        <v>69</v>
      </c>
      <c s="32" t="s">
        <v>146</v>
      </c>
      <c s="33" t="s">
        <v>71</v>
      </c>
      <c s="34">
        <v>3.795</v>
      </c>
      <c s="35">
        <v>0</v>
      </c>
      <c s="36">
        <f>ROUND(ROUND(H21,2)*ROUND(G21,3),2)</f>
      </c>
      <c r="O21">
        <f>(I21*21)/100</f>
      </c>
      <c t="s">
        <v>27</v>
      </c>
    </row>
    <row r="22" spans="1:5" ht="25.5">
      <c r="A22" s="37" t="s">
        <v>55</v>
      </c>
      <c r="E22" s="38" t="s">
        <v>147</v>
      </c>
    </row>
    <row r="23" spans="1:5" ht="12.75">
      <c r="A23" s="44" t="s">
        <v>57</v>
      </c>
      <c r="E23" s="40" t="s">
        <v>679</v>
      </c>
    </row>
    <row r="24" spans="1:16" ht="12.75">
      <c r="A24" s="26" t="s">
        <v>50</v>
      </c>
      <c s="31" t="s">
        <v>39</v>
      </c>
      <c s="31" t="s">
        <v>151</v>
      </c>
      <c s="26" t="s">
        <v>52</v>
      </c>
      <c s="32" t="s">
        <v>152</v>
      </c>
      <c s="33" t="s">
        <v>98</v>
      </c>
      <c s="34">
        <v>20</v>
      </c>
      <c s="35">
        <v>0</v>
      </c>
      <c s="36">
        <f>ROUND(ROUND(H24,2)*ROUND(G24,3),2)</f>
      </c>
      <c r="O24">
        <f>(I24*21)/100</f>
      </c>
      <c t="s">
        <v>27</v>
      </c>
    </row>
    <row r="25" spans="1:5" ht="38.25">
      <c r="A25" s="37" t="s">
        <v>55</v>
      </c>
      <c r="E25" s="38" t="s">
        <v>153</v>
      </c>
    </row>
    <row r="26" spans="1:5" ht="12.75">
      <c r="A26" s="44" t="s">
        <v>57</v>
      </c>
      <c r="E26" s="40" t="s">
        <v>680</v>
      </c>
    </row>
    <row r="27" spans="1:16" ht="12.75">
      <c r="A27" s="26" t="s">
        <v>50</v>
      </c>
      <c s="31" t="s">
        <v>41</v>
      </c>
      <c s="31" t="s">
        <v>82</v>
      </c>
      <c s="26" t="s">
        <v>52</v>
      </c>
      <c s="32" t="s">
        <v>83</v>
      </c>
      <c s="33" t="s">
        <v>71</v>
      </c>
      <c s="34">
        <v>5</v>
      </c>
      <c s="35">
        <v>0</v>
      </c>
      <c s="36">
        <f>ROUND(ROUND(H27,2)*ROUND(G27,3),2)</f>
      </c>
      <c r="O27">
        <f>(I27*21)/100</f>
      </c>
      <c t="s">
        <v>27</v>
      </c>
    </row>
    <row r="28" spans="1:5" ht="12.75">
      <c r="A28" s="37" t="s">
        <v>55</v>
      </c>
      <c r="E28" s="38" t="s">
        <v>52</v>
      </c>
    </row>
    <row r="29" spans="1:5" ht="12.75">
      <c r="A29" s="44" t="s">
        <v>57</v>
      </c>
      <c r="E29" s="40" t="s">
        <v>681</v>
      </c>
    </row>
    <row r="30" spans="1:16" ht="12.75">
      <c r="A30" s="26" t="s">
        <v>50</v>
      </c>
      <c s="31" t="s">
        <v>81</v>
      </c>
      <c s="31" t="s">
        <v>159</v>
      </c>
      <c s="26" t="s">
        <v>52</v>
      </c>
      <c s="32" t="s">
        <v>160</v>
      </c>
      <c s="33" t="s">
        <v>71</v>
      </c>
      <c s="34">
        <v>85</v>
      </c>
      <c s="35">
        <v>0</v>
      </c>
      <c s="36">
        <f>ROUND(ROUND(H30,2)*ROUND(G30,3),2)</f>
      </c>
      <c r="O30">
        <f>(I30*21)/100</f>
      </c>
      <c t="s">
        <v>27</v>
      </c>
    </row>
    <row r="31" spans="1:5" ht="25.5">
      <c r="A31" s="37" t="s">
        <v>55</v>
      </c>
      <c r="E31" s="38" t="s">
        <v>161</v>
      </c>
    </row>
    <row r="32" spans="1:5" ht="12.75">
      <c r="A32" s="44" t="s">
        <v>57</v>
      </c>
      <c r="E32" s="40" t="s">
        <v>594</v>
      </c>
    </row>
    <row r="33" spans="1:16" ht="12.75">
      <c r="A33" s="26" t="s">
        <v>50</v>
      </c>
      <c s="31" t="s">
        <v>85</v>
      </c>
      <c s="31" t="s">
        <v>168</v>
      </c>
      <c s="26" t="s">
        <v>52</v>
      </c>
      <c s="32" t="s">
        <v>169</v>
      </c>
      <c s="33" t="s">
        <v>62</v>
      </c>
      <c s="34">
        <v>128.4</v>
      </c>
      <c s="35">
        <v>0</v>
      </c>
      <c s="36">
        <f>ROUND(ROUND(H33,2)*ROUND(G33,3),2)</f>
      </c>
      <c r="O33">
        <f>(I33*21)/100</f>
      </c>
      <c t="s">
        <v>27</v>
      </c>
    </row>
    <row r="34" spans="1:5" ht="12.75">
      <c r="A34" s="37" t="s">
        <v>55</v>
      </c>
      <c r="E34" s="38" t="s">
        <v>170</v>
      </c>
    </row>
    <row r="35" spans="1:5" ht="12.75">
      <c r="A35" s="44" t="s">
        <v>57</v>
      </c>
      <c r="E35" s="40" t="s">
        <v>596</v>
      </c>
    </row>
    <row r="36" spans="1:16" ht="12.75">
      <c r="A36" s="26" t="s">
        <v>50</v>
      </c>
      <c s="31" t="s">
        <v>44</v>
      </c>
      <c s="31" t="s">
        <v>173</v>
      </c>
      <c s="26" t="s">
        <v>52</v>
      </c>
      <c s="32" t="s">
        <v>174</v>
      </c>
      <c s="33" t="s">
        <v>71</v>
      </c>
      <c s="34">
        <v>3.795</v>
      </c>
      <c s="35">
        <v>0</v>
      </c>
      <c s="36">
        <f>ROUND(ROUND(H36,2)*ROUND(G36,3),2)</f>
      </c>
      <c r="O36">
        <f>(I36*21)/100</f>
      </c>
      <c t="s">
        <v>27</v>
      </c>
    </row>
    <row r="37" spans="1:5" ht="25.5">
      <c r="A37" s="37" t="s">
        <v>55</v>
      </c>
      <c r="E37" s="38" t="s">
        <v>175</v>
      </c>
    </row>
    <row r="38" spans="1:5" ht="12.75">
      <c r="A38" s="44" t="s">
        <v>57</v>
      </c>
      <c r="E38" s="40" t="s">
        <v>682</v>
      </c>
    </row>
    <row r="39" spans="1:16" ht="12.75">
      <c r="A39" s="26" t="s">
        <v>50</v>
      </c>
      <c s="31" t="s">
        <v>46</v>
      </c>
      <c s="31" t="s">
        <v>178</v>
      </c>
      <c s="26" t="s">
        <v>52</v>
      </c>
      <c s="32" t="s">
        <v>179</v>
      </c>
      <c s="33" t="s">
        <v>62</v>
      </c>
      <c s="34">
        <v>128.4</v>
      </c>
      <c s="35">
        <v>0</v>
      </c>
      <c s="36">
        <f>ROUND(ROUND(H39,2)*ROUND(G39,3),2)</f>
      </c>
      <c r="O39">
        <f>(I39*21)/100</f>
      </c>
      <c t="s">
        <v>27</v>
      </c>
    </row>
    <row r="40" spans="1:5" ht="12.75">
      <c r="A40" s="37" t="s">
        <v>55</v>
      </c>
      <c r="E40" s="38" t="s">
        <v>180</v>
      </c>
    </row>
    <row r="41" spans="1:5" ht="25.5">
      <c r="A41" s="39" t="s">
        <v>57</v>
      </c>
      <c r="E41" s="40" t="s">
        <v>598</v>
      </c>
    </row>
    <row r="42" spans="1:18" ht="12.75" customHeight="1">
      <c r="A42" s="6" t="s">
        <v>48</v>
      </c>
      <c s="6"/>
      <c s="42" t="s">
        <v>39</v>
      </c>
      <c s="6"/>
      <c s="29" t="s">
        <v>188</v>
      </c>
      <c s="6"/>
      <c s="6"/>
      <c s="6"/>
      <c s="43">
        <f>0+Q42</f>
      </c>
      <c r="O42">
        <f>0+R42</f>
      </c>
      <c r="Q42">
        <f>0+I43+I46+I49+I52+I55+I58</f>
      </c>
      <c>
        <f>0+O43+O46+O49+O52+O55+O58</f>
      </c>
    </row>
    <row r="43" spans="1:16" ht="12.75">
      <c r="A43" s="26" t="s">
        <v>50</v>
      </c>
      <c s="31" t="s">
        <v>101</v>
      </c>
      <c s="31" t="s">
        <v>203</v>
      </c>
      <c s="26" t="s">
        <v>52</v>
      </c>
      <c s="32" t="s">
        <v>204</v>
      </c>
      <c s="33" t="s">
        <v>71</v>
      </c>
      <c s="34">
        <v>3</v>
      </c>
      <c s="35">
        <v>0</v>
      </c>
      <c s="36">
        <f>ROUND(ROUND(H43,2)*ROUND(G43,3),2)</f>
      </c>
      <c r="O43">
        <f>(I43*21)/100</f>
      </c>
      <c t="s">
        <v>27</v>
      </c>
    </row>
    <row r="44" spans="1:5" ht="38.25">
      <c r="A44" s="37" t="s">
        <v>55</v>
      </c>
      <c r="E44" s="38" t="s">
        <v>205</v>
      </c>
    </row>
    <row r="45" spans="1:5" ht="12.75">
      <c r="A45" s="44" t="s">
        <v>57</v>
      </c>
      <c r="E45" s="40" t="s">
        <v>683</v>
      </c>
    </row>
    <row r="46" spans="1:16" ht="12.75">
      <c r="A46" s="26" t="s">
        <v>50</v>
      </c>
      <c s="31" t="s">
        <v>106</v>
      </c>
      <c s="31" t="s">
        <v>212</v>
      </c>
      <c s="26" t="s">
        <v>69</v>
      </c>
      <c s="32" t="s">
        <v>213</v>
      </c>
      <c s="33" t="s">
        <v>62</v>
      </c>
      <c s="34">
        <v>183.293</v>
      </c>
      <c s="35">
        <v>0</v>
      </c>
      <c s="36">
        <f>ROUND(ROUND(H46,2)*ROUND(G46,3),2)</f>
      </c>
      <c r="O46">
        <f>(I46*21)/100</f>
      </c>
      <c t="s">
        <v>27</v>
      </c>
    </row>
    <row r="47" spans="1:5" ht="51">
      <c r="A47" s="37" t="s">
        <v>55</v>
      </c>
      <c r="E47" s="38" t="s">
        <v>214</v>
      </c>
    </row>
    <row r="48" spans="1:5" ht="12.75">
      <c r="A48" s="44" t="s">
        <v>57</v>
      </c>
      <c r="E48" s="40" t="s">
        <v>684</v>
      </c>
    </row>
    <row r="49" spans="1:16" ht="12.75">
      <c r="A49" s="26" t="s">
        <v>50</v>
      </c>
      <c s="31" t="s">
        <v>111</v>
      </c>
      <c s="31" t="s">
        <v>212</v>
      </c>
      <c s="26" t="s">
        <v>74</v>
      </c>
      <c s="32" t="s">
        <v>213</v>
      </c>
      <c s="33" t="s">
        <v>62</v>
      </c>
      <c s="34">
        <v>178.908</v>
      </c>
      <c s="35">
        <v>0</v>
      </c>
      <c s="36">
        <f>ROUND(ROUND(H49,2)*ROUND(G49,3),2)</f>
      </c>
      <c r="O49">
        <f>(I49*21)/100</f>
      </c>
      <c t="s">
        <v>27</v>
      </c>
    </row>
    <row r="50" spans="1:5" ht="51">
      <c r="A50" s="37" t="s">
        <v>55</v>
      </c>
      <c r="E50" s="38" t="s">
        <v>383</v>
      </c>
    </row>
    <row r="51" spans="1:5" ht="12.75">
      <c r="A51" s="44" t="s">
        <v>57</v>
      </c>
      <c r="E51" s="40" t="s">
        <v>685</v>
      </c>
    </row>
    <row r="52" spans="1:16" ht="12.75">
      <c r="A52" s="26" t="s">
        <v>50</v>
      </c>
      <c s="31" t="s">
        <v>167</v>
      </c>
      <c s="31" t="s">
        <v>225</v>
      </c>
      <c s="26" t="s">
        <v>52</v>
      </c>
      <c s="32" t="s">
        <v>226</v>
      </c>
      <c s="33" t="s">
        <v>62</v>
      </c>
      <c s="34">
        <v>175.4</v>
      </c>
      <c s="35">
        <v>0</v>
      </c>
      <c s="36">
        <f>ROUND(ROUND(H52,2)*ROUND(G52,3),2)</f>
      </c>
      <c r="O52">
        <f>(I52*21)/100</f>
      </c>
      <c t="s">
        <v>27</v>
      </c>
    </row>
    <row r="53" spans="1:5" ht="25.5">
      <c r="A53" s="37" t="s">
        <v>55</v>
      </c>
      <c r="E53" s="38" t="s">
        <v>227</v>
      </c>
    </row>
    <row r="54" spans="1:5" ht="12.75">
      <c r="A54" s="44" t="s">
        <v>57</v>
      </c>
      <c r="E54" s="40" t="s">
        <v>686</v>
      </c>
    </row>
    <row r="55" spans="1:16" ht="12.75">
      <c r="A55" s="26" t="s">
        <v>50</v>
      </c>
      <c s="31" t="s">
        <v>172</v>
      </c>
      <c s="31" t="s">
        <v>230</v>
      </c>
      <c s="26" t="s">
        <v>52</v>
      </c>
      <c s="32" t="s">
        <v>231</v>
      </c>
      <c s="33" t="s">
        <v>62</v>
      </c>
      <c s="34">
        <v>178.908</v>
      </c>
      <c s="35">
        <v>0</v>
      </c>
      <c s="36">
        <f>ROUND(ROUND(H55,2)*ROUND(G55,3),2)</f>
      </c>
      <c r="O55">
        <f>(I55*21)/100</f>
      </c>
      <c t="s">
        <v>27</v>
      </c>
    </row>
    <row r="56" spans="1:5" ht="51">
      <c r="A56" s="37" t="s">
        <v>55</v>
      </c>
      <c r="E56" s="38" t="s">
        <v>232</v>
      </c>
    </row>
    <row r="57" spans="1:5" ht="12.75">
      <c r="A57" s="44" t="s">
        <v>57</v>
      </c>
      <c r="E57" s="40" t="s">
        <v>685</v>
      </c>
    </row>
    <row r="58" spans="1:16" ht="12.75">
      <c r="A58" s="26" t="s">
        <v>50</v>
      </c>
      <c s="31" t="s">
        <v>177</v>
      </c>
      <c s="31" t="s">
        <v>239</v>
      </c>
      <c s="26" t="s">
        <v>52</v>
      </c>
      <c s="32" t="s">
        <v>240</v>
      </c>
      <c s="33" t="s">
        <v>98</v>
      </c>
      <c s="34">
        <v>10.6</v>
      </c>
      <c s="35">
        <v>0</v>
      </c>
      <c s="36">
        <f>ROUND(ROUND(H58,2)*ROUND(G58,3),2)</f>
      </c>
      <c r="O58">
        <f>(I58*21)/100</f>
      </c>
      <c t="s">
        <v>27</v>
      </c>
    </row>
    <row r="59" spans="1:5" ht="12.75">
      <c r="A59" s="37" t="s">
        <v>55</v>
      </c>
      <c r="E59" s="38" t="s">
        <v>52</v>
      </c>
    </row>
    <row r="60" spans="1:5" ht="12.75">
      <c r="A60" s="39" t="s">
        <v>57</v>
      </c>
      <c r="E60" s="40" t="s">
        <v>687</v>
      </c>
    </row>
    <row r="61" spans="1:18" ht="12.75" customHeight="1">
      <c r="A61" s="6" t="s">
        <v>48</v>
      </c>
      <c s="6"/>
      <c s="42" t="s">
        <v>44</v>
      </c>
      <c s="6"/>
      <c s="29" t="s">
        <v>95</v>
      </c>
      <c s="6"/>
      <c s="6"/>
      <c s="6"/>
      <c s="43">
        <f>0+Q61</f>
      </c>
      <c r="O61">
        <f>0+R61</f>
      </c>
      <c r="Q61">
        <f>0+I62+I65+I68+I71</f>
      </c>
      <c>
        <f>0+O62+O65+O68+O71</f>
      </c>
    </row>
    <row r="62" spans="1:16" ht="25.5">
      <c r="A62" s="26" t="s">
        <v>50</v>
      </c>
      <c s="31" t="s">
        <v>183</v>
      </c>
      <c s="31" t="s">
        <v>659</v>
      </c>
      <c s="26" t="s">
        <v>52</v>
      </c>
      <c s="32" t="s">
        <v>660</v>
      </c>
      <c s="33" t="s">
        <v>98</v>
      </c>
      <c s="34">
        <v>6.3</v>
      </c>
      <c s="35">
        <v>0</v>
      </c>
      <c s="36">
        <f>ROUND(ROUND(H62,2)*ROUND(G62,3),2)</f>
      </c>
      <c r="O62">
        <f>(I62*21)/100</f>
      </c>
      <c t="s">
        <v>27</v>
      </c>
    </row>
    <row r="63" spans="1:5" ht="12.75">
      <c r="A63" s="37" t="s">
        <v>55</v>
      </c>
      <c r="E63" s="38" t="s">
        <v>52</v>
      </c>
    </row>
    <row r="64" spans="1:5" ht="12.75">
      <c r="A64" s="44" t="s">
        <v>57</v>
      </c>
      <c r="E64" s="40" t="s">
        <v>688</v>
      </c>
    </row>
    <row r="65" spans="1:16" ht="12.75">
      <c r="A65" s="26" t="s">
        <v>50</v>
      </c>
      <c s="31" t="s">
        <v>189</v>
      </c>
      <c s="31" t="s">
        <v>249</v>
      </c>
      <c s="26" t="s">
        <v>52</v>
      </c>
      <c s="32" t="s">
        <v>250</v>
      </c>
      <c s="33" t="s">
        <v>66</v>
      </c>
      <c s="34">
        <v>3</v>
      </c>
      <c s="35">
        <v>0</v>
      </c>
      <c s="36">
        <f>ROUND(ROUND(H65,2)*ROUND(G65,3),2)</f>
      </c>
      <c r="O65">
        <f>(I65*21)/100</f>
      </c>
      <c t="s">
        <v>27</v>
      </c>
    </row>
    <row r="66" spans="1:5" ht="12.75">
      <c r="A66" s="37" t="s">
        <v>55</v>
      </c>
      <c r="E66" s="38" t="s">
        <v>251</v>
      </c>
    </row>
    <row r="67" spans="1:5" ht="12.75">
      <c r="A67" s="44" t="s">
        <v>57</v>
      </c>
      <c r="E67" s="40" t="s">
        <v>689</v>
      </c>
    </row>
    <row r="68" spans="1:16" ht="12.75">
      <c r="A68" s="26" t="s">
        <v>50</v>
      </c>
      <c s="31" t="s">
        <v>194</v>
      </c>
      <c s="31" t="s">
        <v>662</v>
      </c>
      <c s="26" t="s">
        <v>52</v>
      </c>
      <c s="32" t="s">
        <v>663</v>
      </c>
      <c s="33" t="s">
        <v>66</v>
      </c>
      <c s="34">
        <v>1</v>
      </c>
      <c s="35">
        <v>0</v>
      </c>
      <c s="36">
        <f>ROUND(ROUND(H68,2)*ROUND(G68,3),2)</f>
      </c>
      <c r="O68">
        <f>(I68*21)/100</f>
      </c>
      <c t="s">
        <v>27</v>
      </c>
    </row>
    <row r="69" spans="1:5" ht="12.75">
      <c r="A69" s="37" t="s">
        <v>55</v>
      </c>
      <c r="E69" s="38" t="s">
        <v>664</v>
      </c>
    </row>
    <row r="70" spans="1:5" ht="12.75">
      <c r="A70" s="44" t="s">
        <v>57</v>
      </c>
      <c r="E70" s="40" t="s">
        <v>52</v>
      </c>
    </row>
    <row r="71" spans="1:16" ht="12.75">
      <c r="A71" s="26" t="s">
        <v>50</v>
      </c>
      <c s="31" t="s">
        <v>197</v>
      </c>
      <c s="31" t="s">
        <v>280</v>
      </c>
      <c s="26" t="s">
        <v>52</v>
      </c>
      <c s="32" t="s">
        <v>281</v>
      </c>
      <c s="33" t="s">
        <v>98</v>
      </c>
      <c s="34">
        <v>10.6</v>
      </c>
      <c s="35">
        <v>0</v>
      </c>
      <c s="36">
        <f>ROUND(ROUND(H71,2)*ROUND(G71,3),2)</f>
      </c>
      <c r="O71">
        <f>(I71*21)/100</f>
      </c>
      <c t="s">
        <v>27</v>
      </c>
    </row>
    <row r="72" spans="1:5" ht="12.75">
      <c r="A72" s="37" t="s">
        <v>55</v>
      </c>
      <c r="E72" s="38" t="s">
        <v>52</v>
      </c>
    </row>
    <row r="73" spans="1:5" ht="12.75">
      <c r="A73" s="39" t="s">
        <v>57</v>
      </c>
      <c r="E73" s="40" t="s">
        <v>690</v>
      </c>
    </row>
  </sheetData>
  <sheetProtection sheet="1" objects="1" scenarios="1"/>
  <mergeCells count="12">
    <mergeCell ref="C3:D3"/>
    <mergeCell ref="C4:D4"/>
    <mergeCell ref="C5:D5"/>
    <mergeCell ref="C6:D6"/>
    <mergeCell ref="A7:A8"/>
    <mergeCell ref="B7:B8"/>
    <mergeCell ref="C7:C8"/>
    <mergeCell ref="D7:D8"/>
    <mergeCell ref="E7:E8"/>
    <mergeCell ref="F7:F8"/>
    <mergeCell ref="G7:G8"/>
    <mergeCell ref="H7:I7"/>
  </mergeCells>
  <printOptions/>
  <pageMargins left="0.75" right="0.75" top="1" bottom="1" header="0.5" footer="0.5"/>
  <pageSetup fitToHeight="0" horizontalDpi="300" verticalDpi="300" orientation="portrait" paperSize="9"/>
  <drawing r:id="rId1"/>
</worksheet>
</file>

<file path=xl/worksheets/sheet25.xml><?xml version="1.0" encoding="utf-8"?>
<worksheet xmlns="http://schemas.openxmlformats.org/spreadsheetml/2006/main" xmlns:r="http://schemas.openxmlformats.org/officeDocument/2006/relationships">
  <sheetPr>
    <pageSetUpPr fitToPage="1"/>
  </sheetPr>
  <dimension ref="A1:R52"/>
  <sheetViews>
    <sheetView workbookViewId="0" topLeftCell="A1">
      <pane ySplit="9" topLeftCell="A10" activePane="bottomLeft" state="frozen"/>
      <selection pane="topLeft" activeCell="A1" sqref="A1"/>
      <selection pane="bottomLeft" activeCell="A10" sqref="A10"/>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26</v>
      </c>
    </row>
    <row r="2" spans="2:16" ht="25" customHeight="1">
      <c r="B2" s="1"/>
      <c s="1"/>
      <c s="1"/>
      <c s="2" t="s">
        <v>13</v>
      </c>
      <c s="1"/>
      <c s="1"/>
      <c s="6"/>
      <c s="6"/>
      <c r="O2">
        <f>0+O10+O14+O27+O46</f>
      </c>
      <c t="s">
        <v>26</v>
      </c>
    </row>
    <row r="3" spans="1:16" ht="15" customHeight="1">
      <c r="A3" t="s">
        <v>12</v>
      </c>
      <c s="12" t="s">
        <v>14</v>
      </c>
      <c s="13" t="s">
        <v>15</v>
      </c>
      <c s="1"/>
      <c s="14" t="s">
        <v>16</v>
      </c>
      <c s="1"/>
      <c s="9"/>
      <c s="8" t="s">
        <v>691</v>
      </c>
      <c s="45">
        <f>0+I10+I14+I27+I46</f>
      </c>
      <c r="O3" t="s">
        <v>23</v>
      </c>
      <c t="s">
        <v>27</v>
      </c>
    </row>
    <row r="4" spans="1:16" ht="15" customHeight="1">
      <c r="A4" t="s">
        <v>17</v>
      </c>
      <c s="12" t="s">
        <v>18</v>
      </c>
      <c s="13" t="s">
        <v>116</v>
      </c>
      <c s="1"/>
      <c s="14" t="s">
        <v>117</v>
      </c>
      <c s="1"/>
      <c s="1"/>
      <c s="11"/>
      <c s="11"/>
      <c r="O4" t="s">
        <v>24</v>
      </c>
      <c t="s">
        <v>27</v>
      </c>
    </row>
    <row r="5" spans="1:16" ht="12.75" customHeight="1">
      <c r="A5" t="s">
        <v>21</v>
      </c>
      <c s="12" t="s">
        <v>18</v>
      </c>
      <c s="13" t="s">
        <v>625</v>
      </c>
      <c s="1"/>
      <c s="14" t="s">
        <v>626</v>
      </c>
      <c s="1"/>
      <c s="1"/>
      <c s="1"/>
      <c s="1"/>
      <c r="O5" t="s">
        <v>25</v>
      </c>
      <c t="s">
        <v>27</v>
      </c>
    </row>
    <row r="6" spans="1:9" ht="12.75" customHeight="1">
      <c r="A6" t="s">
        <v>120</v>
      </c>
      <c s="16" t="s">
        <v>22</v>
      </c>
      <c s="17" t="s">
        <v>691</v>
      </c>
      <c s="6"/>
      <c s="18" t="s">
        <v>692</v>
      </c>
      <c s="6"/>
      <c s="6"/>
      <c s="6"/>
      <c s="6"/>
    </row>
    <row r="7" spans="1:9" ht="12.75" customHeight="1">
      <c r="A7" s="15" t="s">
        <v>30</v>
      </c>
      <c s="15" t="s">
        <v>32</v>
      </c>
      <c s="15" t="s">
        <v>34</v>
      </c>
      <c s="15" t="s">
        <v>35</v>
      </c>
      <c s="15" t="s">
        <v>36</v>
      </c>
      <c s="15" t="s">
        <v>38</v>
      </c>
      <c s="15" t="s">
        <v>40</v>
      </c>
      <c s="15" t="s">
        <v>42</v>
      </c>
      <c s="15"/>
    </row>
    <row r="8" spans="1:9" ht="12.75" customHeight="1">
      <c r="A8" s="15"/>
      <c s="15"/>
      <c s="15"/>
      <c s="15"/>
      <c s="15"/>
      <c s="15"/>
      <c s="15"/>
      <c s="15" t="s">
        <v>43</v>
      </c>
      <c s="15" t="s">
        <v>45</v>
      </c>
    </row>
    <row r="9" spans="1:9" ht="12.75" customHeight="1">
      <c r="A9" s="15" t="s">
        <v>31</v>
      </c>
      <c s="15" t="s">
        <v>33</v>
      </c>
      <c s="15" t="s">
        <v>27</v>
      </c>
      <c s="15" t="s">
        <v>26</v>
      </c>
      <c s="15" t="s">
        <v>37</v>
      </c>
      <c s="15" t="s">
        <v>39</v>
      </c>
      <c s="15" t="s">
        <v>41</v>
      </c>
      <c s="15" t="s">
        <v>44</v>
      </c>
      <c s="15" t="s">
        <v>46</v>
      </c>
    </row>
    <row r="10" spans="1:18" ht="12.75" customHeight="1">
      <c r="A10" s="27" t="s">
        <v>48</v>
      </c>
      <c s="27"/>
      <c s="28" t="s">
        <v>31</v>
      </c>
      <c s="27"/>
      <c s="29" t="s">
        <v>49</v>
      </c>
      <c s="27"/>
      <c s="27"/>
      <c s="27"/>
      <c s="30">
        <f>0+Q10</f>
      </c>
      <c r="O10">
        <f>0+R10</f>
      </c>
      <c r="Q10">
        <f>0+I11</f>
      </c>
      <c>
        <f>0+O11</f>
      </c>
    </row>
    <row r="11" spans="1:16" ht="12.75">
      <c r="A11" s="26" t="s">
        <v>50</v>
      </c>
      <c s="31" t="s">
        <v>33</v>
      </c>
      <c s="31" t="s">
        <v>51</v>
      </c>
      <c s="26" t="s">
        <v>74</v>
      </c>
      <c s="32" t="s">
        <v>53</v>
      </c>
      <c s="33" t="s">
        <v>54</v>
      </c>
      <c s="34">
        <v>53.1</v>
      </c>
      <c s="35">
        <v>0</v>
      </c>
      <c s="36">
        <f>ROUND(ROUND(H11,2)*ROUND(G11,3),2)</f>
      </c>
      <c r="O11">
        <f>(I11*21)/100</f>
      </c>
      <c t="s">
        <v>27</v>
      </c>
    </row>
    <row r="12" spans="1:5" ht="25.5">
      <c r="A12" s="37" t="s">
        <v>55</v>
      </c>
      <c r="E12" s="38" t="s">
        <v>127</v>
      </c>
    </row>
    <row r="13" spans="1:5" ht="38.25">
      <c r="A13" s="39" t="s">
        <v>57</v>
      </c>
      <c r="E13" s="40" t="s">
        <v>694</v>
      </c>
    </row>
    <row r="14" spans="1:18" ht="12.75" customHeight="1">
      <c r="A14" s="6" t="s">
        <v>48</v>
      </c>
      <c s="6"/>
      <c s="42" t="s">
        <v>33</v>
      </c>
      <c s="6"/>
      <c s="29" t="s">
        <v>59</v>
      </c>
      <c s="6"/>
      <c s="6"/>
      <c s="6"/>
      <c s="43">
        <f>0+Q14</f>
      </c>
      <c r="O14">
        <f>0+R14</f>
      </c>
      <c r="Q14">
        <f>0+I15+I18+I21+I24</f>
      </c>
      <c>
        <f>0+O15+O18+O21+O24</f>
      </c>
    </row>
    <row r="15" spans="1:16" ht="12.75">
      <c r="A15" s="26" t="s">
        <v>50</v>
      </c>
      <c s="31" t="s">
        <v>27</v>
      </c>
      <c s="31" t="s">
        <v>137</v>
      </c>
      <c s="26" t="s">
        <v>52</v>
      </c>
      <c s="32" t="s">
        <v>138</v>
      </c>
      <c s="33" t="s">
        <v>71</v>
      </c>
      <c s="34">
        <v>8.96</v>
      </c>
      <c s="35">
        <v>0</v>
      </c>
      <c s="36">
        <f>ROUND(ROUND(H15,2)*ROUND(G15,3),2)</f>
      </c>
      <c r="O15">
        <f>(I15*21)/100</f>
      </c>
      <c t="s">
        <v>27</v>
      </c>
    </row>
    <row r="16" spans="1:5" ht="25.5">
      <c r="A16" s="37" t="s">
        <v>55</v>
      </c>
      <c r="E16" s="38" t="s">
        <v>676</v>
      </c>
    </row>
    <row r="17" spans="1:5" ht="38.25">
      <c r="A17" s="44" t="s">
        <v>57</v>
      </c>
      <c r="E17" s="40" t="s">
        <v>695</v>
      </c>
    </row>
    <row r="18" spans="1:16" ht="12.75">
      <c r="A18" s="26" t="s">
        <v>50</v>
      </c>
      <c s="31" t="s">
        <v>26</v>
      </c>
      <c s="31" t="s">
        <v>141</v>
      </c>
      <c s="26" t="s">
        <v>52</v>
      </c>
      <c s="32" t="s">
        <v>142</v>
      </c>
      <c s="33" t="s">
        <v>71</v>
      </c>
      <c s="34">
        <v>3</v>
      </c>
      <c s="35">
        <v>0</v>
      </c>
      <c s="36">
        <f>ROUND(ROUND(H18,2)*ROUND(G18,3),2)</f>
      </c>
      <c r="O18">
        <f>(I18*21)/100</f>
      </c>
      <c t="s">
        <v>27</v>
      </c>
    </row>
    <row r="19" spans="1:5" ht="51">
      <c r="A19" s="37" t="s">
        <v>55</v>
      </c>
      <c r="E19" s="38" t="s">
        <v>143</v>
      </c>
    </row>
    <row r="20" spans="1:5" ht="12.75">
      <c r="A20" s="44" t="s">
        <v>57</v>
      </c>
      <c r="E20" s="40" t="s">
        <v>567</v>
      </c>
    </row>
    <row r="21" spans="1:16" ht="12.75">
      <c r="A21" s="26" t="s">
        <v>50</v>
      </c>
      <c s="31" t="s">
        <v>37</v>
      </c>
      <c s="31" t="s">
        <v>151</v>
      </c>
      <c s="26" t="s">
        <v>52</v>
      </c>
      <c s="32" t="s">
        <v>152</v>
      </c>
      <c s="33" t="s">
        <v>98</v>
      </c>
      <c s="34">
        <v>53</v>
      </c>
      <c s="35">
        <v>0</v>
      </c>
      <c s="36">
        <f>ROUND(ROUND(H21,2)*ROUND(G21,3),2)</f>
      </c>
      <c r="O21">
        <f>(I21*21)/100</f>
      </c>
      <c t="s">
        <v>27</v>
      </c>
    </row>
    <row r="22" spans="1:5" ht="38.25">
      <c r="A22" s="37" t="s">
        <v>55</v>
      </c>
      <c r="E22" s="38" t="s">
        <v>153</v>
      </c>
    </row>
    <row r="23" spans="1:5" ht="12.75">
      <c r="A23" s="44" t="s">
        <v>57</v>
      </c>
      <c r="E23" s="40" t="s">
        <v>696</v>
      </c>
    </row>
    <row r="24" spans="1:16" ht="12.75">
      <c r="A24" s="26" t="s">
        <v>50</v>
      </c>
      <c s="31" t="s">
        <v>39</v>
      </c>
      <c s="31" t="s">
        <v>82</v>
      </c>
      <c s="26" t="s">
        <v>52</v>
      </c>
      <c s="32" t="s">
        <v>83</v>
      </c>
      <c s="33" t="s">
        <v>71</v>
      </c>
      <c s="34">
        <v>3</v>
      </c>
      <c s="35">
        <v>0</v>
      </c>
      <c s="36">
        <f>ROUND(ROUND(H24,2)*ROUND(G24,3),2)</f>
      </c>
      <c r="O24">
        <f>(I24*21)/100</f>
      </c>
      <c t="s">
        <v>27</v>
      </c>
    </row>
    <row r="25" spans="1:5" ht="12.75">
      <c r="A25" s="37" t="s">
        <v>55</v>
      </c>
      <c r="E25" s="38" t="s">
        <v>52</v>
      </c>
    </row>
    <row r="26" spans="1:5" ht="12.75">
      <c r="A26" s="39" t="s">
        <v>57</v>
      </c>
      <c r="E26" s="40" t="s">
        <v>569</v>
      </c>
    </row>
    <row r="27" spans="1:18" ht="12.75" customHeight="1">
      <c r="A27" s="6" t="s">
        <v>48</v>
      </c>
      <c s="6"/>
      <c s="42" t="s">
        <v>39</v>
      </c>
      <c s="6"/>
      <c s="29" t="s">
        <v>188</v>
      </c>
      <c s="6"/>
      <c s="6"/>
      <c s="6"/>
      <c s="43">
        <f>0+Q27</f>
      </c>
      <c r="O27">
        <f>0+R27</f>
      </c>
      <c r="Q27">
        <f>0+I28+I31+I34+I37+I40+I43</f>
      </c>
      <c>
        <f>0+O28+O31+O34+O37+O40+O43</f>
      </c>
    </row>
    <row r="28" spans="1:16" ht="12.75">
      <c r="A28" s="26" t="s">
        <v>50</v>
      </c>
      <c s="31" t="s">
        <v>41</v>
      </c>
      <c s="31" t="s">
        <v>203</v>
      </c>
      <c s="26" t="s">
        <v>52</v>
      </c>
      <c s="32" t="s">
        <v>204</v>
      </c>
      <c s="33" t="s">
        <v>71</v>
      </c>
      <c s="34">
        <v>0.825</v>
      </c>
      <c s="35">
        <v>0</v>
      </c>
      <c s="36">
        <f>ROUND(ROUND(H28,2)*ROUND(G28,3),2)</f>
      </c>
      <c r="O28">
        <f>(I28*21)/100</f>
      </c>
      <c t="s">
        <v>27</v>
      </c>
    </row>
    <row r="29" spans="1:5" ht="38.25">
      <c r="A29" s="37" t="s">
        <v>55</v>
      </c>
      <c r="E29" s="38" t="s">
        <v>205</v>
      </c>
    </row>
    <row r="30" spans="1:5" ht="12.75">
      <c r="A30" s="44" t="s">
        <v>57</v>
      </c>
      <c r="E30" s="40" t="s">
        <v>697</v>
      </c>
    </row>
    <row r="31" spans="1:16" ht="12.75">
      <c r="A31" s="26" t="s">
        <v>50</v>
      </c>
      <c s="31" t="s">
        <v>81</v>
      </c>
      <c s="31" t="s">
        <v>212</v>
      </c>
      <c s="26" t="s">
        <v>69</v>
      </c>
      <c s="32" t="s">
        <v>213</v>
      </c>
      <c s="33" t="s">
        <v>62</v>
      </c>
      <c s="34">
        <v>187.264</v>
      </c>
      <c s="35">
        <v>0</v>
      </c>
      <c s="36">
        <f>ROUND(ROUND(H31,2)*ROUND(G31,3),2)</f>
      </c>
      <c r="O31">
        <f>(I31*21)/100</f>
      </c>
      <c t="s">
        <v>27</v>
      </c>
    </row>
    <row r="32" spans="1:5" ht="51">
      <c r="A32" s="37" t="s">
        <v>55</v>
      </c>
      <c r="E32" s="38" t="s">
        <v>214</v>
      </c>
    </row>
    <row r="33" spans="1:5" ht="12.75">
      <c r="A33" s="44" t="s">
        <v>57</v>
      </c>
      <c r="E33" s="40" t="s">
        <v>698</v>
      </c>
    </row>
    <row r="34" spans="1:16" ht="12.75">
      <c r="A34" s="26" t="s">
        <v>50</v>
      </c>
      <c s="31" t="s">
        <v>85</v>
      </c>
      <c s="31" t="s">
        <v>212</v>
      </c>
      <c s="26" t="s">
        <v>74</v>
      </c>
      <c s="32" t="s">
        <v>213</v>
      </c>
      <c s="33" t="s">
        <v>62</v>
      </c>
      <c s="34">
        <v>182.784</v>
      </c>
      <c s="35">
        <v>0</v>
      </c>
      <c s="36">
        <f>ROUND(ROUND(H34,2)*ROUND(G34,3),2)</f>
      </c>
      <c r="O34">
        <f>(I34*21)/100</f>
      </c>
      <c t="s">
        <v>27</v>
      </c>
    </row>
    <row r="35" spans="1:5" ht="51">
      <c r="A35" s="37" t="s">
        <v>55</v>
      </c>
      <c r="E35" s="38" t="s">
        <v>383</v>
      </c>
    </row>
    <row r="36" spans="1:5" ht="12.75">
      <c r="A36" s="44" t="s">
        <v>57</v>
      </c>
      <c r="E36" s="40" t="s">
        <v>699</v>
      </c>
    </row>
    <row r="37" spans="1:16" ht="12.75">
      <c r="A37" s="26" t="s">
        <v>50</v>
      </c>
      <c s="31" t="s">
        <v>44</v>
      </c>
      <c s="31" t="s">
        <v>225</v>
      </c>
      <c s="26" t="s">
        <v>52</v>
      </c>
      <c s="32" t="s">
        <v>226</v>
      </c>
      <c s="33" t="s">
        <v>62</v>
      </c>
      <c s="34">
        <v>179.2</v>
      </c>
      <c s="35">
        <v>0</v>
      </c>
      <c s="36">
        <f>ROUND(ROUND(H37,2)*ROUND(G37,3),2)</f>
      </c>
      <c r="O37">
        <f>(I37*21)/100</f>
      </c>
      <c t="s">
        <v>27</v>
      </c>
    </row>
    <row r="38" spans="1:5" ht="25.5">
      <c r="A38" s="37" t="s">
        <v>55</v>
      </c>
      <c r="E38" s="38" t="s">
        <v>227</v>
      </c>
    </row>
    <row r="39" spans="1:5" ht="12.75">
      <c r="A39" s="44" t="s">
        <v>57</v>
      </c>
      <c r="E39" s="40" t="s">
        <v>700</v>
      </c>
    </row>
    <row r="40" spans="1:16" ht="12.75">
      <c r="A40" s="26" t="s">
        <v>50</v>
      </c>
      <c s="31" t="s">
        <v>46</v>
      </c>
      <c s="31" t="s">
        <v>230</v>
      </c>
      <c s="26" t="s">
        <v>52</v>
      </c>
      <c s="32" t="s">
        <v>231</v>
      </c>
      <c s="33" t="s">
        <v>62</v>
      </c>
      <c s="34">
        <v>182.784</v>
      </c>
      <c s="35">
        <v>0</v>
      </c>
      <c s="36">
        <f>ROUND(ROUND(H40,2)*ROUND(G40,3),2)</f>
      </c>
      <c r="O40">
        <f>(I40*21)/100</f>
      </c>
      <c t="s">
        <v>27</v>
      </c>
    </row>
    <row r="41" spans="1:5" ht="51">
      <c r="A41" s="37" t="s">
        <v>55</v>
      </c>
      <c r="E41" s="38" t="s">
        <v>232</v>
      </c>
    </row>
    <row r="42" spans="1:5" ht="12.75">
      <c r="A42" s="44" t="s">
        <v>57</v>
      </c>
      <c r="E42" s="40" t="s">
        <v>699</v>
      </c>
    </row>
    <row r="43" spans="1:16" ht="12.75">
      <c r="A43" s="26" t="s">
        <v>50</v>
      </c>
      <c s="31" t="s">
        <v>101</v>
      </c>
      <c s="31" t="s">
        <v>239</v>
      </c>
      <c s="26" t="s">
        <v>52</v>
      </c>
      <c s="32" t="s">
        <v>240</v>
      </c>
      <c s="33" t="s">
        <v>98</v>
      </c>
      <c s="34">
        <v>10</v>
      </c>
      <c s="35">
        <v>0</v>
      </c>
      <c s="36">
        <f>ROUND(ROUND(H43,2)*ROUND(G43,3),2)</f>
      </c>
      <c r="O43">
        <f>(I43*21)/100</f>
      </c>
      <c t="s">
        <v>27</v>
      </c>
    </row>
    <row r="44" spans="1:5" ht="12.75">
      <c r="A44" s="37" t="s">
        <v>55</v>
      </c>
      <c r="E44" s="38" t="s">
        <v>52</v>
      </c>
    </row>
    <row r="45" spans="1:5" ht="12.75">
      <c r="A45" s="39" t="s">
        <v>57</v>
      </c>
      <c r="E45" s="40" t="s">
        <v>701</v>
      </c>
    </row>
    <row r="46" spans="1:18" ht="12.75" customHeight="1">
      <c r="A46" s="6" t="s">
        <v>48</v>
      </c>
      <c s="6"/>
      <c s="42" t="s">
        <v>44</v>
      </c>
      <c s="6"/>
      <c s="29" t="s">
        <v>95</v>
      </c>
      <c s="6"/>
      <c s="6"/>
      <c s="6"/>
      <c s="43">
        <f>0+Q46</f>
      </c>
      <c r="O46">
        <f>0+R46</f>
      </c>
      <c r="Q46">
        <f>0+I47+I50</f>
      </c>
      <c>
        <f>0+O47+O50</f>
      </c>
    </row>
    <row r="47" spans="1:16" ht="12.75">
      <c r="A47" s="26" t="s">
        <v>50</v>
      </c>
      <c s="31" t="s">
        <v>106</v>
      </c>
      <c s="31" t="s">
        <v>249</v>
      </c>
      <c s="26" t="s">
        <v>52</v>
      </c>
      <c s="32" t="s">
        <v>250</v>
      </c>
      <c s="33" t="s">
        <v>66</v>
      </c>
      <c s="34">
        <v>4</v>
      </c>
      <c s="35">
        <v>0</v>
      </c>
      <c s="36">
        <f>ROUND(ROUND(H47,2)*ROUND(G47,3),2)</f>
      </c>
      <c r="O47">
        <f>(I47*21)/100</f>
      </c>
      <c t="s">
        <v>27</v>
      </c>
    </row>
    <row r="48" spans="1:5" ht="12.75">
      <c r="A48" s="37" t="s">
        <v>55</v>
      </c>
      <c r="E48" s="38" t="s">
        <v>251</v>
      </c>
    </row>
    <row r="49" spans="1:5" ht="12.75">
      <c r="A49" s="44" t="s">
        <v>57</v>
      </c>
      <c r="E49" s="40" t="s">
        <v>607</v>
      </c>
    </row>
    <row r="50" spans="1:16" ht="12.75">
      <c r="A50" s="26" t="s">
        <v>50</v>
      </c>
      <c s="31" t="s">
        <v>111</v>
      </c>
      <c s="31" t="s">
        <v>280</v>
      </c>
      <c s="26" t="s">
        <v>52</v>
      </c>
      <c s="32" t="s">
        <v>281</v>
      </c>
      <c s="33" t="s">
        <v>98</v>
      </c>
      <c s="34">
        <v>10</v>
      </c>
      <c s="35">
        <v>0</v>
      </c>
      <c s="36">
        <f>ROUND(ROUND(H50,2)*ROUND(G50,3),2)</f>
      </c>
      <c r="O50">
        <f>(I50*21)/100</f>
      </c>
      <c t="s">
        <v>27</v>
      </c>
    </row>
    <row r="51" spans="1:5" ht="12.75">
      <c r="A51" s="37" t="s">
        <v>55</v>
      </c>
      <c r="E51" s="38" t="s">
        <v>52</v>
      </c>
    </row>
    <row r="52" spans="1:5" ht="12.75">
      <c r="A52" s="39" t="s">
        <v>57</v>
      </c>
      <c r="E52" s="40" t="s">
        <v>702</v>
      </c>
    </row>
  </sheetData>
  <sheetProtection sheet="1" objects="1" scenarios="1"/>
  <mergeCells count="12">
    <mergeCell ref="C3:D3"/>
    <mergeCell ref="C4:D4"/>
    <mergeCell ref="C5:D5"/>
    <mergeCell ref="C6:D6"/>
    <mergeCell ref="A7:A8"/>
    <mergeCell ref="B7:B8"/>
    <mergeCell ref="C7:C8"/>
    <mergeCell ref="D7:D8"/>
    <mergeCell ref="E7:E8"/>
    <mergeCell ref="F7:F8"/>
    <mergeCell ref="G7:G8"/>
    <mergeCell ref="H7:I7"/>
  </mergeCells>
  <printOptions/>
  <pageMargins left="0.75" right="0.75" top="1" bottom="1" header="0.5" footer="0.5"/>
  <pageSetup fitToHeight="0" horizontalDpi="300" verticalDpi="300" orientation="portrait" paperSize="9"/>
  <drawing r:id="rId1"/>
</worksheet>
</file>

<file path=xl/worksheets/sheet26.xml><?xml version="1.0" encoding="utf-8"?>
<worksheet xmlns="http://schemas.openxmlformats.org/spreadsheetml/2006/main" xmlns:r="http://schemas.openxmlformats.org/officeDocument/2006/relationships">
  <sheetPr>
    <pageSetUpPr fitToPage="1"/>
  </sheetPr>
  <dimension ref="A1:R35"/>
  <sheetViews>
    <sheetView workbookViewId="0" topLeftCell="A1">
      <pane ySplit="9" topLeftCell="A10" activePane="bottomLeft" state="frozen"/>
      <selection pane="topLeft" activeCell="A1" sqref="A1"/>
      <selection pane="bottomLeft" activeCell="A10" sqref="A10"/>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26</v>
      </c>
    </row>
    <row r="2" spans="2:16" ht="25" customHeight="1">
      <c r="B2" s="1"/>
      <c s="1"/>
      <c s="1"/>
      <c s="2" t="s">
        <v>13</v>
      </c>
      <c s="1"/>
      <c s="1"/>
      <c s="6"/>
      <c s="6"/>
      <c r="O2">
        <f>0+O10+O17</f>
      </c>
      <c t="s">
        <v>26</v>
      </c>
    </row>
    <row r="3" spans="1:16" ht="15" customHeight="1">
      <c r="A3" t="s">
        <v>12</v>
      </c>
      <c s="12" t="s">
        <v>14</v>
      </c>
      <c s="13" t="s">
        <v>15</v>
      </c>
      <c s="1"/>
      <c s="14" t="s">
        <v>16</v>
      </c>
      <c s="1"/>
      <c s="9"/>
      <c s="8" t="s">
        <v>703</v>
      </c>
      <c s="45">
        <f>0+I10+I17</f>
      </c>
      <c r="O3" t="s">
        <v>23</v>
      </c>
      <c t="s">
        <v>27</v>
      </c>
    </row>
    <row r="4" spans="1:16" ht="15" customHeight="1">
      <c r="A4" t="s">
        <v>17</v>
      </c>
      <c s="12" t="s">
        <v>18</v>
      </c>
      <c s="13" t="s">
        <v>116</v>
      </c>
      <c s="1"/>
      <c s="14" t="s">
        <v>117</v>
      </c>
      <c s="1"/>
      <c s="1"/>
      <c s="11"/>
      <c s="11"/>
      <c r="O4" t="s">
        <v>24</v>
      </c>
      <c t="s">
        <v>27</v>
      </c>
    </row>
    <row r="5" spans="1:16" ht="12.75" customHeight="1">
      <c r="A5" t="s">
        <v>21</v>
      </c>
      <c s="12" t="s">
        <v>18</v>
      </c>
      <c s="13" t="s">
        <v>625</v>
      </c>
      <c s="1"/>
      <c s="14" t="s">
        <v>626</v>
      </c>
      <c s="1"/>
      <c s="1"/>
      <c s="1"/>
      <c s="1"/>
      <c r="O5" t="s">
        <v>25</v>
      </c>
      <c t="s">
        <v>27</v>
      </c>
    </row>
    <row r="6" spans="1:9" ht="12.75" customHeight="1">
      <c r="A6" t="s">
        <v>120</v>
      </c>
      <c s="16" t="s">
        <v>22</v>
      </c>
      <c s="17" t="s">
        <v>703</v>
      </c>
      <c s="6"/>
      <c s="18" t="s">
        <v>704</v>
      </c>
      <c s="6"/>
      <c s="6"/>
      <c s="6"/>
      <c s="6"/>
    </row>
    <row r="7" spans="1:9" ht="12.75" customHeight="1">
      <c r="A7" s="15" t="s">
        <v>30</v>
      </c>
      <c s="15" t="s">
        <v>32</v>
      </c>
      <c s="15" t="s">
        <v>34</v>
      </c>
      <c s="15" t="s">
        <v>35</v>
      </c>
      <c s="15" t="s">
        <v>36</v>
      </c>
      <c s="15" t="s">
        <v>38</v>
      </c>
      <c s="15" t="s">
        <v>40</v>
      </c>
      <c s="15" t="s">
        <v>42</v>
      </c>
      <c s="15"/>
    </row>
    <row r="8" spans="1:9" ht="12.75" customHeight="1">
      <c r="A8" s="15"/>
      <c s="15"/>
      <c s="15"/>
      <c s="15"/>
      <c s="15"/>
      <c s="15"/>
      <c s="15"/>
      <c s="15" t="s">
        <v>43</v>
      </c>
      <c s="15" t="s">
        <v>45</v>
      </c>
    </row>
    <row r="9" spans="1:9" ht="12.75" customHeight="1">
      <c r="A9" s="15" t="s">
        <v>31</v>
      </c>
      <c s="15" t="s">
        <v>33</v>
      </c>
      <c s="15" t="s">
        <v>27</v>
      </c>
      <c s="15" t="s">
        <v>26</v>
      </c>
      <c s="15" t="s">
        <v>37</v>
      </c>
      <c s="15" t="s">
        <v>39</v>
      </c>
      <c s="15" t="s">
        <v>41</v>
      </c>
      <c s="15" t="s">
        <v>44</v>
      </c>
      <c s="15" t="s">
        <v>46</v>
      </c>
    </row>
    <row r="10" spans="1:18" ht="12.75" customHeight="1">
      <c r="A10" s="27" t="s">
        <v>48</v>
      </c>
      <c s="27"/>
      <c s="28" t="s">
        <v>33</v>
      </c>
      <c s="27"/>
      <c s="29" t="s">
        <v>59</v>
      </c>
      <c s="27"/>
      <c s="27"/>
      <c s="27"/>
      <c s="30">
        <f>0+Q10</f>
      </c>
      <c r="O10">
        <f>0+R10</f>
      </c>
      <c r="Q10">
        <f>0+I11+I14</f>
      </c>
      <c>
        <f>0+O11+O14</f>
      </c>
    </row>
    <row r="11" spans="1:16" ht="12.75">
      <c r="A11" s="26" t="s">
        <v>50</v>
      </c>
      <c s="31" t="s">
        <v>33</v>
      </c>
      <c s="31" t="s">
        <v>159</v>
      </c>
      <c s="26" t="s">
        <v>52</v>
      </c>
      <c s="32" t="s">
        <v>160</v>
      </c>
      <c s="33" t="s">
        <v>71</v>
      </c>
      <c s="34">
        <v>5.5</v>
      </c>
      <c s="35">
        <v>0</v>
      </c>
      <c s="36">
        <f>ROUND(ROUND(H11,2)*ROUND(G11,3),2)</f>
      </c>
      <c r="O11">
        <f>(I11*21)/100</f>
      </c>
      <c t="s">
        <v>27</v>
      </c>
    </row>
    <row r="12" spans="1:5" ht="25.5">
      <c r="A12" s="37" t="s">
        <v>55</v>
      </c>
      <c r="E12" s="38" t="s">
        <v>161</v>
      </c>
    </row>
    <row r="13" spans="1:5" ht="12.75">
      <c r="A13" s="44" t="s">
        <v>57</v>
      </c>
      <c r="E13" s="40" t="s">
        <v>706</v>
      </c>
    </row>
    <row r="14" spans="1:16" ht="12.75">
      <c r="A14" s="26" t="s">
        <v>50</v>
      </c>
      <c s="31" t="s">
        <v>27</v>
      </c>
      <c s="31" t="s">
        <v>163</v>
      </c>
      <c s="26" t="s">
        <v>52</v>
      </c>
      <c s="32" t="s">
        <v>164</v>
      </c>
      <c s="33" t="s">
        <v>62</v>
      </c>
      <c s="34">
        <v>37.114</v>
      </c>
      <c s="35">
        <v>0</v>
      </c>
      <c s="36">
        <f>ROUND(ROUND(H14,2)*ROUND(G14,3),2)</f>
      </c>
      <c r="O14">
        <f>(I14*21)/100</f>
      </c>
      <c t="s">
        <v>27</v>
      </c>
    </row>
    <row r="15" spans="1:5" ht="12.75">
      <c r="A15" s="37" t="s">
        <v>55</v>
      </c>
      <c r="E15" s="38" t="s">
        <v>165</v>
      </c>
    </row>
    <row r="16" spans="1:5" ht="12.75">
      <c r="A16" s="39" t="s">
        <v>57</v>
      </c>
      <c r="E16" s="40" t="s">
        <v>707</v>
      </c>
    </row>
    <row r="17" spans="1:18" ht="12.75" customHeight="1">
      <c r="A17" s="6" t="s">
        <v>48</v>
      </c>
      <c s="6"/>
      <c s="42" t="s">
        <v>39</v>
      </c>
      <c s="6"/>
      <c s="29" t="s">
        <v>188</v>
      </c>
      <c s="6"/>
      <c s="6"/>
      <c s="6"/>
      <c s="43">
        <f>0+Q17</f>
      </c>
      <c r="O17">
        <f>0+R17</f>
      </c>
      <c r="Q17">
        <f>0+I18+I21+I24+I27+I30+I33</f>
      </c>
      <c>
        <f>0+O18+O21+O24+O27+O30+O33</f>
      </c>
    </row>
    <row r="18" spans="1:16" ht="12.75">
      <c r="A18" s="26" t="s">
        <v>50</v>
      </c>
      <c s="31" t="s">
        <v>26</v>
      </c>
      <c s="31" t="s">
        <v>294</v>
      </c>
      <c s="26" t="s">
        <v>52</v>
      </c>
      <c s="32" t="s">
        <v>295</v>
      </c>
      <c s="33" t="s">
        <v>62</v>
      </c>
      <c s="34">
        <v>26.269</v>
      </c>
      <c s="35">
        <v>0</v>
      </c>
      <c s="36">
        <f>ROUND(ROUND(H18,2)*ROUND(G18,3),2)</f>
      </c>
      <c r="O18">
        <f>(I18*21)/100</f>
      </c>
      <c t="s">
        <v>27</v>
      </c>
    </row>
    <row r="19" spans="1:5" ht="51">
      <c r="A19" s="37" t="s">
        <v>55</v>
      </c>
      <c r="E19" s="38" t="s">
        <v>296</v>
      </c>
    </row>
    <row r="20" spans="1:5" ht="12.75">
      <c r="A20" s="44" t="s">
        <v>57</v>
      </c>
      <c r="E20" s="40" t="s">
        <v>708</v>
      </c>
    </row>
    <row r="21" spans="1:16" ht="12.75">
      <c r="A21" s="26" t="s">
        <v>50</v>
      </c>
      <c s="31" t="s">
        <v>37</v>
      </c>
      <c s="31" t="s">
        <v>190</v>
      </c>
      <c s="26" t="s">
        <v>298</v>
      </c>
      <c s="32" t="s">
        <v>191</v>
      </c>
      <c s="33" t="s">
        <v>62</v>
      </c>
      <c s="34">
        <v>33.74</v>
      </c>
      <c s="35">
        <v>0</v>
      </c>
      <c s="36">
        <f>ROUND(ROUND(H21,2)*ROUND(G21,3),2)</f>
      </c>
      <c r="O21">
        <f>(I21*21)/100</f>
      </c>
      <c t="s">
        <v>27</v>
      </c>
    </row>
    <row r="22" spans="1:5" ht="51">
      <c r="A22" s="37" t="s">
        <v>55</v>
      </c>
      <c r="E22" s="38" t="s">
        <v>299</v>
      </c>
    </row>
    <row r="23" spans="1:5" ht="12.75">
      <c r="A23" s="44" t="s">
        <v>57</v>
      </c>
      <c r="E23" s="40" t="s">
        <v>709</v>
      </c>
    </row>
    <row r="24" spans="1:16" ht="12.75">
      <c r="A24" s="26" t="s">
        <v>50</v>
      </c>
      <c s="31" t="s">
        <v>39</v>
      </c>
      <c s="31" t="s">
        <v>208</v>
      </c>
      <c s="26" t="s">
        <v>52</v>
      </c>
      <c s="32" t="s">
        <v>209</v>
      </c>
      <c s="33" t="s">
        <v>62</v>
      </c>
      <c s="34">
        <v>26.269</v>
      </c>
      <c s="35">
        <v>0</v>
      </c>
      <c s="36">
        <f>ROUND(ROUND(H24,2)*ROUND(G24,3),2)</f>
      </c>
      <c r="O24">
        <f>(I24*21)/100</f>
      </c>
      <c t="s">
        <v>27</v>
      </c>
    </row>
    <row r="25" spans="1:5" ht="51">
      <c r="A25" s="37" t="s">
        <v>55</v>
      </c>
      <c r="E25" s="38" t="s">
        <v>301</v>
      </c>
    </row>
    <row r="26" spans="1:5" ht="12.75">
      <c r="A26" s="44" t="s">
        <v>57</v>
      </c>
      <c r="E26" s="40" t="s">
        <v>708</v>
      </c>
    </row>
    <row r="27" spans="1:16" ht="12.75">
      <c r="A27" s="26" t="s">
        <v>50</v>
      </c>
      <c s="31" t="s">
        <v>41</v>
      </c>
      <c s="31" t="s">
        <v>212</v>
      </c>
      <c s="26" t="s">
        <v>74</v>
      </c>
      <c s="32" t="s">
        <v>213</v>
      </c>
      <c s="33" t="s">
        <v>62</v>
      </c>
      <c s="34">
        <v>25.064</v>
      </c>
      <c s="35">
        <v>0</v>
      </c>
      <c s="36">
        <f>ROUND(ROUND(H27,2)*ROUND(G27,3),2)</f>
      </c>
      <c r="O27">
        <f>(I27*21)/100</f>
      </c>
      <c t="s">
        <v>27</v>
      </c>
    </row>
    <row r="28" spans="1:5" ht="51">
      <c r="A28" s="37" t="s">
        <v>55</v>
      </c>
      <c r="E28" s="38" t="s">
        <v>302</v>
      </c>
    </row>
    <row r="29" spans="1:5" ht="12.75">
      <c r="A29" s="44" t="s">
        <v>57</v>
      </c>
      <c r="E29" s="40" t="s">
        <v>710</v>
      </c>
    </row>
    <row r="30" spans="1:16" ht="12.75">
      <c r="A30" s="26" t="s">
        <v>50</v>
      </c>
      <c s="31" t="s">
        <v>81</v>
      </c>
      <c s="31" t="s">
        <v>225</v>
      </c>
      <c s="26" t="s">
        <v>52</v>
      </c>
      <c s="32" t="s">
        <v>226</v>
      </c>
      <c s="33" t="s">
        <v>62</v>
      </c>
      <c s="34">
        <v>24.1</v>
      </c>
      <c s="35">
        <v>0</v>
      </c>
      <c s="36">
        <f>ROUND(ROUND(H30,2)*ROUND(G30,3),2)</f>
      </c>
      <c r="O30">
        <f>(I30*21)/100</f>
      </c>
      <c t="s">
        <v>27</v>
      </c>
    </row>
    <row r="31" spans="1:5" ht="25.5">
      <c r="A31" s="37" t="s">
        <v>55</v>
      </c>
      <c r="E31" s="38" t="s">
        <v>227</v>
      </c>
    </row>
    <row r="32" spans="1:5" ht="12.75">
      <c r="A32" s="44" t="s">
        <v>57</v>
      </c>
      <c r="E32" s="40" t="s">
        <v>711</v>
      </c>
    </row>
    <row r="33" spans="1:16" ht="12.75">
      <c r="A33" s="26" t="s">
        <v>50</v>
      </c>
      <c s="31" t="s">
        <v>85</v>
      </c>
      <c s="31" t="s">
        <v>305</v>
      </c>
      <c s="26" t="s">
        <v>52</v>
      </c>
      <c s="32" t="s">
        <v>306</v>
      </c>
      <c s="33" t="s">
        <v>62</v>
      </c>
      <c s="34">
        <v>25.064</v>
      </c>
      <c s="35">
        <v>0</v>
      </c>
      <c s="36">
        <f>ROUND(ROUND(H33,2)*ROUND(G33,3),2)</f>
      </c>
      <c r="O33">
        <f>(I33*21)/100</f>
      </c>
      <c t="s">
        <v>27</v>
      </c>
    </row>
    <row r="34" spans="1:5" ht="51">
      <c r="A34" s="37" t="s">
        <v>55</v>
      </c>
      <c r="E34" s="38" t="s">
        <v>307</v>
      </c>
    </row>
    <row r="35" spans="1:5" ht="12.75">
      <c r="A35" s="39" t="s">
        <v>57</v>
      </c>
      <c r="E35" s="40" t="s">
        <v>710</v>
      </c>
    </row>
  </sheetData>
  <sheetProtection sheet="1" objects="1" scenarios="1"/>
  <mergeCells count="12">
    <mergeCell ref="C3:D3"/>
    <mergeCell ref="C4:D4"/>
    <mergeCell ref="C5:D5"/>
    <mergeCell ref="C6:D6"/>
    <mergeCell ref="A7:A8"/>
    <mergeCell ref="B7:B8"/>
    <mergeCell ref="C7:C8"/>
    <mergeCell ref="D7:D8"/>
    <mergeCell ref="E7:E8"/>
    <mergeCell ref="F7:F8"/>
    <mergeCell ref="G7:G8"/>
    <mergeCell ref="H7:I7"/>
  </mergeCells>
  <printOptions/>
  <pageMargins left="0.75" right="0.75" top="1" bottom="1" header="0.5" footer="0.5"/>
  <pageSetup fitToHeight="0" horizontalDpi="300" verticalDpi="300" orientation="portrait" paperSize="9"/>
  <drawing r:id="rId1"/>
</worksheet>
</file>

<file path=xl/worksheets/sheet27.xml><?xml version="1.0" encoding="utf-8"?>
<worksheet xmlns="http://schemas.openxmlformats.org/spreadsheetml/2006/main" xmlns:r="http://schemas.openxmlformats.org/officeDocument/2006/relationships">
  <sheetPr>
    <pageSetUpPr fitToPage="1"/>
  </sheetPr>
  <dimension ref="A1:R35"/>
  <sheetViews>
    <sheetView workbookViewId="0" topLeftCell="A1">
      <pane ySplit="9" topLeftCell="A10" activePane="bottomLeft" state="frozen"/>
      <selection pane="topLeft" activeCell="A1" sqref="A1"/>
      <selection pane="bottomLeft" activeCell="A10" sqref="A10"/>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26</v>
      </c>
    </row>
    <row r="2" spans="2:16" ht="25" customHeight="1">
      <c r="B2" s="1"/>
      <c s="1"/>
      <c s="1"/>
      <c s="2" t="s">
        <v>13</v>
      </c>
      <c s="1"/>
      <c s="1"/>
      <c s="6"/>
      <c s="6"/>
      <c r="O2">
        <f>0+O10+O17</f>
      </c>
      <c t="s">
        <v>26</v>
      </c>
    </row>
    <row r="3" spans="1:16" ht="15" customHeight="1">
      <c r="A3" t="s">
        <v>12</v>
      </c>
      <c s="12" t="s">
        <v>14</v>
      </c>
      <c s="13" t="s">
        <v>15</v>
      </c>
      <c s="1"/>
      <c s="14" t="s">
        <v>16</v>
      </c>
      <c s="1"/>
      <c s="9"/>
      <c s="8" t="s">
        <v>712</v>
      </c>
      <c s="45">
        <f>0+I10+I17</f>
      </c>
      <c r="O3" t="s">
        <v>23</v>
      </c>
      <c t="s">
        <v>27</v>
      </c>
    </row>
    <row r="4" spans="1:16" ht="15" customHeight="1">
      <c r="A4" t="s">
        <v>17</v>
      </c>
      <c s="12" t="s">
        <v>18</v>
      </c>
      <c s="13" t="s">
        <v>116</v>
      </c>
      <c s="1"/>
      <c s="14" t="s">
        <v>117</v>
      </c>
      <c s="1"/>
      <c s="1"/>
      <c s="11"/>
      <c s="11"/>
      <c r="O4" t="s">
        <v>24</v>
      </c>
      <c t="s">
        <v>27</v>
      </c>
    </row>
    <row r="5" spans="1:16" ht="12.75" customHeight="1">
      <c r="A5" t="s">
        <v>21</v>
      </c>
      <c s="12" t="s">
        <v>18</v>
      </c>
      <c s="13" t="s">
        <v>625</v>
      </c>
      <c s="1"/>
      <c s="14" t="s">
        <v>626</v>
      </c>
      <c s="1"/>
      <c s="1"/>
      <c s="1"/>
      <c s="1"/>
      <c r="O5" t="s">
        <v>25</v>
      </c>
      <c t="s">
        <v>27</v>
      </c>
    </row>
    <row r="6" spans="1:9" ht="12.75" customHeight="1">
      <c r="A6" t="s">
        <v>120</v>
      </c>
      <c s="16" t="s">
        <v>22</v>
      </c>
      <c s="17" t="s">
        <v>712</v>
      </c>
      <c s="6"/>
      <c s="18" t="s">
        <v>713</v>
      </c>
      <c s="6"/>
      <c s="6"/>
      <c s="6"/>
      <c s="6"/>
    </row>
    <row r="7" spans="1:9" ht="12.75" customHeight="1">
      <c r="A7" s="15" t="s">
        <v>30</v>
      </c>
      <c s="15" t="s">
        <v>32</v>
      </c>
      <c s="15" t="s">
        <v>34</v>
      </c>
      <c s="15" t="s">
        <v>35</v>
      </c>
      <c s="15" t="s">
        <v>36</v>
      </c>
      <c s="15" t="s">
        <v>38</v>
      </c>
      <c s="15" t="s">
        <v>40</v>
      </c>
      <c s="15" t="s">
        <v>42</v>
      </c>
      <c s="15"/>
    </row>
    <row r="8" spans="1:9" ht="12.75" customHeight="1">
      <c r="A8" s="15"/>
      <c s="15"/>
      <c s="15"/>
      <c s="15"/>
      <c s="15"/>
      <c s="15"/>
      <c s="15"/>
      <c s="15" t="s">
        <v>43</v>
      </c>
      <c s="15" t="s">
        <v>45</v>
      </c>
    </row>
    <row r="9" spans="1:9" ht="12.75" customHeight="1">
      <c r="A9" s="15" t="s">
        <v>31</v>
      </c>
      <c s="15" t="s">
        <v>33</v>
      </c>
      <c s="15" t="s">
        <v>27</v>
      </c>
      <c s="15" t="s">
        <v>26</v>
      </c>
      <c s="15" t="s">
        <v>37</v>
      </c>
      <c s="15" t="s">
        <v>39</v>
      </c>
      <c s="15" t="s">
        <v>41</v>
      </c>
      <c s="15" t="s">
        <v>44</v>
      </c>
      <c s="15" t="s">
        <v>46</v>
      </c>
    </row>
    <row r="10" spans="1:18" ht="12.75" customHeight="1">
      <c r="A10" s="27" t="s">
        <v>48</v>
      </c>
      <c s="27"/>
      <c s="28" t="s">
        <v>33</v>
      </c>
      <c s="27"/>
      <c s="29" t="s">
        <v>59</v>
      </c>
      <c s="27"/>
      <c s="27"/>
      <c s="27"/>
      <c s="30">
        <f>0+Q10</f>
      </c>
      <c r="O10">
        <f>0+R10</f>
      </c>
      <c r="Q10">
        <f>0+I11+I14</f>
      </c>
      <c>
        <f>0+O11+O14</f>
      </c>
    </row>
    <row r="11" spans="1:16" ht="12.75">
      <c r="A11" s="26" t="s">
        <v>50</v>
      </c>
      <c s="31" t="s">
        <v>33</v>
      </c>
      <c s="31" t="s">
        <v>159</v>
      </c>
      <c s="26" t="s">
        <v>52</v>
      </c>
      <c s="32" t="s">
        <v>160</v>
      </c>
      <c s="33" t="s">
        <v>71</v>
      </c>
      <c s="34">
        <v>2</v>
      </c>
      <c s="35">
        <v>0</v>
      </c>
      <c s="36">
        <f>ROUND(ROUND(H11,2)*ROUND(G11,3),2)</f>
      </c>
      <c r="O11">
        <f>(I11*21)/100</f>
      </c>
      <c t="s">
        <v>27</v>
      </c>
    </row>
    <row r="12" spans="1:5" ht="25.5">
      <c r="A12" s="37" t="s">
        <v>55</v>
      </c>
      <c r="E12" s="38" t="s">
        <v>161</v>
      </c>
    </row>
    <row r="13" spans="1:5" ht="12.75">
      <c r="A13" s="44" t="s">
        <v>57</v>
      </c>
      <c r="E13" s="40" t="s">
        <v>715</v>
      </c>
    </row>
    <row r="14" spans="1:16" ht="12.75">
      <c r="A14" s="26" t="s">
        <v>50</v>
      </c>
      <c s="31" t="s">
        <v>27</v>
      </c>
      <c s="31" t="s">
        <v>163</v>
      </c>
      <c s="26" t="s">
        <v>52</v>
      </c>
      <c s="32" t="s">
        <v>164</v>
      </c>
      <c s="33" t="s">
        <v>62</v>
      </c>
      <c s="34">
        <v>15.554</v>
      </c>
      <c s="35">
        <v>0</v>
      </c>
      <c s="36">
        <f>ROUND(ROUND(H14,2)*ROUND(G14,3),2)</f>
      </c>
      <c r="O14">
        <f>(I14*21)/100</f>
      </c>
      <c t="s">
        <v>27</v>
      </c>
    </row>
    <row r="15" spans="1:5" ht="12.75">
      <c r="A15" s="37" t="s">
        <v>55</v>
      </c>
      <c r="E15" s="38" t="s">
        <v>165</v>
      </c>
    </row>
    <row r="16" spans="1:5" ht="12.75">
      <c r="A16" s="39" t="s">
        <v>57</v>
      </c>
      <c r="E16" s="40" t="s">
        <v>716</v>
      </c>
    </row>
    <row r="17" spans="1:18" ht="12.75" customHeight="1">
      <c r="A17" s="6" t="s">
        <v>48</v>
      </c>
      <c s="6"/>
      <c s="42" t="s">
        <v>39</v>
      </c>
      <c s="6"/>
      <c s="29" t="s">
        <v>188</v>
      </c>
      <c s="6"/>
      <c s="6"/>
      <c s="6"/>
      <c s="43">
        <f>0+Q17</f>
      </c>
      <c r="O17">
        <f>0+R17</f>
      </c>
      <c r="Q17">
        <f>0+I18+I21+I24+I27+I30+I33</f>
      </c>
      <c>
        <f>0+O18+O21+O24+O27+O30+O33</f>
      </c>
    </row>
    <row r="18" spans="1:16" ht="12.75">
      <c r="A18" s="26" t="s">
        <v>50</v>
      </c>
      <c s="31" t="s">
        <v>26</v>
      </c>
      <c s="31" t="s">
        <v>294</v>
      </c>
      <c s="26" t="s">
        <v>52</v>
      </c>
      <c s="32" t="s">
        <v>295</v>
      </c>
      <c s="33" t="s">
        <v>62</v>
      </c>
      <c s="34">
        <v>11.009</v>
      </c>
      <c s="35">
        <v>0</v>
      </c>
      <c s="36">
        <f>ROUND(ROUND(H18,2)*ROUND(G18,3),2)</f>
      </c>
      <c r="O18">
        <f>(I18*21)/100</f>
      </c>
      <c t="s">
        <v>27</v>
      </c>
    </row>
    <row r="19" spans="1:5" ht="51">
      <c r="A19" s="37" t="s">
        <v>55</v>
      </c>
      <c r="E19" s="38" t="s">
        <v>296</v>
      </c>
    </row>
    <row r="20" spans="1:5" ht="12.75">
      <c r="A20" s="44" t="s">
        <v>57</v>
      </c>
      <c r="E20" s="40" t="s">
        <v>717</v>
      </c>
    </row>
    <row r="21" spans="1:16" ht="12.75">
      <c r="A21" s="26" t="s">
        <v>50</v>
      </c>
      <c s="31" t="s">
        <v>37</v>
      </c>
      <c s="31" t="s">
        <v>190</v>
      </c>
      <c s="26" t="s">
        <v>298</v>
      </c>
      <c s="32" t="s">
        <v>191</v>
      </c>
      <c s="33" t="s">
        <v>62</v>
      </c>
      <c s="34">
        <v>14.14</v>
      </c>
      <c s="35">
        <v>0</v>
      </c>
      <c s="36">
        <f>ROUND(ROUND(H21,2)*ROUND(G21,3),2)</f>
      </c>
      <c r="O21">
        <f>(I21*21)/100</f>
      </c>
      <c t="s">
        <v>27</v>
      </c>
    </row>
    <row r="22" spans="1:5" ht="51">
      <c r="A22" s="37" t="s">
        <v>55</v>
      </c>
      <c r="E22" s="38" t="s">
        <v>299</v>
      </c>
    </row>
    <row r="23" spans="1:5" ht="12.75">
      <c r="A23" s="44" t="s">
        <v>57</v>
      </c>
      <c r="E23" s="40" t="s">
        <v>718</v>
      </c>
    </row>
    <row r="24" spans="1:16" ht="12.75">
      <c r="A24" s="26" t="s">
        <v>50</v>
      </c>
      <c s="31" t="s">
        <v>39</v>
      </c>
      <c s="31" t="s">
        <v>208</v>
      </c>
      <c s="26" t="s">
        <v>52</v>
      </c>
      <c s="32" t="s">
        <v>209</v>
      </c>
      <c s="33" t="s">
        <v>62</v>
      </c>
      <c s="34">
        <v>11.009</v>
      </c>
      <c s="35">
        <v>0</v>
      </c>
      <c s="36">
        <f>ROUND(ROUND(H24,2)*ROUND(G24,3),2)</f>
      </c>
      <c r="O24">
        <f>(I24*21)/100</f>
      </c>
      <c t="s">
        <v>27</v>
      </c>
    </row>
    <row r="25" spans="1:5" ht="51">
      <c r="A25" s="37" t="s">
        <v>55</v>
      </c>
      <c r="E25" s="38" t="s">
        <v>301</v>
      </c>
    </row>
    <row r="26" spans="1:5" ht="12.75">
      <c r="A26" s="44" t="s">
        <v>57</v>
      </c>
      <c r="E26" s="40" t="s">
        <v>717</v>
      </c>
    </row>
    <row r="27" spans="1:16" ht="12.75">
      <c r="A27" s="26" t="s">
        <v>50</v>
      </c>
      <c s="31" t="s">
        <v>41</v>
      </c>
      <c s="31" t="s">
        <v>212</v>
      </c>
      <c s="26" t="s">
        <v>74</v>
      </c>
      <c s="32" t="s">
        <v>213</v>
      </c>
      <c s="33" t="s">
        <v>62</v>
      </c>
      <c s="34">
        <v>10.504</v>
      </c>
      <c s="35">
        <v>0</v>
      </c>
      <c s="36">
        <f>ROUND(ROUND(H27,2)*ROUND(G27,3),2)</f>
      </c>
      <c r="O27">
        <f>(I27*21)/100</f>
      </c>
      <c t="s">
        <v>27</v>
      </c>
    </row>
    <row r="28" spans="1:5" ht="51">
      <c r="A28" s="37" t="s">
        <v>55</v>
      </c>
      <c r="E28" s="38" t="s">
        <v>302</v>
      </c>
    </row>
    <row r="29" spans="1:5" ht="12.75">
      <c r="A29" s="44" t="s">
        <v>57</v>
      </c>
      <c r="E29" s="40" t="s">
        <v>719</v>
      </c>
    </row>
    <row r="30" spans="1:16" ht="12.75">
      <c r="A30" s="26" t="s">
        <v>50</v>
      </c>
      <c s="31" t="s">
        <v>81</v>
      </c>
      <c s="31" t="s">
        <v>225</v>
      </c>
      <c s="26" t="s">
        <v>52</v>
      </c>
      <c s="32" t="s">
        <v>226</v>
      </c>
      <c s="33" t="s">
        <v>62</v>
      </c>
      <c s="34">
        <v>10.1</v>
      </c>
      <c s="35">
        <v>0</v>
      </c>
      <c s="36">
        <f>ROUND(ROUND(H30,2)*ROUND(G30,3),2)</f>
      </c>
      <c r="O30">
        <f>(I30*21)/100</f>
      </c>
      <c t="s">
        <v>27</v>
      </c>
    </row>
    <row r="31" spans="1:5" ht="25.5">
      <c r="A31" s="37" t="s">
        <v>55</v>
      </c>
      <c r="E31" s="38" t="s">
        <v>227</v>
      </c>
    </row>
    <row r="32" spans="1:5" ht="12.75">
      <c r="A32" s="44" t="s">
        <v>57</v>
      </c>
      <c r="E32" s="40" t="s">
        <v>720</v>
      </c>
    </row>
    <row r="33" spans="1:16" ht="12.75">
      <c r="A33" s="26" t="s">
        <v>50</v>
      </c>
      <c s="31" t="s">
        <v>85</v>
      </c>
      <c s="31" t="s">
        <v>305</v>
      </c>
      <c s="26" t="s">
        <v>52</v>
      </c>
      <c s="32" t="s">
        <v>306</v>
      </c>
      <c s="33" t="s">
        <v>62</v>
      </c>
      <c s="34">
        <v>10.504</v>
      </c>
      <c s="35">
        <v>0</v>
      </c>
      <c s="36">
        <f>ROUND(ROUND(H33,2)*ROUND(G33,3),2)</f>
      </c>
      <c r="O33">
        <f>(I33*21)/100</f>
      </c>
      <c t="s">
        <v>27</v>
      </c>
    </row>
    <row r="34" spans="1:5" ht="51">
      <c r="A34" s="37" t="s">
        <v>55</v>
      </c>
      <c r="E34" s="38" t="s">
        <v>307</v>
      </c>
    </row>
    <row r="35" spans="1:5" ht="12.75">
      <c r="A35" s="39" t="s">
        <v>57</v>
      </c>
      <c r="E35" s="40" t="s">
        <v>719</v>
      </c>
    </row>
  </sheetData>
  <sheetProtection sheet="1" objects="1" scenarios="1"/>
  <mergeCells count="12">
    <mergeCell ref="C3:D3"/>
    <mergeCell ref="C4:D4"/>
    <mergeCell ref="C5:D5"/>
    <mergeCell ref="C6:D6"/>
    <mergeCell ref="A7:A8"/>
    <mergeCell ref="B7:B8"/>
    <mergeCell ref="C7:C8"/>
    <mergeCell ref="D7:D8"/>
    <mergeCell ref="E7:E8"/>
    <mergeCell ref="F7:F8"/>
    <mergeCell ref="G7:G8"/>
    <mergeCell ref="H7:I7"/>
  </mergeCells>
  <printOptions/>
  <pageMargins left="0.75" right="0.75" top="1" bottom="1" header="0.5" footer="0.5"/>
  <pageSetup fitToHeight="0" horizontalDpi="300" verticalDpi="300" orientation="portrait" paperSize="9"/>
  <drawing r:id="rId1"/>
</worksheet>
</file>

<file path=xl/worksheets/sheet28.xml><?xml version="1.0" encoding="utf-8"?>
<worksheet xmlns="http://schemas.openxmlformats.org/spreadsheetml/2006/main" xmlns:r="http://schemas.openxmlformats.org/officeDocument/2006/relationships">
  <sheetPr>
    <pageSetUpPr fitToPage="1"/>
  </sheetPr>
  <dimension ref="A1:R150"/>
  <sheetViews>
    <sheetView workbookViewId="0" topLeftCell="A1">
      <pane ySplit="9" topLeftCell="A10" activePane="bottomLeft" state="frozen"/>
      <selection pane="topLeft" activeCell="A1" sqref="A1"/>
      <selection pane="bottomLeft" activeCell="A10" sqref="A10"/>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26</v>
      </c>
    </row>
    <row r="2" spans="2:16" ht="25" customHeight="1">
      <c r="B2" s="1"/>
      <c s="1"/>
      <c s="1"/>
      <c s="2" t="s">
        <v>13</v>
      </c>
      <c s="1"/>
      <c s="1"/>
      <c s="6"/>
      <c s="6"/>
      <c r="O2">
        <f>0+O10+O17+O63+O67+O101+O105</f>
      </c>
      <c t="s">
        <v>26</v>
      </c>
    </row>
    <row r="3" spans="1:16" ht="15" customHeight="1">
      <c r="A3" t="s">
        <v>12</v>
      </c>
      <c s="12" t="s">
        <v>14</v>
      </c>
      <c s="13" t="s">
        <v>15</v>
      </c>
      <c s="1"/>
      <c s="14" t="s">
        <v>16</v>
      </c>
      <c s="1"/>
      <c s="9"/>
      <c s="8" t="s">
        <v>723</v>
      </c>
      <c s="45">
        <f>0+I10+I17+I63+I67+I101+I105</f>
      </c>
      <c r="O3" t="s">
        <v>23</v>
      </c>
      <c t="s">
        <v>27</v>
      </c>
    </row>
    <row r="4" spans="1:16" ht="15" customHeight="1">
      <c r="A4" t="s">
        <v>17</v>
      </c>
      <c s="12" t="s">
        <v>18</v>
      </c>
      <c s="13" t="s">
        <v>116</v>
      </c>
      <c s="1"/>
      <c s="14" t="s">
        <v>117</v>
      </c>
      <c s="1"/>
      <c s="1"/>
      <c s="11"/>
      <c s="11"/>
      <c r="O4" t="s">
        <v>24</v>
      </c>
      <c t="s">
        <v>27</v>
      </c>
    </row>
    <row r="5" spans="1:16" ht="12.75" customHeight="1">
      <c r="A5" t="s">
        <v>21</v>
      </c>
      <c s="12" t="s">
        <v>18</v>
      </c>
      <c s="13" t="s">
        <v>721</v>
      </c>
      <c s="1"/>
      <c s="14" t="s">
        <v>722</v>
      </c>
      <c s="1"/>
      <c s="1"/>
      <c s="1"/>
      <c s="1"/>
      <c r="O5" t="s">
        <v>25</v>
      </c>
      <c t="s">
        <v>27</v>
      </c>
    </row>
    <row r="6" spans="1:9" ht="12.75" customHeight="1">
      <c r="A6" t="s">
        <v>120</v>
      </c>
      <c s="16" t="s">
        <v>22</v>
      </c>
      <c s="17" t="s">
        <v>723</v>
      </c>
      <c s="6"/>
      <c s="18" t="s">
        <v>724</v>
      </c>
      <c s="6"/>
      <c s="6"/>
      <c s="6"/>
      <c s="6"/>
    </row>
    <row r="7" spans="1:9" ht="12.75" customHeight="1">
      <c r="A7" s="15" t="s">
        <v>30</v>
      </c>
      <c s="15" t="s">
        <v>32</v>
      </c>
      <c s="15" t="s">
        <v>34</v>
      </c>
      <c s="15" t="s">
        <v>35</v>
      </c>
      <c s="15" t="s">
        <v>36</v>
      </c>
      <c s="15" t="s">
        <v>38</v>
      </c>
      <c s="15" t="s">
        <v>40</v>
      </c>
      <c s="15" t="s">
        <v>42</v>
      </c>
      <c s="15"/>
    </row>
    <row r="8" spans="1:9" ht="12.75" customHeight="1">
      <c r="A8" s="15"/>
      <c s="15"/>
      <c s="15"/>
      <c s="15"/>
      <c s="15"/>
      <c s="15"/>
      <c s="15"/>
      <c s="15" t="s">
        <v>43</v>
      </c>
      <c s="15" t="s">
        <v>45</v>
      </c>
    </row>
    <row r="9" spans="1:9" ht="12.75" customHeight="1">
      <c r="A9" s="15" t="s">
        <v>31</v>
      </c>
      <c s="15" t="s">
        <v>33</v>
      </c>
      <c s="15" t="s">
        <v>27</v>
      </c>
      <c s="15" t="s">
        <v>26</v>
      </c>
      <c s="15" t="s">
        <v>37</v>
      </c>
      <c s="15" t="s">
        <v>39</v>
      </c>
      <c s="15" t="s">
        <v>41</v>
      </c>
      <c s="15" t="s">
        <v>44</v>
      </c>
      <c s="15" t="s">
        <v>46</v>
      </c>
    </row>
    <row r="10" spans="1:18" ht="12.75" customHeight="1">
      <c r="A10" s="27" t="s">
        <v>48</v>
      </c>
      <c s="27"/>
      <c s="28" t="s">
        <v>31</v>
      </c>
      <c s="27"/>
      <c s="29" t="s">
        <v>49</v>
      </c>
      <c s="27"/>
      <c s="27"/>
      <c s="27"/>
      <c s="30">
        <f>0+Q10</f>
      </c>
      <c r="O10">
        <f>0+R10</f>
      </c>
      <c r="Q10">
        <f>0+I11+I14</f>
      </c>
      <c>
        <f>0+O11+O14</f>
      </c>
    </row>
    <row r="11" spans="1:16" ht="12.75">
      <c r="A11" s="26" t="s">
        <v>50</v>
      </c>
      <c s="31" t="s">
        <v>33</v>
      </c>
      <c s="31" t="s">
        <v>51</v>
      </c>
      <c s="26" t="s">
        <v>69</v>
      </c>
      <c s="32" t="s">
        <v>53</v>
      </c>
      <c s="33" t="s">
        <v>54</v>
      </c>
      <c s="34">
        <v>226.959</v>
      </c>
      <c s="35">
        <v>0</v>
      </c>
      <c s="36">
        <f>ROUND(ROUND(H11,2)*ROUND(G11,3),2)</f>
      </c>
      <c r="O11">
        <f>(I11*21)/100</f>
      </c>
      <c t="s">
        <v>27</v>
      </c>
    </row>
    <row r="12" spans="1:5" ht="12.75">
      <c r="A12" s="37" t="s">
        <v>55</v>
      </c>
      <c r="E12" s="38" t="s">
        <v>125</v>
      </c>
    </row>
    <row r="13" spans="1:5" ht="12.75">
      <c r="A13" s="44" t="s">
        <v>57</v>
      </c>
      <c r="E13" s="40" t="s">
        <v>727</v>
      </c>
    </row>
    <row r="14" spans="1:16" ht="12.75">
      <c r="A14" s="26" t="s">
        <v>50</v>
      </c>
      <c s="31" t="s">
        <v>27</v>
      </c>
      <c s="31" t="s">
        <v>51</v>
      </c>
      <c s="26" t="s">
        <v>74</v>
      </c>
      <c s="32" t="s">
        <v>53</v>
      </c>
      <c s="33" t="s">
        <v>54</v>
      </c>
      <c s="34">
        <v>3520.745</v>
      </c>
      <c s="35">
        <v>0</v>
      </c>
      <c s="36">
        <f>ROUND(ROUND(H14,2)*ROUND(G14,3),2)</f>
      </c>
      <c r="O14">
        <f>(I14*21)/100</f>
      </c>
      <c t="s">
        <v>27</v>
      </c>
    </row>
    <row r="15" spans="1:5" ht="25.5">
      <c r="A15" s="37" t="s">
        <v>55</v>
      </c>
      <c r="E15" s="38" t="s">
        <v>127</v>
      </c>
    </row>
    <row r="16" spans="1:5" ht="51">
      <c r="A16" s="39" t="s">
        <v>57</v>
      </c>
      <c r="E16" s="40" t="s">
        <v>728</v>
      </c>
    </row>
    <row r="17" spans="1:18" ht="12.75" customHeight="1">
      <c r="A17" s="6" t="s">
        <v>48</v>
      </c>
      <c s="6"/>
      <c s="42" t="s">
        <v>33</v>
      </c>
      <c s="6"/>
      <c s="29" t="s">
        <v>59</v>
      </c>
      <c s="6"/>
      <c s="6"/>
      <c s="6"/>
      <c s="43">
        <f>0+Q17</f>
      </c>
      <c r="O17">
        <f>0+R17</f>
      </c>
      <c r="Q17">
        <f>0+I18+I21+I24+I27+I30+I33+I36+I39+I42+I45+I48+I51+I54+I57+I60</f>
      </c>
      <c>
        <f>0+O18+O21+O24+O27+O30+O33+O36+O39+O42+O45+O48+O51+O54+O57+O60</f>
      </c>
    </row>
    <row r="18" spans="1:16" ht="25.5">
      <c r="A18" s="26" t="s">
        <v>50</v>
      </c>
      <c s="31" t="s">
        <v>26</v>
      </c>
      <c s="31" t="s">
        <v>129</v>
      </c>
      <c s="26" t="s">
        <v>52</v>
      </c>
      <c s="32" t="s">
        <v>130</v>
      </c>
      <c s="33" t="s">
        <v>71</v>
      </c>
      <c s="34">
        <v>181.706</v>
      </c>
      <c s="35">
        <v>0</v>
      </c>
      <c s="36">
        <f>ROUND(ROUND(H18,2)*ROUND(G18,3),2)</f>
      </c>
      <c r="O18">
        <f>(I18*21)/100</f>
      </c>
      <c t="s">
        <v>27</v>
      </c>
    </row>
    <row r="19" spans="1:5" ht="51">
      <c r="A19" s="37" t="s">
        <v>55</v>
      </c>
      <c r="E19" s="38" t="s">
        <v>131</v>
      </c>
    </row>
    <row r="20" spans="1:5" ht="127.5">
      <c r="A20" s="44" t="s">
        <v>57</v>
      </c>
      <c r="E20" s="40" t="s">
        <v>729</v>
      </c>
    </row>
    <row r="21" spans="1:16" ht="25.5">
      <c r="A21" s="26" t="s">
        <v>50</v>
      </c>
      <c s="31" t="s">
        <v>37</v>
      </c>
      <c s="31" t="s">
        <v>133</v>
      </c>
      <c s="26" t="s">
        <v>52</v>
      </c>
      <c s="32" t="s">
        <v>134</v>
      </c>
      <c s="33" t="s">
        <v>71</v>
      </c>
      <c s="34">
        <v>98.678</v>
      </c>
      <c s="35">
        <v>0</v>
      </c>
      <c s="36">
        <f>ROUND(ROUND(H21,2)*ROUND(G21,3),2)</f>
      </c>
      <c r="O21">
        <f>(I21*21)/100</f>
      </c>
      <c t="s">
        <v>27</v>
      </c>
    </row>
    <row r="22" spans="1:5" ht="51">
      <c r="A22" s="37" t="s">
        <v>55</v>
      </c>
      <c r="E22" s="38" t="s">
        <v>135</v>
      </c>
    </row>
    <row r="23" spans="1:5" ht="38.25">
      <c r="A23" s="44" t="s">
        <v>57</v>
      </c>
      <c r="E23" s="40" t="s">
        <v>730</v>
      </c>
    </row>
    <row r="24" spans="1:16" ht="12.75">
      <c r="A24" s="26" t="s">
        <v>50</v>
      </c>
      <c s="31" t="s">
        <v>39</v>
      </c>
      <c s="31" t="s">
        <v>137</v>
      </c>
      <c s="26" t="s">
        <v>52</v>
      </c>
      <c s="32" t="s">
        <v>138</v>
      </c>
      <c s="33" t="s">
        <v>71</v>
      </c>
      <c s="34">
        <v>377.269</v>
      </c>
      <c s="35">
        <v>0</v>
      </c>
      <c s="36">
        <f>ROUND(ROUND(H24,2)*ROUND(G24,3),2)</f>
      </c>
      <c r="O24">
        <f>(I24*21)/100</f>
      </c>
      <c t="s">
        <v>27</v>
      </c>
    </row>
    <row r="25" spans="1:5" ht="25.5">
      <c r="A25" s="37" t="s">
        <v>55</v>
      </c>
      <c r="E25" s="38" t="s">
        <v>139</v>
      </c>
    </row>
    <row r="26" spans="1:5" ht="38.25">
      <c r="A26" s="44" t="s">
        <v>57</v>
      </c>
      <c r="E26" s="40" t="s">
        <v>731</v>
      </c>
    </row>
    <row r="27" spans="1:16" ht="12.75">
      <c r="A27" s="26" t="s">
        <v>50</v>
      </c>
      <c s="31" t="s">
        <v>41</v>
      </c>
      <c s="31" t="s">
        <v>141</v>
      </c>
      <c s="26" t="s">
        <v>52</v>
      </c>
      <c s="32" t="s">
        <v>142</v>
      </c>
      <c s="33" t="s">
        <v>71</v>
      </c>
      <c s="34">
        <v>1621.479</v>
      </c>
      <c s="35">
        <v>0</v>
      </c>
      <c s="36">
        <f>ROUND(ROUND(H27,2)*ROUND(G27,3),2)</f>
      </c>
      <c r="O27">
        <f>(I27*21)/100</f>
      </c>
      <c t="s">
        <v>27</v>
      </c>
    </row>
    <row r="28" spans="1:5" ht="51">
      <c r="A28" s="37" t="s">
        <v>55</v>
      </c>
      <c r="E28" s="38" t="s">
        <v>143</v>
      </c>
    </row>
    <row r="29" spans="1:5" ht="12.75">
      <c r="A29" s="44" t="s">
        <v>57</v>
      </c>
      <c r="E29" s="40" t="s">
        <v>732</v>
      </c>
    </row>
    <row r="30" spans="1:16" ht="12.75">
      <c r="A30" s="26" t="s">
        <v>50</v>
      </c>
      <c s="31" t="s">
        <v>81</v>
      </c>
      <c s="31" t="s">
        <v>145</v>
      </c>
      <c s="26" t="s">
        <v>69</v>
      </c>
      <c s="32" t="s">
        <v>146</v>
      </c>
      <c s="33" t="s">
        <v>71</v>
      </c>
      <c s="34">
        <v>203.103</v>
      </c>
      <c s="35">
        <v>0</v>
      </c>
      <c s="36">
        <f>ROUND(ROUND(H30,2)*ROUND(G30,3),2)</f>
      </c>
      <c r="O30">
        <f>(I30*21)/100</f>
      </c>
      <c t="s">
        <v>27</v>
      </c>
    </row>
    <row r="31" spans="1:5" ht="25.5">
      <c r="A31" s="37" t="s">
        <v>55</v>
      </c>
      <c r="E31" s="38" t="s">
        <v>147</v>
      </c>
    </row>
    <row r="32" spans="1:5" ht="38.25">
      <c r="A32" s="44" t="s">
        <v>57</v>
      </c>
      <c r="E32" s="40" t="s">
        <v>733</v>
      </c>
    </row>
    <row r="33" spans="1:16" ht="12.75">
      <c r="A33" s="26" t="s">
        <v>50</v>
      </c>
      <c s="31" t="s">
        <v>85</v>
      </c>
      <c s="31" t="s">
        <v>145</v>
      </c>
      <c s="26" t="s">
        <v>74</v>
      </c>
      <c s="32" t="s">
        <v>146</v>
      </c>
      <c s="33" t="s">
        <v>71</v>
      </c>
      <c s="34">
        <v>377.269</v>
      </c>
      <c s="35">
        <v>0</v>
      </c>
      <c s="36">
        <f>ROUND(ROUND(H33,2)*ROUND(G33,3),2)</f>
      </c>
      <c r="O33">
        <f>(I33*21)/100</f>
      </c>
      <c t="s">
        <v>27</v>
      </c>
    </row>
    <row r="34" spans="1:5" ht="25.5">
      <c r="A34" s="37" t="s">
        <v>55</v>
      </c>
      <c r="E34" s="38" t="s">
        <v>149</v>
      </c>
    </row>
    <row r="35" spans="1:5" ht="12.75">
      <c r="A35" s="44" t="s">
        <v>57</v>
      </c>
      <c r="E35" s="40" t="s">
        <v>734</v>
      </c>
    </row>
    <row r="36" spans="1:16" ht="12.75">
      <c r="A36" s="26" t="s">
        <v>50</v>
      </c>
      <c s="31" t="s">
        <v>44</v>
      </c>
      <c s="31" t="s">
        <v>151</v>
      </c>
      <c s="26" t="s">
        <v>52</v>
      </c>
      <c s="32" t="s">
        <v>152</v>
      </c>
      <c s="33" t="s">
        <v>98</v>
      </c>
      <c s="34">
        <v>245</v>
      </c>
      <c s="35">
        <v>0</v>
      </c>
      <c s="36">
        <f>ROUND(ROUND(H36,2)*ROUND(G36,3),2)</f>
      </c>
      <c r="O36">
        <f>(I36*21)/100</f>
      </c>
      <c t="s">
        <v>27</v>
      </c>
    </row>
    <row r="37" spans="1:5" ht="38.25">
      <c r="A37" s="37" t="s">
        <v>55</v>
      </c>
      <c r="E37" s="38" t="s">
        <v>153</v>
      </c>
    </row>
    <row r="38" spans="1:5" ht="12.75">
      <c r="A38" s="44" t="s">
        <v>57</v>
      </c>
      <c r="E38" s="40" t="s">
        <v>735</v>
      </c>
    </row>
    <row r="39" spans="1:16" ht="12.75">
      <c r="A39" s="26" t="s">
        <v>50</v>
      </c>
      <c s="31" t="s">
        <v>46</v>
      </c>
      <c s="31" t="s">
        <v>82</v>
      </c>
      <c s="26" t="s">
        <v>52</v>
      </c>
      <c s="32" t="s">
        <v>83</v>
      </c>
      <c s="33" t="s">
        <v>71</v>
      </c>
      <c s="34">
        <v>1621.479</v>
      </c>
      <c s="35">
        <v>0</v>
      </c>
      <c s="36">
        <f>ROUND(ROUND(H39,2)*ROUND(G39,3),2)</f>
      </c>
      <c r="O39">
        <f>(I39*21)/100</f>
      </c>
      <c t="s">
        <v>27</v>
      </c>
    </row>
    <row r="40" spans="1:5" ht="12.75">
      <c r="A40" s="37" t="s">
        <v>55</v>
      </c>
      <c r="E40" s="38" t="s">
        <v>52</v>
      </c>
    </row>
    <row r="41" spans="1:5" ht="12.75">
      <c r="A41" s="44" t="s">
        <v>57</v>
      </c>
      <c r="E41" s="40" t="s">
        <v>736</v>
      </c>
    </row>
    <row r="42" spans="1:16" ht="12.75">
      <c r="A42" s="26" t="s">
        <v>50</v>
      </c>
      <c s="31" t="s">
        <v>101</v>
      </c>
      <c s="31" t="s">
        <v>156</v>
      </c>
      <c s="26" t="s">
        <v>52</v>
      </c>
      <c s="32" t="s">
        <v>157</v>
      </c>
      <c s="33" t="s">
        <v>71</v>
      </c>
      <c s="34">
        <v>377.269</v>
      </c>
      <c s="35">
        <v>0</v>
      </c>
      <c s="36">
        <f>ROUND(ROUND(H42,2)*ROUND(G42,3),2)</f>
      </c>
      <c r="O42">
        <f>(I42*21)/100</f>
      </c>
      <c t="s">
        <v>27</v>
      </c>
    </row>
    <row r="43" spans="1:5" ht="12.75">
      <c r="A43" s="37" t="s">
        <v>55</v>
      </c>
      <c r="E43" s="38" t="s">
        <v>52</v>
      </c>
    </row>
    <row r="44" spans="1:5" ht="25.5">
      <c r="A44" s="44" t="s">
        <v>57</v>
      </c>
      <c r="E44" s="40" t="s">
        <v>737</v>
      </c>
    </row>
    <row r="45" spans="1:16" ht="12.75">
      <c r="A45" s="26" t="s">
        <v>50</v>
      </c>
      <c s="31" t="s">
        <v>106</v>
      </c>
      <c s="31" t="s">
        <v>159</v>
      </c>
      <c s="26" t="s">
        <v>52</v>
      </c>
      <c s="32" t="s">
        <v>160</v>
      </c>
      <c s="33" t="s">
        <v>71</v>
      </c>
      <c s="34">
        <v>292.516</v>
      </c>
      <c s="35">
        <v>0</v>
      </c>
      <c s="36">
        <f>ROUND(ROUND(H45,2)*ROUND(G45,3),2)</f>
      </c>
      <c r="O45">
        <f>(I45*21)/100</f>
      </c>
      <c t="s">
        <v>27</v>
      </c>
    </row>
    <row r="46" spans="1:5" ht="25.5">
      <c r="A46" s="37" t="s">
        <v>55</v>
      </c>
      <c r="E46" s="38" t="s">
        <v>161</v>
      </c>
    </row>
    <row r="47" spans="1:5" ht="12.75">
      <c r="A47" s="44" t="s">
        <v>57</v>
      </c>
      <c r="E47" s="40" t="s">
        <v>738</v>
      </c>
    </row>
    <row r="48" spans="1:16" ht="12.75">
      <c r="A48" s="26" t="s">
        <v>50</v>
      </c>
      <c s="31" t="s">
        <v>111</v>
      </c>
      <c s="31" t="s">
        <v>163</v>
      </c>
      <c s="26" t="s">
        <v>52</v>
      </c>
      <c s="32" t="s">
        <v>164</v>
      </c>
      <c s="33" t="s">
        <v>62</v>
      </c>
      <c s="34">
        <v>2424.136</v>
      </c>
      <c s="35">
        <v>0</v>
      </c>
      <c s="36">
        <f>ROUND(ROUND(H48,2)*ROUND(G48,3),2)</f>
      </c>
      <c r="O48">
        <f>(I48*21)/100</f>
      </c>
      <c t="s">
        <v>27</v>
      </c>
    </row>
    <row r="49" spans="1:5" ht="12.75">
      <c r="A49" s="37" t="s">
        <v>55</v>
      </c>
      <c r="E49" s="38" t="s">
        <v>165</v>
      </c>
    </row>
    <row r="50" spans="1:5" ht="12.75">
      <c r="A50" s="44" t="s">
        <v>57</v>
      </c>
      <c r="E50" s="40" t="s">
        <v>739</v>
      </c>
    </row>
    <row r="51" spans="1:16" ht="12.75">
      <c r="A51" s="26" t="s">
        <v>50</v>
      </c>
      <c s="31" t="s">
        <v>167</v>
      </c>
      <c s="31" t="s">
        <v>168</v>
      </c>
      <c s="26" t="s">
        <v>52</v>
      </c>
      <c s="32" t="s">
        <v>169</v>
      </c>
      <c s="33" t="s">
        <v>62</v>
      </c>
      <c s="34">
        <v>1354.02</v>
      </c>
      <c s="35">
        <v>0</v>
      </c>
      <c s="36">
        <f>ROUND(ROUND(H51,2)*ROUND(G51,3),2)</f>
      </c>
      <c r="O51">
        <f>(I51*21)/100</f>
      </c>
      <c t="s">
        <v>27</v>
      </c>
    </row>
    <row r="52" spans="1:5" ht="12.75">
      <c r="A52" s="37" t="s">
        <v>55</v>
      </c>
      <c r="E52" s="38" t="s">
        <v>170</v>
      </c>
    </row>
    <row r="53" spans="1:5" ht="38.25">
      <c r="A53" s="44" t="s">
        <v>57</v>
      </c>
      <c r="E53" s="40" t="s">
        <v>740</v>
      </c>
    </row>
    <row r="54" spans="1:16" ht="12.75">
      <c r="A54" s="26" t="s">
        <v>50</v>
      </c>
      <c s="31" t="s">
        <v>172</v>
      </c>
      <c s="31" t="s">
        <v>173</v>
      </c>
      <c s="26" t="s">
        <v>52</v>
      </c>
      <c s="32" t="s">
        <v>174</v>
      </c>
      <c s="33" t="s">
        <v>71</v>
      </c>
      <c s="34">
        <v>168.453</v>
      </c>
      <c s="35">
        <v>0</v>
      </c>
      <c s="36">
        <f>ROUND(ROUND(H54,2)*ROUND(G54,3),2)</f>
      </c>
      <c r="O54">
        <f>(I54*21)/100</f>
      </c>
      <c t="s">
        <v>27</v>
      </c>
    </row>
    <row r="55" spans="1:5" ht="25.5">
      <c r="A55" s="37" t="s">
        <v>55</v>
      </c>
      <c r="E55" s="38" t="s">
        <v>175</v>
      </c>
    </row>
    <row r="56" spans="1:5" ht="12.75">
      <c r="A56" s="44" t="s">
        <v>57</v>
      </c>
      <c r="E56" s="40" t="s">
        <v>741</v>
      </c>
    </row>
    <row r="57" spans="1:16" ht="12.75">
      <c r="A57" s="26" t="s">
        <v>50</v>
      </c>
      <c s="31" t="s">
        <v>177</v>
      </c>
      <c s="31" t="s">
        <v>742</v>
      </c>
      <c s="26" t="s">
        <v>52</v>
      </c>
      <c s="32" t="s">
        <v>743</v>
      </c>
      <c s="33" t="s">
        <v>71</v>
      </c>
      <c s="34">
        <v>34.65</v>
      </c>
      <c s="35">
        <v>0</v>
      </c>
      <c s="36">
        <f>ROUND(ROUND(H57,2)*ROUND(G57,3),2)</f>
      </c>
      <c r="O57">
        <f>(I57*21)/100</f>
      </c>
      <c t="s">
        <v>27</v>
      </c>
    </row>
    <row r="58" spans="1:5" ht="25.5">
      <c r="A58" s="37" t="s">
        <v>55</v>
      </c>
      <c r="E58" s="38" t="s">
        <v>175</v>
      </c>
    </row>
    <row r="59" spans="1:5" ht="12.75">
      <c r="A59" s="44" t="s">
        <v>57</v>
      </c>
      <c r="E59" s="40" t="s">
        <v>744</v>
      </c>
    </row>
    <row r="60" spans="1:16" ht="12.75">
      <c r="A60" s="26" t="s">
        <v>50</v>
      </c>
      <c s="31" t="s">
        <v>183</v>
      </c>
      <c s="31" t="s">
        <v>178</v>
      </c>
      <c s="26" t="s">
        <v>52</v>
      </c>
      <c s="32" t="s">
        <v>179</v>
      </c>
      <c s="33" t="s">
        <v>62</v>
      </c>
      <c s="34">
        <v>1354.02</v>
      </c>
      <c s="35">
        <v>0</v>
      </c>
      <c s="36">
        <f>ROUND(ROUND(H60,2)*ROUND(G60,3),2)</f>
      </c>
      <c r="O60">
        <f>(I60*21)/100</f>
      </c>
      <c t="s">
        <v>27</v>
      </c>
    </row>
    <row r="61" spans="1:5" ht="12.75">
      <c r="A61" s="37" t="s">
        <v>55</v>
      </c>
      <c r="E61" s="38" t="s">
        <v>180</v>
      </c>
    </row>
    <row r="62" spans="1:5" ht="51">
      <c r="A62" s="39" t="s">
        <v>57</v>
      </c>
      <c r="E62" s="40" t="s">
        <v>745</v>
      </c>
    </row>
    <row r="63" spans="1:18" ht="12.75" customHeight="1">
      <c r="A63" s="6" t="s">
        <v>48</v>
      </c>
      <c s="6"/>
      <c s="42" t="s">
        <v>37</v>
      </c>
      <c s="6"/>
      <c s="29" t="s">
        <v>182</v>
      </c>
      <c s="6"/>
      <c s="6"/>
      <c s="6"/>
      <c s="43">
        <f>0+Q63</f>
      </c>
      <c r="O63">
        <f>0+R63</f>
      </c>
      <c r="Q63">
        <f>0+I64</f>
      </c>
      <c>
        <f>0+O64</f>
      </c>
    </row>
    <row r="64" spans="1:16" ht="12.75">
      <c r="A64" s="26" t="s">
        <v>50</v>
      </c>
      <c s="31" t="s">
        <v>189</v>
      </c>
      <c s="31" t="s">
        <v>184</v>
      </c>
      <c s="26" t="s">
        <v>52</v>
      </c>
      <c s="32" t="s">
        <v>185</v>
      </c>
      <c s="33" t="s">
        <v>71</v>
      </c>
      <c s="34">
        <v>387.392</v>
      </c>
      <c s="35">
        <v>0</v>
      </c>
      <c s="36">
        <f>ROUND(ROUND(H64,2)*ROUND(G64,3),2)</f>
      </c>
      <c r="O64">
        <f>(I64*21)/100</f>
      </c>
      <c t="s">
        <v>27</v>
      </c>
    </row>
    <row r="65" spans="1:5" ht="38.25">
      <c r="A65" s="37" t="s">
        <v>55</v>
      </c>
      <c r="E65" s="38" t="s">
        <v>186</v>
      </c>
    </row>
    <row r="66" spans="1:5" ht="25.5">
      <c r="A66" s="39" t="s">
        <v>57</v>
      </c>
      <c r="E66" s="40" t="s">
        <v>746</v>
      </c>
    </row>
    <row r="67" spans="1:18" ht="12.75" customHeight="1">
      <c r="A67" s="6" t="s">
        <v>48</v>
      </c>
      <c s="6"/>
      <c s="42" t="s">
        <v>39</v>
      </c>
      <c s="6"/>
      <c s="29" t="s">
        <v>188</v>
      </c>
      <c s="6"/>
      <c s="6"/>
      <c s="6"/>
      <c s="43">
        <f>0+Q67</f>
      </c>
      <c r="O67">
        <f>0+R67</f>
      </c>
      <c r="Q67">
        <f>0+I68+I71+I74+I77+I80+I83+I86+I89+I92+I95+I98</f>
      </c>
      <c>
        <f>0+O68+O71+O74+O77+O80+O83+O86+O89+O92+O95+O98</f>
      </c>
    </row>
    <row r="68" spans="1:16" ht="12.75">
      <c r="A68" s="26" t="s">
        <v>50</v>
      </c>
      <c s="31" t="s">
        <v>194</v>
      </c>
      <c s="31" t="s">
        <v>190</v>
      </c>
      <c s="26" t="s">
        <v>69</v>
      </c>
      <c s="32" t="s">
        <v>191</v>
      </c>
      <c s="33" t="s">
        <v>62</v>
      </c>
      <c s="34">
        <v>2203.76</v>
      </c>
      <c s="35">
        <v>0</v>
      </c>
      <c s="36">
        <f>ROUND(ROUND(H68,2)*ROUND(G68,3),2)</f>
      </c>
      <c r="O68">
        <f>(I68*21)/100</f>
      </c>
      <c t="s">
        <v>27</v>
      </c>
    </row>
    <row r="69" spans="1:5" ht="51">
      <c r="A69" s="37" t="s">
        <v>55</v>
      </c>
      <c r="E69" s="38" t="s">
        <v>192</v>
      </c>
    </row>
    <row r="70" spans="1:5" ht="12.75">
      <c r="A70" s="44" t="s">
        <v>57</v>
      </c>
      <c r="E70" s="40" t="s">
        <v>747</v>
      </c>
    </row>
    <row r="71" spans="1:16" ht="12.75">
      <c r="A71" s="26" t="s">
        <v>50</v>
      </c>
      <c s="31" t="s">
        <v>197</v>
      </c>
      <c s="31" t="s">
        <v>190</v>
      </c>
      <c s="26" t="s">
        <v>74</v>
      </c>
      <c s="32" t="s">
        <v>191</v>
      </c>
      <c s="33" t="s">
        <v>62</v>
      </c>
      <c s="34">
        <v>1813.864</v>
      </c>
      <c s="35">
        <v>0</v>
      </c>
      <c s="36">
        <f>ROUND(ROUND(H71,2)*ROUND(G71,3),2)</f>
      </c>
      <c r="O71">
        <f>(I71*21)/100</f>
      </c>
      <c t="s">
        <v>27</v>
      </c>
    </row>
    <row r="72" spans="1:5" ht="51">
      <c r="A72" s="37" t="s">
        <v>55</v>
      </c>
      <c r="E72" s="38" t="s">
        <v>195</v>
      </c>
    </row>
    <row r="73" spans="1:5" ht="12.75">
      <c r="A73" s="44" t="s">
        <v>57</v>
      </c>
      <c r="E73" s="40" t="s">
        <v>748</v>
      </c>
    </row>
    <row r="74" spans="1:16" ht="12.75">
      <c r="A74" s="26" t="s">
        <v>50</v>
      </c>
      <c s="31" t="s">
        <v>202</v>
      </c>
      <c s="31" t="s">
        <v>198</v>
      </c>
      <c s="26" t="s">
        <v>52</v>
      </c>
      <c s="32" t="s">
        <v>199</v>
      </c>
      <c s="33" t="s">
        <v>71</v>
      </c>
      <c s="34">
        <v>764.661</v>
      </c>
      <c s="35">
        <v>0</v>
      </c>
      <c s="36">
        <f>ROUND(ROUND(H74,2)*ROUND(G74,3),2)</f>
      </c>
      <c r="O74">
        <f>(I74*21)/100</f>
      </c>
      <c t="s">
        <v>27</v>
      </c>
    </row>
    <row r="75" spans="1:5" ht="63.75">
      <c r="A75" s="37" t="s">
        <v>55</v>
      </c>
      <c r="E75" s="38" t="s">
        <v>200</v>
      </c>
    </row>
    <row r="76" spans="1:5" ht="12.75">
      <c r="A76" s="44" t="s">
        <v>57</v>
      </c>
      <c r="E76" s="40" t="s">
        <v>749</v>
      </c>
    </row>
    <row r="77" spans="1:16" ht="12.75">
      <c r="A77" s="26" t="s">
        <v>50</v>
      </c>
      <c s="31" t="s">
        <v>207</v>
      </c>
      <c s="31" t="s">
        <v>203</v>
      </c>
      <c s="26" t="s">
        <v>52</v>
      </c>
      <c s="32" t="s">
        <v>204</v>
      </c>
      <c s="33" t="s">
        <v>71</v>
      </c>
      <c s="34">
        <v>93.015</v>
      </c>
      <c s="35">
        <v>0</v>
      </c>
      <c s="36">
        <f>ROUND(ROUND(H77,2)*ROUND(G77,3),2)</f>
      </c>
      <c r="O77">
        <f>(I77*21)/100</f>
      </c>
      <c t="s">
        <v>27</v>
      </c>
    </row>
    <row r="78" spans="1:5" ht="38.25">
      <c r="A78" s="37" t="s">
        <v>55</v>
      </c>
      <c r="E78" s="38" t="s">
        <v>205</v>
      </c>
    </row>
    <row r="79" spans="1:5" ht="12.75">
      <c r="A79" s="44" t="s">
        <v>57</v>
      </c>
      <c r="E79" s="40" t="s">
        <v>750</v>
      </c>
    </row>
    <row r="80" spans="1:16" ht="12.75">
      <c r="A80" s="26" t="s">
        <v>50</v>
      </c>
      <c s="31" t="s">
        <v>211</v>
      </c>
      <c s="31" t="s">
        <v>208</v>
      </c>
      <c s="26" t="s">
        <v>52</v>
      </c>
      <c s="32" t="s">
        <v>209</v>
      </c>
      <c s="33" t="s">
        <v>62</v>
      </c>
      <c s="34">
        <v>1813.864</v>
      </c>
      <c s="35">
        <v>0</v>
      </c>
      <c s="36">
        <f>ROUND(ROUND(H80,2)*ROUND(G80,3),2)</f>
      </c>
      <c r="O80">
        <f>(I80*21)/100</f>
      </c>
      <c t="s">
        <v>27</v>
      </c>
    </row>
    <row r="81" spans="1:5" ht="51">
      <c r="A81" s="37" t="s">
        <v>55</v>
      </c>
      <c r="E81" s="38" t="s">
        <v>652</v>
      </c>
    </row>
    <row r="82" spans="1:5" ht="12.75">
      <c r="A82" s="44" t="s">
        <v>57</v>
      </c>
      <c r="E82" s="40" t="s">
        <v>748</v>
      </c>
    </row>
    <row r="83" spans="1:16" ht="12.75">
      <c r="A83" s="26" t="s">
        <v>50</v>
      </c>
      <c s="31" t="s">
        <v>216</v>
      </c>
      <c s="31" t="s">
        <v>212</v>
      </c>
      <c s="26" t="s">
        <v>74</v>
      </c>
      <c s="32" t="s">
        <v>213</v>
      </c>
      <c s="33" t="s">
        <v>62</v>
      </c>
      <c s="34">
        <v>4164.639</v>
      </c>
      <c s="35">
        <v>0</v>
      </c>
      <c s="36">
        <f>ROUND(ROUND(H83,2)*ROUND(G83,3),2)</f>
      </c>
      <c r="O83">
        <f>(I83*21)/100</f>
      </c>
      <c t="s">
        <v>27</v>
      </c>
    </row>
    <row r="84" spans="1:5" ht="51">
      <c r="A84" s="37" t="s">
        <v>55</v>
      </c>
      <c r="E84" s="38" t="s">
        <v>751</v>
      </c>
    </row>
    <row r="85" spans="1:5" ht="51">
      <c r="A85" s="44" t="s">
        <v>57</v>
      </c>
      <c r="E85" s="40" t="s">
        <v>752</v>
      </c>
    </row>
    <row r="86" spans="1:16" ht="12.75">
      <c r="A86" s="26" t="s">
        <v>50</v>
      </c>
      <c s="31" t="s">
        <v>219</v>
      </c>
      <c s="31" t="s">
        <v>212</v>
      </c>
      <c s="26" t="s">
        <v>298</v>
      </c>
      <c s="32" t="s">
        <v>213</v>
      </c>
      <c s="33" t="s">
        <v>62</v>
      </c>
      <c s="34">
        <v>4065.006</v>
      </c>
      <c s="35">
        <v>0</v>
      </c>
      <c s="36">
        <f>ROUND(ROUND(H86,2)*ROUND(G86,3),2)</f>
      </c>
      <c r="O86">
        <f>(I86*21)/100</f>
      </c>
      <c t="s">
        <v>27</v>
      </c>
    </row>
    <row r="87" spans="1:5" ht="51">
      <c r="A87" s="37" t="s">
        <v>55</v>
      </c>
      <c r="E87" s="38" t="s">
        <v>217</v>
      </c>
    </row>
    <row r="88" spans="1:5" ht="51">
      <c r="A88" s="44" t="s">
        <v>57</v>
      </c>
      <c r="E88" s="40" t="s">
        <v>753</v>
      </c>
    </row>
    <row r="89" spans="1:16" ht="12.75">
      <c r="A89" s="26" t="s">
        <v>50</v>
      </c>
      <c s="31" t="s">
        <v>224</v>
      </c>
      <c s="31" t="s">
        <v>220</v>
      </c>
      <c s="26" t="s">
        <v>52</v>
      </c>
      <c s="32" t="s">
        <v>221</v>
      </c>
      <c s="33" t="s">
        <v>62</v>
      </c>
      <c s="34">
        <v>837.6</v>
      </c>
      <c s="35">
        <v>0</v>
      </c>
      <c s="36">
        <f>ROUND(ROUND(H89,2)*ROUND(G89,3),2)</f>
      </c>
      <c r="O89">
        <f>(I89*21)/100</f>
      </c>
      <c t="s">
        <v>27</v>
      </c>
    </row>
    <row r="90" spans="1:5" ht="38.25">
      <c r="A90" s="37" t="s">
        <v>55</v>
      </c>
      <c r="E90" s="38" t="s">
        <v>222</v>
      </c>
    </row>
    <row r="91" spans="1:5" ht="25.5">
      <c r="A91" s="44" t="s">
        <v>57</v>
      </c>
      <c r="E91" s="40" t="s">
        <v>754</v>
      </c>
    </row>
    <row r="92" spans="1:16" ht="12.75">
      <c r="A92" s="26" t="s">
        <v>50</v>
      </c>
      <c s="31" t="s">
        <v>229</v>
      </c>
      <c s="31" t="s">
        <v>225</v>
      </c>
      <c s="26" t="s">
        <v>52</v>
      </c>
      <c s="32" t="s">
        <v>226</v>
      </c>
      <c s="33" t="s">
        <v>62</v>
      </c>
      <c s="34">
        <v>3985.3</v>
      </c>
      <c s="35">
        <v>0</v>
      </c>
      <c s="36">
        <f>ROUND(ROUND(H92,2)*ROUND(G92,3),2)</f>
      </c>
      <c r="O92">
        <f>(I92*21)/100</f>
      </c>
      <c t="s">
        <v>27</v>
      </c>
    </row>
    <row r="93" spans="1:5" ht="25.5">
      <c r="A93" s="37" t="s">
        <v>55</v>
      </c>
      <c r="E93" s="38" t="s">
        <v>227</v>
      </c>
    </row>
    <row r="94" spans="1:5" ht="51">
      <c r="A94" s="44" t="s">
        <v>57</v>
      </c>
      <c r="E94" s="40" t="s">
        <v>755</v>
      </c>
    </row>
    <row r="95" spans="1:16" ht="12.75">
      <c r="A95" s="26" t="s">
        <v>50</v>
      </c>
      <c s="31" t="s">
        <v>233</v>
      </c>
      <c s="31" t="s">
        <v>230</v>
      </c>
      <c s="26" t="s">
        <v>52</v>
      </c>
      <c s="32" t="s">
        <v>231</v>
      </c>
      <c s="33" t="s">
        <v>62</v>
      </c>
      <c s="34">
        <v>4065.006</v>
      </c>
      <c s="35">
        <v>0</v>
      </c>
      <c s="36">
        <f>ROUND(ROUND(H95,2)*ROUND(G95,3),2)</f>
      </c>
      <c r="O95">
        <f>(I95*21)/100</f>
      </c>
      <c t="s">
        <v>27</v>
      </c>
    </row>
    <row r="96" spans="1:5" ht="51">
      <c r="A96" s="37" t="s">
        <v>55</v>
      </c>
      <c r="E96" s="38" t="s">
        <v>232</v>
      </c>
    </row>
    <row r="97" spans="1:5" ht="51">
      <c r="A97" s="44" t="s">
        <v>57</v>
      </c>
      <c r="E97" s="40" t="s">
        <v>753</v>
      </c>
    </row>
    <row r="98" spans="1:16" ht="12.75">
      <c r="A98" s="26" t="s">
        <v>50</v>
      </c>
      <c s="31" t="s">
        <v>238</v>
      </c>
      <c s="31" t="s">
        <v>234</v>
      </c>
      <c s="26" t="s">
        <v>52</v>
      </c>
      <c s="32" t="s">
        <v>235</v>
      </c>
      <c s="33" t="s">
        <v>62</v>
      </c>
      <c s="34">
        <v>1771.484</v>
      </c>
      <c s="35">
        <v>0</v>
      </c>
      <c s="36">
        <f>ROUND(ROUND(H98,2)*ROUND(G98,3),2)</f>
      </c>
      <c r="O98">
        <f>(I98*21)/100</f>
      </c>
      <c t="s">
        <v>27</v>
      </c>
    </row>
    <row r="99" spans="1:5" ht="51">
      <c r="A99" s="37" t="s">
        <v>55</v>
      </c>
      <c r="E99" s="38" t="s">
        <v>236</v>
      </c>
    </row>
    <row r="100" spans="1:5" ht="12.75">
      <c r="A100" s="39" t="s">
        <v>57</v>
      </c>
      <c r="E100" s="40" t="s">
        <v>756</v>
      </c>
    </row>
    <row r="101" spans="1:18" ht="12.75" customHeight="1">
      <c r="A101" s="6" t="s">
        <v>48</v>
      </c>
      <c s="6"/>
      <c s="42" t="s">
        <v>85</v>
      </c>
      <c s="6"/>
      <c s="29" t="s">
        <v>242</v>
      </c>
      <c s="6"/>
      <c s="6"/>
      <c s="6"/>
      <c s="43">
        <f>0+Q101</f>
      </c>
      <c r="O101">
        <f>0+R101</f>
      </c>
      <c r="Q101">
        <f>0+I102</f>
      </c>
      <c>
        <f>0+O102</f>
      </c>
    </row>
    <row r="102" spans="1:16" ht="12.75">
      <c r="A102" s="26" t="s">
        <v>50</v>
      </c>
      <c s="31" t="s">
        <v>243</v>
      </c>
      <c s="31" t="s">
        <v>244</v>
      </c>
      <c s="26" t="s">
        <v>52</v>
      </c>
      <c s="32" t="s">
        <v>245</v>
      </c>
      <c s="33" t="s">
        <v>98</v>
      </c>
      <c s="34">
        <v>457.6</v>
      </c>
      <c s="35">
        <v>0</v>
      </c>
      <c s="36">
        <f>ROUND(ROUND(H102,2)*ROUND(G102,3),2)</f>
      </c>
      <c r="O102">
        <f>(I102*21)/100</f>
      </c>
      <c t="s">
        <v>27</v>
      </c>
    </row>
    <row r="103" spans="1:5" ht="102">
      <c r="A103" s="37" t="s">
        <v>55</v>
      </c>
      <c r="E103" s="38" t="s">
        <v>246</v>
      </c>
    </row>
    <row r="104" spans="1:5" ht="25.5">
      <c r="A104" s="39" t="s">
        <v>57</v>
      </c>
      <c r="E104" s="40" t="s">
        <v>757</v>
      </c>
    </row>
    <row r="105" spans="1:18" ht="12.75" customHeight="1">
      <c r="A105" s="6" t="s">
        <v>48</v>
      </c>
      <c s="6"/>
      <c s="42" t="s">
        <v>44</v>
      </c>
      <c s="6"/>
      <c s="29" t="s">
        <v>95</v>
      </c>
      <c s="6"/>
      <c s="6"/>
      <c s="6"/>
      <c s="43">
        <f>0+Q105</f>
      </c>
      <c r="O105">
        <f>0+R105</f>
      </c>
      <c r="Q105">
        <f>0+I106+I109+I112+I115+I118+I121+I124+I127+I130+I133+I136+I139+I142+I145+I148</f>
      </c>
      <c>
        <f>0+O106+O109+O112+O115+O118+O121+O124+O127+O130+O133+O136+O139+O142+O145+O148</f>
      </c>
    </row>
    <row r="106" spans="1:16" ht="25.5">
      <c r="A106" s="26" t="s">
        <v>50</v>
      </c>
      <c s="31" t="s">
        <v>248</v>
      </c>
      <c s="31" t="s">
        <v>659</v>
      </c>
      <c s="26" t="s">
        <v>52</v>
      </c>
      <c s="32" t="s">
        <v>660</v>
      </c>
      <c s="33" t="s">
        <v>98</v>
      </c>
      <c s="34">
        <v>104</v>
      </c>
      <c s="35">
        <v>0</v>
      </c>
      <c s="36">
        <f>ROUND(ROUND(H106,2)*ROUND(G106,3),2)</f>
      </c>
      <c r="O106">
        <f>(I106*21)/100</f>
      </c>
      <c t="s">
        <v>27</v>
      </c>
    </row>
    <row r="107" spans="1:5" ht="12.75">
      <c r="A107" s="37" t="s">
        <v>55</v>
      </c>
      <c r="E107" s="38" t="s">
        <v>52</v>
      </c>
    </row>
    <row r="108" spans="1:5" ht="12.75">
      <c r="A108" s="44" t="s">
        <v>57</v>
      </c>
      <c r="E108" s="40" t="s">
        <v>758</v>
      </c>
    </row>
    <row r="109" spans="1:16" ht="12.75">
      <c r="A109" s="26" t="s">
        <v>50</v>
      </c>
      <c s="31" t="s">
        <v>253</v>
      </c>
      <c s="31" t="s">
        <v>249</v>
      </c>
      <c s="26" t="s">
        <v>52</v>
      </c>
      <c s="32" t="s">
        <v>250</v>
      </c>
      <c s="33" t="s">
        <v>66</v>
      </c>
      <c s="34">
        <v>4</v>
      </c>
      <c s="35">
        <v>0</v>
      </c>
      <c s="36">
        <f>ROUND(ROUND(H109,2)*ROUND(G109,3),2)</f>
      </c>
      <c r="O109">
        <f>(I109*21)/100</f>
      </c>
      <c t="s">
        <v>27</v>
      </c>
    </row>
    <row r="110" spans="1:5" ht="12.75">
      <c r="A110" s="37" t="s">
        <v>55</v>
      </c>
      <c r="E110" s="38" t="s">
        <v>251</v>
      </c>
    </row>
    <row r="111" spans="1:5" ht="12.75">
      <c r="A111" s="44" t="s">
        <v>57</v>
      </c>
      <c r="E111" s="40" t="s">
        <v>607</v>
      </c>
    </row>
    <row r="112" spans="1:16" ht="12.75">
      <c r="A112" s="26" t="s">
        <v>50</v>
      </c>
      <c s="31" t="s">
        <v>257</v>
      </c>
      <c s="31" t="s">
        <v>254</v>
      </c>
      <c s="26" t="s">
        <v>52</v>
      </c>
      <c s="32" t="s">
        <v>255</v>
      </c>
      <c s="33" t="s">
        <v>66</v>
      </c>
      <c s="34">
        <v>4</v>
      </c>
      <c s="35">
        <v>0</v>
      </c>
      <c s="36">
        <f>ROUND(ROUND(H112,2)*ROUND(G112,3),2)</f>
      </c>
      <c r="O112">
        <f>(I112*21)/100</f>
      </c>
      <c t="s">
        <v>27</v>
      </c>
    </row>
    <row r="113" spans="1:5" ht="25.5">
      <c r="A113" s="37" t="s">
        <v>55</v>
      </c>
      <c r="E113" s="38" t="s">
        <v>88</v>
      </c>
    </row>
    <row r="114" spans="1:5" ht="12.75">
      <c r="A114" s="44" t="s">
        <v>57</v>
      </c>
      <c r="E114" s="40" t="s">
        <v>759</v>
      </c>
    </row>
    <row r="115" spans="1:16" ht="12.75">
      <c r="A115" s="26" t="s">
        <v>50</v>
      </c>
      <c s="31" t="s">
        <v>262</v>
      </c>
      <c s="31" t="s">
        <v>662</v>
      </c>
      <c s="26" t="s">
        <v>52</v>
      </c>
      <c s="32" t="s">
        <v>663</v>
      </c>
      <c s="33" t="s">
        <v>66</v>
      </c>
      <c s="34">
        <v>5</v>
      </c>
      <c s="35">
        <v>0</v>
      </c>
      <c s="36">
        <f>ROUND(ROUND(H115,2)*ROUND(G115,3),2)</f>
      </c>
      <c r="O115">
        <f>(I115*21)/100</f>
      </c>
      <c t="s">
        <v>27</v>
      </c>
    </row>
    <row r="116" spans="1:5" ht="12.75">
      <c r="A116" s="37" t="s">
        <v>55</v>
      </c>
      <c r="E116" s="38" t="s">
        <v>664</v>
      </c>
    </row>
    <row r="117" spans="1:5" ht="12.75">
      <c r="A117" s="44" t="s">
        <v>57</v>
      </c>
      <c r="E117" s="40" t="s">
        <v>52</v>
      </c>
    </row>
    <row r="118" spans="1:16" ht="25.5">
      <c r="A118" s="26" t="s">
        <v>50</v>
      </c>
      <c s="31" t="s">
        <v>265</v>
      </c>
      <c s="31" t="s">
        <v>258</v>
      </c>
      <c s="26" t="s">
        <v>52</v>
      </c>
      <c s="32" t="s">
        <v>259</v>
      </c>
      <c s="33" t="s">
        <v>66</v>
      </c>
      <c s="34">
        <v>6</v>
      </c>
      <c s="35">
        <v>0</v>
      </c>
      <c s="36">
        <f>ROUND(ROUND(H118,2)*ROUND(G118,3),2)</f>
      </c>
      <c r="O118">
        <f>(I118*21)/100</f>
      </c>
      <c t="s">
        <v>27</v>
      </c>
    </row>
    <row r="119" spans="1:5" ht="12.75">
      <c r="A119" s="37" t="s">
        <v>55</v>
      </c>
      <c r="E119" s="38" t="s">
        <v>260</v>
      </c>
    </row>
    <row r="120" spans="1:5" ht="63.75">
      <c r="A120" s="44" t="s">
        <v>57</v>
      </c>
      <c r="E120" s="40" t="s">
        <v>665</v>
      </c>
    </row>
    <row r="121" spans="1:16" ht="12.75">
      <c r="A121" s="26" t="s">
        <v>50</v>
      </c>
      <c s="31" t="s">
        <v>270</v>
      </c>
      <c s="31" t="s">
        <v>546</v>
      </c>
      <c s="26" t="s">
        <v>52</v>
      </c>
      <c s="32" t="s">
        <v>547</v>
      </c>
      <c s="33" t="s">
        <v>66</v>
      </c>
      <c s="34">
        <v>2</v>
      </c>
      <c s="35">
        <v>0</v>
      </c>
      <c s="36">
        <f>ROUND(ROUND(H121,2)*ROUND(G121,3),2)</f>
      </c>
      <c r="O121">
        <f>(I121*21)/100</f>
      </c>
      <c t="s">
        <v>27</v>
      </c>
    </row>
    <row r="122" spans="1:5" ht="12.75">
      <c r="A122" s="37" t="s">
        <v>55</v>
      </c>
      <c r="E122" s="38" t="s">
        <v>260</v>
      </c>
    </row>
    <row r="123" spans="1:5" ht="25.5">
      <c r="A123" s="44" t="s">
        <v>57</v>
      </c>
      <c r="E123" s="40" t="s">
        <v>548</v>
      </c>
    </row>
    <row r="124" spans="1:16" ht="12.75">
      <c r="A124" s="26" t="s">
        <v>50</v>
      </c>
      <c s="31" t="s">
        <v>275</v>
      </c>
      <c s="31" t="s">
        <v>405</v>
      </c>
      <c s="26" t="s">
        <v>52</v>
      </c>
      <c s="32" t="s">
        <v>406</v>
      </c>
      <c s="33" t="s">
        <v>66</v>
      </c>
      <c s="34">
        <v>3</v>
      </c>
      <c s="35">
        <v>0</v>
      </c>
      <c s="36">
        <f>ROUND(ROUND(H124,2)*ROUND(G124,3),2)</f>
      </c>
      <c r="O124">
        <f>(I124*21)/100</f>
      </c>
      <c t="s">
        <v>27</v>
      </c>
    </row>
    <row r="125" spans="1:5" ht="38.25">
      <c r="A125" s="37" t="s">
        <v>55</v>
      </c>
      <c r="E125" s="38" t="s">
        <v>407</v>
      </c>
    </row>
    <row r="126" spans="1:5" ht="12.75">
      <c r="A126" s="44" t="s">
        <v>57</v>
      </c>
      <c r="E126" s="40" t="s">
        <v>760</v>
      </c>
    </row>
    <row r="127" spans="1:16" ht="12.75">
      <c r="A127" s="26" t="s">
        <v>50</v>
      </c>
      <c s="31" t="s">
        <v>279</v>
      </c>
      <c s="31" t="s">
        <v>409</v>
      </c>
      <c s="26" t="s">
        <v>69</v>
      </c>
      <c s="32" t="s">
        <v>410</v>
      </c>
      <c s="33" t="s">
        <v>66</v>
      </c>
      <c s="34">
        <v>3</v>
      </c>
      <c s="35">
        <v>0</v>
      </c>
      <c s="36">
        <f>ROUND(ROUND(H127,2)*ROUND(G127,3),2)</f>
      </c>
      <c r="O127">
        <f>(I127*21)/100</f>
      </c>
      <c t="s">
        <v>27</v>
      </c>
    </row>
    <row r="128" spans="1:5" ht="51">
      <c r="A128" s="37" t="s">
        <v>55</v>
      </c>
      <c r="E128" s="38" t="s">
        <v>411</v>
      </c>
    </row>
    <row r="129" spans="1:5" ht="12.75">
      <c r="A129" s="44" t="s">
        <v>57</v>
      </c>
      <c r="E129" s="40" t="s">
        <v>761</v>
      </c>
    </row>
    <row r="130" spans="1:16" ht="12.75">
      <c r="A130" s="26" t="s">
        <v>50</v>
      </c>
      <c s="31" t="s">
        <v>283</v>
      </c>
      <c s="31" t="s">
        <v>409</v>
      </c>
      <c s="26" t="s">
        <v>74</v>
      </c>
      <c s="32" t="s">
        <v>410</v>
      </c>
      <c s="33" t="s">
        <v>66</v>
      </c>
      <c s="34">
        <v>4</v>
      </c>
      <c s="35">
        <v>0</v>
      </c>
      <c s="36">
        <f>ROUND(ROUND(H130,2)*ROUND(G130,3),2)</f>
      </c>
      <c r="O130">
        <f>(I130*21)/100</f>
      </c>
      <c t="s">
        <v>27</v>
      </c>
    </row>
    <row r="131" spans="1:5" ht="38.25">
      <c r="A131" s="37" t="s">
        <v>55</v>
      </c>
      <c r="E131" s="38" t="s">
        <v>551</v>
      </c>
    </row>
    <row r="132" spans="1:5" ht="12.75">
      <c r="A132" s="44" t="s">
        <v>57</v>
      </c>
      <c r="E132" s="40" t="s">
        <v>552</v>
      </c>
    </row>
    <row r="133" spans="1:16" ht="25.5">
      <c r="A133" s="26" t="s">
        <v>50</v>
      </c>
      <c s="31" t="s">
        <v>413</v>
      </c>
      <c s="31" t="s">
        <v>263</v>
      </c>
      <c s="26" t="s">
        <v>52</v>
      </c>
      <c s="32" t="s">
        <v>264</v>
      </c>
      <c s="33" t="s">
        <v>66</v>
      </c>
      <c s="34">
        <v>8</v>
      </c>
      <c s="35">
        <v>0</v>
      </c>
      <c s="36">
        <f>ROUND(ROUND(H133,2)*ROUND(G133,3),2)</f>
      </c>
      <c r="O133">
        <f>(I133*21)/100</f>
      </c>
      <c t="s">
        <v>27</v>
      </c>
    </row>
    <row r="134" spans="1:5" ht="12.75">
      <c r="A134" s="37" t="s">
        <v>55</v>
      </c>
      <c r="E134" s="38" t="s">
        <v>260</v>
      </c>
    </row>
    <row r="135" spans="1:5" ht="63.75">
      <c r="A135" s="44" t="s">
        <v>57</v>
      </c>
      <c r="E135" s="40" t="s">
        <v>553</v>
      </c>
    </row>
    <row r="136" spans="1:16" ht="25.5">
      <c r="A136" s="26" t="s">
        <v>50</v>
      </c>
      <c s="31" t="s">
        <v>415</v>
      </c>
      <c s="31" t="s">
        <v>266</v>
      </c>
      <c s="26" t="s">
        <v>52</v>
      </c>
      <c s="32" t="s">
        <v>267</v>
      </c>
      <c s="33" t="s">
        <v>62</v>
      </c>
      <c s="34">
        <v>401.584</v>
      </c>
      <c s="35">
        <v>0</v>
      </c>
      <c s="36">
        <f>ROUND(ROUND(H136,2)*ROUND(G136,3),2)</f>
      </c>
      <c r="O136">
        <f>(I136*21)/100</f>
      </c>
      <c t="s">
        <v>27</v>
      </c>
    </row>
    <row r="137" spans="1:5" ht="63.75">
      <c r="A137" s="37" t="s">
        <v>55</v>
      </c>
      <c r="E137" s="38" t="s">
        <v>268</v>
      </c>
    </row>
    <row r="138" spans="1:5" ht="165.75">
      <c r="A138" s="44" t="s">
        <v>57</v>
      </c>
      <c r="E138" s="40" t="s">
        <v>762</v>
      </c>
    </row>
    <row r="139" spans="1:16" ht="25.5">
      <c r="A139" s="26" t="s">
        <v>50</v>
      </c>
      <c s="31" t="s">
        <v>419</v>
      </c>
      <c s="31" t="s">
        <v>416</v>
      </c>
      <c s="26" t="s">
        <v>52</v>
      </c>
      <c s="32" t="s">
        <v>417</v>
      </c>
      <c s="33" t="s">
        <v>62</v>
      </c>
      <c s="34">
        <v>78.04</v>
      </c>
      <c s="35">
        <v>0</v>
      </c>
      <c s="36">
        <f>ROUND(ROUND(H139,2)*ROUND(G139,3),2)</f>
      </c>
      <c r="O139">
        <f>(I139*21)/100</f>
      </c>
      <c t="s">
        <v>27</v>
      </c>
    </row>
    <row r="140" spans="1:5" ht="63.75">
      <c r="A140" s="37" t="s">
        <v>55</v>
      </c>
      <c r="E140" s="38" t="s">
        <v>273</v>
      </c>
    </row>
    <row r="141" spans="1:5" ht="102">
      <c r="A141" s="44" t="s">
        <v>57</v>
      </c>
      <c r="E141" s="40" t="s">
        <v>763</v>
      </c>
    </row>
    <row r="142" spans="1:16" ht="25.5">
      <c r="A142" s="26" t="s">
        <v>50</v>
      </c>
      <c s="31" t="s">
        <v>421</v>
      </c>
      <c s="31" t="s">
        <v>271</v>
      </c>
      <c s="26" t="s">
        <v>52</v>
      </c>
      <c s="32" t="s">
        <v>272</v>
      </c>
      <c s="33" t="s">
        <v>62</v>
      </c>
      <c s="34">
        <v>106.169</v>
      </c>
      <c s="35">
        <v>0</v>
      </c>
      <c s="36">
        <f>ROUND(ROUND(H142,2)*ROUND(G142,3),2)</f>
      </c>
      <c r="O142">
        <f>(I142*21)/100</f>
      </c>
      <c t="s">
        <v>27</v>
      </c>
    </row>
    <row r="143" spans="1:5" ht="63.75">
      <c r="A143" s="37" t="s">
        <v>55</v>
      </c>
      <c r="E143" s="38" t="s">
        <v>273</v>
      </c>
    </row>
    <row r="144" spans="1:5" ht="89.25">
      <c r="A144" s="44" t="s">
        <v>57</v>
      </c>
      <c r="E144" s="40" t="s">
        <v>764</v>
      </c>
    </row>
    <row r="145" spans="1:16" ht="12.75">
      <c r="A145" s="26" t="s">
        <v>50</v>
      </c>
      <c s="31" t="s">
        <v>423</v>
      </c>
      <c s="31" t="s">
        <v>276</v>
      </c>
      <c s="26" t="s">
        <v>52</v>
      </c>
      <c s="32" t="s">
        <v>277</v>
      </c>
      <c s="33" t="s">
        <v>62</v>
      </c>
      <c s="34">
        <v>217.375</v>
      </c>
      <c s="35">
        <v>0</v>
      </c>
      <c s="36">
        <f>ROUND(ROUND(H145,2)*ROUND(G145,3),2)</f>
      </c>
      <c r="O145">
        <f>(I145*21)/100</f>
      </c>
      <c t="s">
        <v>27</v>
      </c>
    </row>
    <row r="146" spans="1:5" ht="63.75">
      <c r="A146" s="37" t="s">
        <v>55</v>
      </c>
      <c r="E146" s="38" t="s">
        <v>273</v>
      </c>
    </row>
    <row r="147" spans="1:5" ht="25.5">
      <c r="A147" s="44" t="s">
        <v>57</v>
      </c>
      <c r="E147" s="40" t="s">
        <v>765</v>
      </c>
    </row>
    <row r="148" spans="1:16" ht="12.75">
      <c r="A148" s="26" t="s">
        <v>50</v>
      </c>
      <c s="31" t="s">
        <v>427</v>
      </c>
      <c s="31" t="s">
        <v>284</v>
      </c>
      <c s="26" t="s">
        <v>52</v>
      </c>
      <c s="32" t="s">
        <v>285</v>
      </c>
      <c s="33" t="s">
        <v>62</v>
      </c>
      <c s="34">
        <v>5000</v>
      </c>
      <c s="35">
        <v>0</v>
      </c>
      <c s="36">
        <f>ROUND(ROUND(H148,2)*ROUND(G148,3),2)</f>
      </c>
      <c r="O148">
        <f>(I148*21)/100</f>
      </c>
      <c t="s">
        <v>27</v>
      </c>
    </row>
    <row r="149" spans="1:5" ht="38.25">
      <c r="A149" s="37" t="s">
        <v>55</v>
      </c>
      <c r="E149" s="38" t="s">
        <v>286</v>
      </c>
    </row>
    <row r="150" spans="1:5" ht="12.75">
      <c r="A150" s="39" t="s">
        <v>57</v>
      </c>
      <c r="E150" s="40" t="s">
        <v>52</v>
      </c>
    </row>
  </sheetData>
  <sheetProtection sheet="1" objects="1" scenarios="1"/>
  <mergeCells count="12">
    <mergeCell ref="C3:D3"/>
    <mergeCell ref="C4:D4"/>
    <mergeCell ref="C5:D5"/>
    <mergeCell ref="C6:D6"/>
    <mergeCell ref="A7:A8"/>
    <mergeCell ref="B7:B8"/>
    <mergeCell ref="C7:C8"/>
    <mergeCell ref="D7:D8"/>
    <mergeCell ref="E7:E8"/>
    <mergeCell ref="F7:F8"/>
    <mergeCell ref="G7:G8"/>
    <mergeCell ref="H7:I7"/>
  </mergeCells>
  <printOptions/>
  <pageMargins left="0.75" right="0.75" top="1" bottom="1" header="0.5" footer="0.5"/>
  <pageSetup fitToHeight="0" horizontalDpi="300" verticalDpi="300" orientation="portrait" paperSize="9"/>
  <drawing r:id="rId1"/>
</worksheet>
</file>

<file path=xl/worksheets/sheet29.xml><?xml version="1.0" encoding="utf-8"?>
<worksheet xmlns="http://schemas.openxmlformats.org/spreadsheetml/2006/main" xmlns:r="http://schemas.openxmlformats.org/officeDocument/2006/relationships">
  <sheetPr>
    <pageSetUpPr fitToPage="1"/>
  </sheetPr>
  <dimension ref="A1:R82"/>
  <sheetViews>
    <sheetView workbookViewId="0" topLeftCell="A1">
      <pane ySplit="9" topLeftCell="A10" activePane="bottomLeft" state="frozen"/>
      <selection pane="topLeft" activeCell="A1" sqref="A1"/>
      <selection pane="bottomLeft" activeCell="A10" sqref="A10"/>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26</v>
      </c>
    </row>
    <row r="2" spans="2:16" ht="25" customHeight="1">
      <c r="B2" s="1"/>
      <c s="1"/>
      <c s="1"/>
      <c s="2" t="s">
        <v>13</v>
      </c>
      <c s="1"/>
      <c s="1"/>
      <c s="6"/>
      <c s="6"/>
      <c r="O2">
        <f>0+O10+O17+O42+O76</f>
      </c>
      <c t="s">
        <v>26</v>
      </c>
    </row>
    <row r="3" spans="1:16" ht="15" customHeight="1">
      <c r="A3" t="s">
        <v>12</v>
      </c>
      <c s="12" t="s">
        <v>14</v>
      </c>
      <c s="13" t="s">
        <v>15</v>
      </c>
      <c s="1"/>
      <c s="14" t="s">
        <v>16</v>
      </c>
      <c s="1"/>
      <c s="9"/>
      <c s="8" t="s">
        <v>766</v>
      </c>
      <c s="45">
        <f>0+I10+I17+I42+I76</f>
      </c>
      <c r="O3" t="s">
        <v>23</v>
      </c>
      <c t="s">
        <v>27</v>
      </c>
    </row>
    <row r="4" spans="1:16" ht="15" customHeight="1">
      <c r="A4" t="s">
        <v>17</v>
      </c>
      <c s="12" t="s">
        <v>18</v>
      </c>
      <c s="13" t="s">
        <v>116</v>
      </c>
      <c s="1"/>
      <c s="14" t="s">
        <v>117</v>
      </c>
      <c s="1"/>
      <c s="1"/>
      <c s="11"/>
      <c s="11"/>
      <c r="O4" t="s">
        <v>24</v>
      </c>
      <c t="s">
        <v>27</v>
      </c>
    </row>
    <row r="5" spans="1:16" ht="12.75" customHeight="1">
      <c r="A5" t="s">
        <v>21</v>
      </c>
      <c s="12" t="s">
        <v>18</v>
      </c>
      <c s="13" t="s">
        <v>721</v>
      </c>
      <c s="1"/>
      <c s="14" t="s">
        <v>722</v>
      </c>
      <c s="1"/>
      <c s="1"/>
      <c s="1"/>
      <c s="1"/>
      <c r="O5" t="s">
        <v>25</v>
      </c>
      <c t="s">
        <v>27</v>
      </c>
    </row>
    <row r="6" spans="1:9" ht="12.75" customHeight="1">
      <c r="A6" t="s">
        <v>120</v>
      </c>
      <c s="16" t="s">
        <v>22</v>
      </c>
      <c s="17" t="s">
        <v>766</v>
      </c>
      <c s="6"/>
      <c s="18" t="s">
        <v>767</v>
      </c>
      <c s="6"/>
      <c s="6"/>
      <c s="6"/>
      <c s="6"/>
    </row>
    <row r="7" spans="1:9" ht="12.75" customHeight="1">
      <c r="A7" s="15" t="s">
        <v>30</v>
      </c>
      <c s="15" t="s">
        <v>32</v>
      </c>
      <c s="15" t="s">
        <v>34</v>
      </c>
      <c s="15" t="s">
        <v>35</v>
      </c>
      <c s="15" t="s">
        <v>36</v>
      </c>
      <c s="15" t="s">
        <v>38</v>
      </c>
      <c s="15" t="s">
        <v>40</v>
      </c>
      <c s="15" t="s">
        <v>42</v>
      </c>
      <c s="15"/>
    </row>
    <row r="8" spans="1:9" ht="12.75" customHeight="1">
      <c r="A8" s="15"/>
      <c s="15"/>
      <c s="15"/>
      <c s="15"/>
      <c s="15"/>
      <c s="15"/>
      <c s="15"/>
      <c s="15" t="s">
        <v>43</v>
      </c>
      <c s="15" t="s">
        <v>45</v>
      </c>
    </row>
    <row r="9" spans="1:9" ht="12.75" customHeight="1">
      <c r="A9" s="15" t="s">
        <v>31</v>
      </c>
      <c s="15" t="s">
        <v>33</v>
      </c>
      <c s="15" t="s">
        <v>27</v>
      </c>
      <c s="15" t="s">
        <v>26</v>
      </c>
      <c s="15" t="s">
        <v>37</v>
      </c>
      <c s="15" t="s">
        <v>39</v>
      </c>
      <c s="15" t="s">
        <v>41</v>
      </c>
      <c s="15" t="s">
        <v>44</v>
      </c>
      <c s="15" t="s">
        <v>46</v>
      </c>
    </row>
    <row r="10" spans="1:18" ht="12.75" customHeight="1">
      <c r="A10" s="27" t="s">
        <v>48</v>
      </c>
      <c s="27"/>
      <c s="28" t="s">
        <v>31</v>
      </c>
      <c s="27"/>
      <c s="29" t="s">
        <v>49</v>
      </c>
      <c s="27"/>
      <c s="27"/>
      <c s="27"/>
      <c s="30">
        <f>0+Q10</f>
      </c>
      <c r="O10">
        <f>0+R10</f>
      </c>
      <c r="Q10">
        <f>0+I11+I14</f>
      </c>
      <c>
        <f>0+O11+O14</f>
      </c>
    </row>
    <row r="11" spans="1:16" ht="12.75">
      <c r="A11" s="26" t="s">
        <v>50</v>
      </c>
      <c s="31" t="s">
        <v>33</v>
      </c>
      <c s="31" t="s">
        <v>51</v>
      </c>
      <c s="26" t="s">
        <v>69</v>
      </c>
      <c s="32" t="s">
        <v>53</v>
      </c>
      <c s="33" t="s">
        <v>54</v>
      </c>
      <c s="34">
        <v>4.844</v>
      </c>
      <c s="35">
        <v>0</v>
      </c>
      <c s="36">
        <f>ROUND(ROUND(H11,2)*ROUND(G11,3),2)</f>
      </c>
      <c r="O11">
        <f>(I11*21)/100</f>
      </c>
      <c t="s">
        <v>27</v>
      </c>
    </row>
    <row r="12" spans="1:5" ht="12.75">
      <c r="A12" s="37" t="s">
        <v>55</v>
      </c>
      <c r="E12" s="38" t="s">
        <v>125</v>
      </c>
    </row>
    <row r="13" spans="1:5" ht="12.75">
      <c r="A13" s="44" t="s">
        <v>57</v>
      </c>
      <c r="E13" s="40" t="s">
        <v>769</v>
      </c>
    </row>
    <row r="14" spans="1:16" ht="12.75">
      <c r="A14" s="26" t="s">
        <v>50</v>
      </c>
      <c s="31" t="s">
        <v>27</v>
      </c>
      <c s="31" t="s">
        <v>51</v>
      </c>
      <c s="26" t="s">
        <v>74</v>
      </c>
      <c s="32" t="s">
        <v>53</v>
      </c>
      <c s="33" t="s">
        <v>54</v>
      </c>
      <c s="34">
        <v>32.546</v>
      </c>
      <c s="35">
        <v>0</v>
      </c>
      <c s="36">
        <f>ROUND(ROUND(H14,2)*ROUND(G14,3),2)</f>
      </c>
      <c r="O14">
        <f>(I14*21)/100</f>
      </c>
      <c t="s">
        <v>27</v>
      </c>
    </row>
    <row r="15" spans="1:5" ht="25.5">
      <c r="A15" s="37" t="s">
        <v>55</v>
      </c>
      <c r="E15" s="38" t="s">
        <v>127</v>
      </c>
    </row>
    <row r="16" spans="1:5" ht="51">
      <c r="A16" s="39" t="s">
        <v>57</v>
      </c>
      <c r="E16" s="40" t="s">
        <v>770</v>
      </c>
    </row>
    <row r="17" spans="1:18" ht="12.75" customHeight="1">
      <c r="A17" s="6" t="s">
        <v>48</v>
      </c>
      <c s="6"/>
      <c s="42" t="s">
        <v>33</v>
      </c>
      <c s="6"/>
      <c s="29" t="s">
        <v>59</v>
      </c>
      <c s="6"/>
      <c s="6"/>
      <c s="6"/>
      <c s="43">
        <f>0+Q17</f>
      </c>
      <c r="O17">
        <f>0+R17</f>
      </c>
      <c r="Q17">
        <f>0+I18+I21+I24+I27+I30+I33+I36+I39</f>
      </c>
      <c>
        <f>0+O18+O21+O24+O27+O30+O33+O36+O39</f>
      </c>
    </row>
    <row r="18" spans="1:16" ht="25.5">
      <c r="A18" s="26" t="s">
        <v>50</v>
      </c>
      <c s="31" t="s">
        <v>26</v>
      </c>
      <c s="31" t="s">
        <v>129</v>
      </c>
      <c s="26" t="s">
        <v>52</v>
      </c>
      <c s="32" t="s">
        <v>130</v>
      </c>
      <c s="33" t="s">
        <v>71</v>
      </c>
      <c s="34">
        <v>4.784</v>
      </c>
      <c s="35">
        <v>0</v>
      </c>
      <c s="36">
        <f>ROUND(ROUND(H18,2)*ROUND(G18,3),2)</f>
      </c>
      <c r="O18">
        <f>(I18*21)/100</f>
      </c>
      <c t="s">
        <v>27</v>
      </c>
    </row>
    <row r="19" spans="1:5" ht="51">
      <c r="A19" s="37" t="s">
        <v>55</v>
      </c>
      <c r="E19" s="38" t="s">
        <v>131</v>
      </c>
    </row>
    <row r="20" spans="1:5" ht="63.75">
      <c r="A20" s="44" t="s">
        <v>57</v>
      </c>
      <c r="E20" s="40" t="s">
        <v>771</v>
      </c>
    </row>
    <row r="21" spans="1:16" ht="25.5">
      <c r="A21" s="26" t="s">
        <v>50</v>
      </c>
      <c s="31" t="s">
        <v>37</v>
      </c>
      <c s="31" t="s">
        <v>133</v>
      </c>
      <c s="26" t="s">
        <v>52</v>
      </c>
      <c s="32" t="s">
        <v>134</v>
      </c>
      <c s="33" t="s">
        <v>71</v>
      </c>
      <c s="34">
        <v>2.106</v>
      </c>
      <c s="35">
        <v>0</v>
      </c>
      <c s="36">
        <f>ROUND(ROUND(H21,2)*ROUND(G21,3),2)</f>
      </c>
      <c r="O21">
        <f>(I21*21)/100</f>
      </c>
      <c t="s">
        <v>27</v>
      </c>
    </row>
    <row r="22" spans="1:5" ht="51">
      <c r="A22" s="37" t="s">
        <v>55</v>
      </c>
      <c r="E22" s="38" t="s">
        <v>135</v>
      </c>
    </row>
    <row r="23" spans="1:5" ht="38.25">
      <c r="A23" s="44" t="s">
        <v>57</v>
      </c>
      <c r="E23" s="40" t="s">
        <v>772</v>
      </c>
    </row>
    <row r="24" spans="1:16" ht="12.75">
      <c r="A24" s="26" t="s">
        <v>50</v>
      </c>
      <c s="31" t="s">
        <v>39</v>
      </c>
      <c s="31" t="s">
        <v>137</v>
      </c>
      <c s="26" t="s">
        <v>52</v>
      </c>
      <c s="32" t="s">
        <v>138</v>
      </c>
      <c s="33" t="s">
        <v>71</v>
      </c>
      <c s="34">
        <v>6.16</v>
      </c>
      <c s="35">
        <v>0</v>
      </c>
      <c s="36">
        <f>ROUND(ROUND(H24,2)*ROUND(G24,3),2)</f>
      </c>
      <c r="O24">
        <f>(I24*21)/100</f>
      </c>
      <c t="s">
        <v>27</v>
      </c>
    </row>
    <row r="25" spans="1:5" ht="25.5">
      <c r="A25" s="37" t="s">
        <v>55</v>
      </c>
      <c r="E25" s="38" t="s">
        <v>773</v>
      </c>
    </row>
    <row r="26" spans="1:5" ht="38.25">
      <c r="A26" s="44" t="s">
        <v>57</v>
      </c>
      <c r="E26" s="40" t="s">
        <v>774</v>
      </c>
    </row>
    <row r="27" spans="1:16" ht="12.75">
      <c r="A27" s="26" t="s">
        <v>50</v>
      </c>
      <c s="31" t="s">
        <v>41</v>
      </c>
      <c s="31" t="s">
        <v>141</v>
      </c>
      <c s="26" t="s">
        <v>52</v>
      </c>
      <c s="32" t="s">
        <v>142</v>
      </c>
      <c s="33" t="s">
        <v>71</v>
      </c>
      <c s="34">
        <v>3</v>
      </c>
      <c s="35">
        <v>0</v>
      </c>
      <c s="36">
        <f>ROUND(ROUND(H27,2)*ROUND(G27,3),2)</f>
      </c>
      <c r="O27">
        <f>(I27*21)/100</f>
      </c>
      <c t="s">
        <v>27</v>
      </c>
    </row>
    <row r="28" spans="1:5" ht="51">
      <c r="A28" s="37" t="s">
        <v>55</v>
      </c>
      <c r="E28" s="38" t="s">
        <v>143</v>
      </c>
    </row>
    <row r="29" spans="1:5" ht="12.75">
      <c r="A29" s="44" t="s">
        <v>57</v>
      </c>
      <c r="E29" s="40" t="s">
        <v>567</v>
      </c>
    </row>
    <row r="30" spans="1:16" ht="12.75">
      <c r="A30" s="26" t="s">
        <v>50</v>
      </c>
      <c s="31" t="s">
        <v>81</v>
      </c>
      <c s="31" t="s">
        <v>151</v>
      </c>
      <c s="26" t="s">
        <v>52</v>
      </c>
      <c s="32" t="s">
        <v>152</v>
      </c>
      <c s="33" t="s">
        <v>98</v>
      </c>
      <c s="34">
        <v>19</v>
      </c>
      <c s="35">
        <v>0</v>
      </c>
      <c s="36">
        <f>ROUND(ROUND(H30,2)*ROUND(G30,3),2)</f>
      </c>
      <c r="O30">
        <f>(I30*21)/100</f>
      </c>
      <c t="s">
        <v>27</v>
      </c>
    </row>
    <row r="31" spans="1:5" ht="38.25">
      <c r="A31" s="37" t="s">
        <v>55</v>
      </c>
      <c r="E31" s="38" t="s">
        <v>153</v>
      </c>
    </row>
    <row r="32" spans="1:5" ht="12.75">
      <c r="A32" s="44" t="s">
        <v>57</v>
      </c>
      <c r="E32" s="40" t="s">
        <v>775</v>
      </c>
    </row>
    <row r="33" spans="1:16" ht="12.75">
      <c r="A33" s="26" t="s">
        <v>50</v>
      </c>
      <c s="31" t="s">
        <v>85</v>
      </c>
      <c s="31" t="s">
        <v>82</v>
      </c>
      <c s="26" t="s">
        <v>52</v>
      </c>
      <c s="32" t="s">
        <v>83</v>
      </c>
      <c s="33" t="s">
        <v>71</v>
      </c>
      <c s="34">
        <v>3</v>
      </c>
      <c s="35">
        <v>0</v>
      </c>
      <c s="36">
        <f>ROUND(ROUND(H33,2)*ROUND(G33,3),2)</f>
      </c>
      <c r="O33">
        <f>(I33*21)/100</f>
      </c>
      <c t="s">
        <v>27</v>
      </c>
    </row>
    <row r="34" spans="1:5" ht="12.75">
      <c r="A34" s="37" t="s">
        <v>55</v>
      </c>
      <c r="E34" s="38" t="s">
        <v>52</v>
      </c>
    </row>
    <row r="35" spans="1:5" ht="12.75">
      <c r="A35" s="44" t="s">
        <v>57</v>
      </c>
      <c r="E35" s="40" t="s">
        <v>569</v>
      </c>
    </row>
    <row r="36" spans="1:16" ht="12.75">
      <c r="A36" s="26" t="s">
        <v>50</v>
      </c>
      <c s="31" t="s">
        <v>44</v>
      </c>
      <c s="31" t="s">
        <v>159</v>
      </c>
      <c s="26" t="s">
        <v>52</v>
      </c>
      <c s="32" t="s">
        <v>160</v>
      </c>
      <c s="33" t="s">
        <v>71</v>
      </c>
      <c s="34">
        <v>17</v>
      </c>
      <c s="35">
        <v>0</v>
      </c>
      <c s="36">
        <f>ROUND(ROUND(H36,2)*ROUND(G36,3),2)</f>
      </c>
      <c r="O36">
        <f>(I36*21)/100</f>
      </c>
      <c t="s">
        <v>27</v>
      </c>
    </row>
    <row r="37" spans="1:5" ht="25.5">
      <c r="A37" s="37" t="s">
        <v>55</v>
      </c>
      <c r="E37" s="38" t="s">
        <v>161</v>
      </c>
    </row>
    <row r="38" spans="1:5" ht="12.75">
      <c r="A38" s="44" t="s">
        <v>57</v>
      </c>
      <c r="E38" s="40" t="s">
        <v>776</v>
      </c>
    </row>
    <row r="39" spans="1:16" ht="12.75">
      <c r="A39" s="26" t="s">
        <v>50</v>
      </c>
      <c s="31" t="s">
        <v>46</v>
      </c>
      <c s="31" t="s">
        <v>163</v>
      </c>
      <c s="26" t="s">
        <v>52</v>
      </c>
      <c s="32" t="s">
        <v>164</v>
      </c>
      <c s="33" t="s">
        <v>62</v>
      </c>
      <c s="34">
        <v>463.32</v>
      </c>
      <c s="35">
        <v>0</v>
      </c>
      <c s="36">
        <f>ROUND(ROUND(H39,2)*ROUND(G39,3),2)</f>
      </c>
      <c r="O39">
        <f>(I39*21)/100</f>
      </c>
      <c t="s">
        <v>27</v>
      </c>
    </row>
    <row r="40" spans="1:5" ht="12.75">
      <c r="A40" s="37" t="s">
        <v>55</v>
      </c>
      <c r="E40" s="38" t="s">
        <v>165</v>
      </c>
    </row>
    <row r="41" spans="1:5" ht="12.75">
      <c r="A41" s="39" t="s">
        <v>57</v>
      </c>
      <c r="E41" s="40" t="s">
        <v>777</v>
      </c>
    </row>
    <row r="42" spans="1:18" ht="12.75" customHeight="1">
      <c r="A42" s="6" t="s">
        <v>48</v>
      </c>
      <c s="6"/>
      <c s="42" t="s">
        <v>39</v>
      </c>
      <c s="6"/>
      <c s="29" t="s">
        <v>188</v>
      </c>
      <c s="6"/>
      <c s="6"/>
      <c s="6"/>
      <c s="43">
        <f>0+Q42</f>
      </c>
      <c r="O42">
        <f>0+R42</f>
      </c>
      <c r="Q42">
        <f>0+I43+I46+I49+I52+I55+I58+I61+I64+I67+I70+I73</f>
      </c>
      <c>
        <f>0+O43+O46+O49+O52+O55+O58+O61+O64+O67+O70+O73</f>
      </c>
    </row>
    <row r="43" spans="1:16" ht="12.75">
      <c r="A43" s="26" t="s">
        <v>50</v>
      </c>
      <c s="31" t="s">
        <v>101</v>
      </c>
      <c s="31" t="s">
        <v>190</v>
      </c>
      <c s="26" t="s">
        <v>69</v>
      </c>
      <c s="32" t="s">
        <v>191</v>
      </c>
      <c s="33" t="s">
        <v>62</v>
      </c>
      <c s="34">
        <v>42.12</v>
      </c>
      <c s="35">
        <v>0</v>
      </c>
      <c s="36">
        <f>ROUND(ROUND(H43,2)*ROUND(G43,3),2)</f>
      </c>
      <c r="O43">
        <f>(I43*21)/100</f>
      </c>
      <c t="s">
        <v>27</v>
      </c>
    </row>
    <row r="44" spans="1:5" ht="51">
      <c r="A44" s="37" t="s">
        <v>55</v>
      </c>
      <c r="E44" s="38" t="s">
        <v>192</v>
      </c>
    </row>
    <row r="45" spans="1:5" ht="12.75">
      <c r="A45" s="44" t="s">
        <v>57</v>
      </c>
      <c r="E45" s="40" t="s">
        <v>778</v>
      </c>
    </row>
    <row r="46" spans="1:16" ht="12.75">
      <c r="A46" s="26" t="s">
        <v>50</v>
      </c>
      <c s="31" t="s">
        <v>106</v>
      </c>
      <c s="31" t="s">
        <v>190</v>
      </c>
      <c s="26" t="s">
        <v>74</v>
      </c>
      <c s="32" t="s">
        <v>191</v>
      </c>
      <c s="33" t="s">
        <v>62</v>
      </c>
      <c s="34">
        <v>34.668</v>
      </c>
      <c s="35">
        <v>0</v>
      </c>
      <c s="36">
        <f>ROUND(ROUND(H46,2)*ROUND(G46,3),2)</f>
      </c>
      <c r="O46">
        <f>(I46*21)/100</f>
      </c>
      <c t="s">
        <v>27</v>
      </c>
    </row>
    <row r="47" spans="1:5" ht="51">
      <c r="A47" s="37" t="s">
        <v>55</v>
      </c>
      <c r="E47" s="38" t="s">
        <v>195</v>
      </c>
    </row>
    <row r="48" spans="1:5" ht="12.75">
      <c r="A48" s="44" t="s">
        <v>57</v>
      </c>
      <c r="E48" s="40" t="s">
        <v>779</v>
      </c>
    </row>
    <row r="49" spans="1:16" ht="12.75">
      <c r="A49" s="26" t="s">
        <v>50</v>
      </c>
      <c s="31" t="s">
        <v>111</v>
      </c>
      <c s="31" t="s">
        <v>203</v>
      </c>
      <c s="26" t="s">
        <v>52</v>
      </c>
      <c s="32" t="s">
        <v>204</v>
      </c>
      <c s="33" t="s">
        <v>71</v>
      </c>
      <c s="34">
        <v>4.23</v>
      </c>
      <c s="35">
        <v>0</v>
      </c>
      <c s="36">
        <f>ROUND(ROUND(H49,2)*ROUND(G49,3),2)</f>
      </c>
      <c r="O49">
        <f>(I49*21)/100</f>
      </c>
      <c t="s">
        <v>27</v>
      </c>
    </row>
    <row r="50" spans="1:5" ht="38.25">
      <c r="A50" s="37" t="s">
        <v>55</v>
      </c>
      <c r="E50" s="38" t="s">
        <v>205</v>
      </c>
    </row>
    <row r="51" spans="1:5" ht="12.75">
      <c r="A51" s="44" t="s">
        <v>57</v>
      </c>
      <c r="E51" s="40" t="s">
        <v>780</v>
      </c>
    </row>
    <row r="52" spans="1:16" ht="12.75">
      <c r="A52" s="26" t="s">
        <v>50</v>
      </c>
      <c s="31" t="s">
        <v>167</v>
      </c>
      <c s="31" t="s">
        <v>208</v>
      </c>
      <c s="26" t="s">
        <v>52</v>
      </c>
      <c s="32" t="s">
        <v>209</v>
      </c>
      <c s="33" t="s">
        <v>62</v>
      </c>
      <c s="34">
        <v>34.668</v>
      </c>
      <c s="35">
        <v>0</v>
      </c>
      <c s="36">
        <f>ROUND(ROUND(H52,2)*ROUND(G52,3),2)</f>
      </c>
      <c r="O52">
        <f>(I52*21)/100</f>
      </c>
      <c t="s">
        <v>27</v>
      </c>
    </row>
    <row r="53" spans="1:5" ht="51">
      <c r="A53" s="37" t="s">
        <v>55</v>
      </c>
      <c r="E53" s="38" t="s">
        <v>652</v>
      </c>
    </row>
    <row r="54" spans="1:5" ht="12.75">
      <c r="A54" s="44" t="s">
        <v>57</v>
      </c>
      <c r="E54" s="40" t="s">
        <v>779</v>
      </c>
    </row>
    <row r="55" spans="1:16" ht="12.75">
      <c r="A55" s="26" t="s">
        <v>50</v>
      </c>
      <c s="31" t="s">
        <v>172</v>
      </c>
      <c s="31" t="s">
        <v>212</v>
      </c>
      <c s="26" t="s">
        <v>74</v>
      </c>
      <c s="32" t="s">
        <v>213</v>
      </c>
      <c s="33" t="s">
        <v>62</v>
      </c>
      <c s="34">
        <v>156.75</v>
      </c>
      <c s="35">
        <v>0</v>
      </c>
      <c s="36">
        <f>ROUND(ROUND(H55,2)*ROUND(G55,3),2)</f>
      </c>
      <c r="O55">
        <f>(I55*21)/100</f>
      </c>
      <c t="s">
        <v>27</v>
      </c>
    </row>
    <row r="56" spans="1:5" ht="51">
      <c r="A56" s="37" t="s">
        <v>55</v>
      </c>
      <c r="E56" s="38" t="s">
        <v>751</v>
      </c>
    </row>
    <row r="57" spans="1:5" ht="51">
      <c r="A57" s="44" t="s">
        <v>57</v>
      </c>
      <c r="E57" s="40" t="s">
        <v>781</v>
      </c>
    </row>
    <row r="58" spans="1:16" ht="12.75">
      <c r="A58" s="26" t="s">
        <v>50</v>
      </c>
      <c s="31" t="s">
        <v>177</v>
      </c>
      <c s="31" t="s">
        <v>212</v>
      </c>
      <c s="26" t="s">
        <v>298</v>
      </c>
      <c s="32" t="s">
        <v>213</v>
      </c>
      <c s="33" t="s">
        <v>62</v>
      </c>
      <c s="34">
        <v>153</v>
      </c>
      <c s="35">
        <v>0</v>
      </c>
      <c s="36">
        <f>ROUND(ROUND(H58,2)*ROUND(G58,3),2)</f>
      </c>
      <c r="O58">
        <f>(I58*21)/100</f>
      </c>
      <c t="s">
        <v>27</v>
      </c>
    </row>
    <row r="59" spans="1:5" ht="51">
      <c r="A59" s="37" t="s">
        <v>55</v>
      </c>
      <c r="E59" s="38" t="s">
        <v>217</v>
      </c>
    </row>
    <row r="60" spans="1:5" ht="51">
      <c r="A60" s="44" t="s">
        <v>57</v>
      </c>
      <c r="E60" s="40" t="s">
        <v>782</v>
      </c>
    </row>
    <row r="61" spans="1:16" ht="12.75">
      <c r="A61" s="26" t="s">
        <v>50</v>
      </c>
      <c s="31" t="s">
        <v>183</v>
      </c>
      <c s="31" t="s">
        <v>220</v>
      </c>
      <c s="26" t="s">
        <v>52</v>
      </c>
      <c s="32" t="s">
        <v>221</v>
      </c>
      <c s="33" t="s">
        <v>62</v>
      </c>
      <c s="34">
        <v>26.4</v>
      </c>
      <c s="35">
        <v>0</v>
      </c>
      <c s="36">
        <f>ROUND(ROUND(H61,2)*ROUND(G61,3),2)</f>
      </c>
      <c r="O61">
        <f>(I61*21)/100</f>
      </c>
      <c t="s">
        <v>27</v>
      </c>
    </row>
    <row r="62" spans="1:5" ht="38.25">
      <c r="A62" s="37" t="s">
        <v>55</v>
      </c>
      <c r="E62" s="38" t="s">
        <v>222</v>
      </c>
    </row>
    <row r="63" spans="1:5" ht="25.5">
      <c r="A63" s="44" t="s">
        <v>57</v>
      </c>
      <c r="E63" s="40" t="s">
        <v>783</v>
      </c>
    </row>
    <row r="64" spans="1:16" ht="12.75">
      <c r="A64" s="26" t="s">
        <v>50</v>
      </c>
      <c s="31" t="s">
        <v>189</v>
      </c>
      <c s="31" t="s">
        <v>225</v>
      </c>
      <c s="26" t="s">
        <v>52</v>
      </c>
      <c s="32" t="s">
        <v>226</v>
      </c>
      <c s="33" t="s">
        <v>62</v>
      </c>
      <c s="34">
        <v>150</v>
      </c>
      <c s="35">
        <v>0</v>
      </c>
      <c s="36">
        <f>ROUND(ROUND(H64,2)*ROUND(G64,3),2)</f>
      </c>
      <c r="O64">
        <f>(I64*21)/100</f>
      </c>
      <c t="s">
        <v>27</v>
      </c>
    </row>
    <row r="65" spans="1:5" ht="25.5">
      <c r="A65" s="37" t="s">
        <v>55</v>
      </c>
      <c r="E65" s="38" t="s">
        <v>227</v>
      </c>
    </row>
    <row r="66" spans="1:5" ht="51">
      <c r="A66" s="44" t="s">
        <v>57</v>
      </c>
      <c r="E66" s="40" t="s">
        <v>784</v>
      </c>
    </row>
    <row r="67" spans="1:16" ht="12.75">
      <c r="A67" s="26" t="s">
        <v>50</v>
      </c>
      <c s="31" t="s">
        <v>194</v>
      </c>
      <c s="31" t="s">
        <v>230</v>
      </c>
      <c s="26" t="s">
        <v>52</v>
      </c>
      <c s="32" t="s">
        <v>231</v>
      </c>
      <c s="33" t="s">
        <v>62</v>
      </c>
      <c s="34">
        <v>153</v>
      </c>
      <c s="35">
        <v>0</v>
      </c>
      <c s="36">
        <f>ROUND(ROUND(H67,2)*ROUND(G67,3),2)</f>
      </c>
      <c r="O67">
        <f>(I67*21)/100</f>
      </c>
      <c t="s">
        <v>27</v>
      </c>
    </row>
    <row r="68" spans="1:5" ht="51">
      <c r="A68" s="37" t="s">
        <v>55</v>
      </c>
      <c r="E68" s="38" t="s">
        <v>232</v>
      </c>
    </row>
    <row r="69" spans="1:5" ht="51">
      <c r="A69" s="44" t="s">
        <v>57</v>
      </c>
      <c r="E69" s="40" t="s">
        <v>782</v>
      </c>
    </row>
    <row r="70" spans="1:16" ht="12.75">
      <c r="A70" s="26" t="s">
        <v>50</v>
      </c>
      <c s="31" t="s">
        <v>197</v>
      </c>
      <c s="31" t="s">
        <v>234</v>
      </c>
      <c s="26" t="s">
        <v>52</v>
      </c>
      <c s="32" t="s">
        <v>235</v>
      </c>
      <c s="33" t="s">
        <v>62</v>
      </c>
      <c s="34">
        <v>156.75</v>
      </c>
      <c s="35">
        <v>0</v>
      </c>
      <c s="36">
        <f>ROUND(ROUND(H70,2)*ROUND(G70,3),2)</f>
      </c>
      <c r="O70">
        <f>(I70*21)/100</f>
      </c>
      <c t="s">
        <v>27</v>
      </c>
    </row>
    <row r="71" spans="1:5" ht="51">
      <c r="A71" s="37" t="s">
        <v>55</v>
      </c>
      <c r="E71" s="38" t="s">
        <v>236</v>
      </c>
    </row>
    <row r="72" spans="1:5" ht="51">
      <c r="A72" s="44" t="s">
        <v>57</v>
      </c>
      <c r="E72" s="40" t="s">
        <v>781</v>
      </c>
    </row>
    <row r="73" spans="1:16" ht="12.75">
      <c r="A73" s="26" t="s">
        <v>50</v>
      </c>
      <c s="31" t="s">
        <v>202</v>
      </c>
      <c s="31" t="s">
        <v>239</v>
      </c>
      <c s="26" t="s">
        <v>52</v>
      </c>
      <c s="32" t="s">
        <v>240</v>
      </c>
      <c s="33" t="s">
        <v>98</v>
      </c>
      <c s="34">
        <v>6.6</v>
      </c>
      <c s="35">
        <v>0</v>
      </c>
      <c s="36">
        <f>ROUND(ROUND(H73,2)*ROUND(G73,3),2)</f>
      </c>
      <c r="O73">
        <f>(I73*21)/100</f>
      </c>
      <c t="s">
        <v>27</v>
      </c>
    </row>
    <row r="74" spans="1:5" ht="12.75">
      <c r="A74" s="37" t="s">
        <v>55</v>
      </c>
      <c r="E74" s="38" t="s">
        <v>52</v>
      </c>
    </row>
    <row r="75" spans="1:5" ht="12.75">
      <c r="A75" s="39" t="s">
        <v>57</v>
      </c>
      <c r="E75" s="40" t="s">
        <v>785</v>
      </c>
    </row>
    <row r="76" spans="1:18" ht="12.75" customHeight="1">
      <c r="A76" s="6" t="s">
        <v>48</v>
      </c>
      <c s="6"/>
      <c s="42" t="s">
        <v>44</v>
      </c>
      <c s="6"/>
      <c s="29" t="s">
        <v>95</v>
      </c>
      <c s="6"/>
      <c s="6"/>
      <c s="6"/>
      <c s="43">
        <f>0+Q76</f>
      </c>
      <c r="O76">
        <f>0+R76</f>
      </c>
      <c r="Q76">
        <f>0+I77+I80</f>
      </c>
      <c>
        <f>0+O77+O80</f>
      </c>
    </row>
    <row r="77" spans="1:16" ht="12.75">
      <c r="A77" s="26" t="s">
        <v>50</v>
      </c>
      <c s="31" t="s">
        <v>207</v>
      </c>
      <c s="31" t="s">
        <v>249</v>
      </c>
      <c s="26" t="s">
        <v>52</v>
      </c>
      <c s="32" t="s">
        <v>250</v>
      </c>
      <c s="33" t="s">
        <v>66</v>
      </c>
      <c s="34">
        <v>2</v>
      </c>
      <c s="35">
        <v>0</v>
      </c>
      <c s="36">
        <f>ROUND(ROUND(H77,2)*ROUND(G77,3),2)</f>
      </c>
      <c r="O77">
        <f>(I77*21)/100</f>
      </c>
      <c t="s">
        <v>27</v>
      </c>
    </row>
    <row r="78" spans="1:5" ht="12.75">
      <c r="A78" s="37" t="s">
        <v>55</v>
      </c>
      <c r="E78" s="38" t="s">
        <v>251</v>
      </c>
    </row>
    <row r="79" spans="1:5" ht="12.75">
      <c r="A79" s="44" t="s">
        <v>57</v>
      </c>
      <c r="E79" s="40" t="s">
        <v>786</v>
      </c>
    </row>
    <row r="80" spans="1:16" ht="12.75">
      <c r="A80" s="26" t="s">
        <v>50</v>
      </c>
      <c s="31" t="s">
        <v>211</v>
      </c>
      <c s="31" t="s">
        <v>280</v>
      </c>
      <c s="26" t="s">
        <v>52</v>
      </c>
      <c s="32" t="s">
        <v>281</v>
      </c>
      <c s="33" t="s">
        <v>98</v>
      </c>
      <c s="34">
        <v>6.6</v>
      </c>
      <c s="35">
        <v>0</v>
      </c>
      <c s="36">
        <f>ROUND(ROUND(H80,2)*ROUND(G80,3),2)</f>
      </c>
      <c r="O80">
        <f>(I80*21)/100</f>
      </c>
      <c t="s">
        <v>27</v>
      </c>
    </row>
    <row r="81" spans="1:5" ht="12.75">
      <c r="A81" s="37" t="s">
        <v>55</v>
      </c>
      <c r="E81" s="38" t="s">
        <v>52</v>
      </c>
    </row>
    <row r="82" spans="1:5" ht="12.75">
      <c r="A82" s="39" t="s">
        <v>57</v>
      </c>
      <c r="E82" s="40" t="s">
        <v>787</v>
      </c>
    </row>
  </sheetData>
  <sheetProtection sheet="1" objects="1" scenarios="1"/>
  <mergeCells count="12">
    <mergeCell ref="C3:D3"/>
    <mergeCell ref="C4:D4"/>
    <mergeCell ref="C5:D5"/>
    <mergeCell ref="C6:D6"/>
    <mergeCell ref="A7:A8"/>
    <mergeCell ref="B7:B8"/>
    <mergeCell ref="C7:C8"/>
    <mergeCell ref="D7:D8"/>
    <mergeCell ref="E7:E8"/>
    <mergeCell ref="F7:F8"/>
    <mergeCell ref="G7:G8"/>
    <mergeCell ref="H7:I7"/>
  </mergeCells>
  <printOptions/>
  <pageMargins left="0.75" right="0.75" top="1" bottom="1" header="0.5" footer="0.5"/>
  <pageSetup fitToHeight="0" horizontalDpi="300" verticalDpi="300" orientation="portrait" paperSize="9"/>
  <drawing r:id="rId1"/>
</worksheet>
</file>

<file path=xl/worksheets/sheet3.xml><?xml version="1.0" encoding="utf-8"?>
<worksheet xmlns="http://schemas.openxmlformats.org/spreadsheetml/2006/main" xmlns:r="http://schemas.openxmlformats.org/officeDocument/2006/relationships">
  <sheetPr>
    <pageSetUpPr fitToPage="1"/>
  </sheetPr>
  <dimension ref="A1:R132"/>
  <sheetViews>
    <sheetView workbookViewId="0" topLeftCell="A1">
      <pane ySplit="9" topLeftCell="A10" activePane="bottomLeft" state="frozen"/>
      <selection pane="topLeft" activeCell="A1" sqref="A1"/>
      <selection pane="bottomLeft" activeCell="A10" sqref="A10"/>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26</v>
      </c>
    </row>
    <row r="2" spans="2:16" ht="25" customHeight="1">
      <c r="B2" s="1"/>
      <c s="1"/>
      <c s="1"/>
      <c s="2" t="s">
        <v>13</v>
      </c>
      <c s="1"/>
      <c s="1"/>
      <c s="6"/>
      <c s="6"/>
      <c r="O2">
        <f>0+O10+O17+O60+O64+O101+O105</f>
      </c>
      <c t="s">
        <v>26</v>
      </c>
    </row>
    <row r="3" spans="1:16" ht="15" customHeight="1">
      <c r="A3" t="s">
        <v>12</v>
      </c>
      <c s="12" t="s">
        <v>14</v>
      </c>
      <c s="13" t="s">
        <v>15</v>
      </c>
      <c s="1"/>
      <c s="14" t="s">
        <v>16</v>
      </c>
      <c s="1"/>
      <c s="9"/>
      <c s="8" t="s">
        <v>121</v>
      </c>
      <c s="45">
        <f>0+I10+I17+I60+I64+I101+I105</f>
      </c>
      <c r="O3" t="s">
        <v>23</v>
      </c>
      <c t="s">
        <v>27</v>
      </c>
    </row>
    <row r="4" spans="1:16" ht="15" customHeight="1">
      <c r="A4" t="s">
        <v>17</v>
      </c>
      <c s="12" t="s">
        <v>18</v>
      </c>
      <c s="13" t="s">
        <v>116</v>
      </c>
      <c s="1"/>
      <c s="14" t="s">
        <v>117</v>
      </c>
      <c s="1"/>
      <c s="1"/>
      <c s="11"/>
      <c s="11"/>
      <c r="O4" t="s">
        <v>24</v>
      </c>
      <c t="s">
        <v>27</v>
      </c>
    </row>
    <row r="5" spans="1:16" ht="12.75" customHeight="1">
      <c r="A5" t="s">
        <v>21</v>
      </c>
      <c s="12" t="s">
        <v>18</v>
      </c>
      <c s="13" t="s">
        <v>118</v>
      </c>
      <c s="1"/>
      <c s="14" t="s">
        <v>119</v>
      </c>
      <c s="1"/>
      <c s="1"/>
      <c s="1"/>
      <c s="1"/>
      <c r="O5" t="s">
        <v>25</v>
      </c>
      <c t="s">
        <v>27</v>
      </c>
    </row>
    <row r="6" spans="1:9" ht="12.75" customHeight="1">
      <c r="A6" t="s">
        <v>120</v>
      </c>
      <c s="16" t="s">
        <v>22</v>
      </c>
      <c s="17" t="s">
        <v>121</v>
      </c>
      <c s="6"/>
      <c s="18" t="s">
        <v>122</v>
      </c>
      <c s="6"/>
      <c s="6"/>
      <c s="6"/>
      <c s="6"/>
    </row>
    <row r="7" spans="1:9" ht="12.75" customHeight="1">
      <c r="A7" s="15" t="s">
        <v>30</v>
      </c>
      <c s="15" t="s">
        <v>32</v>
      </c>
      <c s="15" t="s">
        <v>34</v>
      </c>
      <c s="15" t="s">
        <v>35</v>
      </c>
      <c s="15" t="s">
        <v>36</v>
      </c>
      <c s="15" t="s">
        <v>38</v>
      </c>
      <c s="15" t="s">
        <v>40</v>
      </c>
      <c s="15" t="s">
        <v>42</v>
      </c>
      <c s="15"/>
    </row>
    <row r="8" spans="1:9" ht="12.75" customHeight="1">
      <c r="A8" s="15"/>
      <c s="15"/>
      <c s="15"/>
      <c s="15"/>
      <c s="15"/>
      <c s="15"/>
      <c s="15"/>
      <c s="15" t="s">
        <v>43</v>
      </c>
      <c s="15" t="s">
        <v>45</v>
      </c>
    </row>
    <row r="9" spans="1:9" ht="12.75" customHeight="1">
      <c r="A9" s="15" t="s">
        <v>31</v>
      </c>
      <c s="15" t="s">
        <v>33</v>
      </c>
      <c s="15" t="s">
        <v>27</v>
      </c>
      <c s="15" t="s">
        <v>26</v>
      </c>
      <c s="15" t="s">
        <v>37</v>
      </c>
      <c s="15" t="s">
        <v>39</v>
      </c>
      <c s="15" t="s">
        <v>41</v>
      </c>
      <c s="15" t="s">
        <v>44</v>
      </c>
      <c s="15" t="s">
        <v>46</v>
      </c>
    </row>
    <row r="10" spans="1:18" ht="12.75" customHeight="1">
      <c r="A10" s="27" t="s">
        <v>48</v>
      </c>
      <c s="27"/>
      <c s="28" t="s">
        <v>31</v>
      </c>
      <c s="27"/>
      <c s="29" t="s">
        <v>49</v>
      </c>
      <c s="27"/>
      <c s="27"/>
      <c s="27"/>
      <c s="30">
        <f>0+Q10</f>
      </c>
      <c r="O10">
        <f>0+R10</f>
      </c>
      <c r="Q10">
        <f>0+I11+I14</f>
      </c>
      <c>
        <f>0+O11+O14</f>
      </c>
    </row>
    <row r="11" spans="1:16" ht="12.75">
      <c r="A11" s="26" t="s">
        <v>50</v>
      </c>
      <c s="31" t="s">
        <v>33</v>
      </c>
      <c s="31" t="s">
        <v>51</v>
      </c>
      <c s="26" t="s">
        <v>69</v>
      </c>
      <c s="32" t="s">
        <v>53</v>
      </c>
      <c s="33" t="s">
        <v>54</v>
      </c>
      <c s="34">
        <v>268.732</v>
      </c>
      <c s="35">
        <v>0</v>
      </c>
      <c s="36">
        <f>ROUND(ROUND(H11,2)*ROUND(G11,3),2)</f>
      </c>
      <c r="O11">
        <f>(I11*21)/100</f>
      </c>
      <c t="s">
        <v>27</v>
      </c>
    </row>
    <row r="12" spans="1:5" ht="12.75">
      <c r="A12" s="37" t="s">
        <v>55</v>
      </c>
      <c r="E12" s="38" t="s">
        <v>125</v>
      </c>
    </row>
    <row r="13" spans="1:5" ht="12.75">
      <c r="A13" s="44" t="s">
        <v>57</v>
      </c>
      <c r="E13" s="40" t="s">
        <v>126</v>
      </c>
    </row>
    <row r="14" spans="1:16" ht="12.75">
      <c r="A14" s="26" t="s">
        <v>50</v>
      </c>
      <c s="31" t="s">
        <v>27</v>
      </c>
      <c s="31" t="s">
        <v>51</v>
      </c>
      <c s="26" t="s">
        <v>74</v>
      </c>
      <c s="32" t="s">
        <v>53</v>
      </c>
      <c s="33" t="s">
        <v>54</v>
      </c>
      <c s="34">
        <v>3655.904</v>
      </c>
      <c s="35">
        <v>0</v>
      </c>
      <c s="36">
        <f>ROUND(ROUND(H14,2)*ROUND(G14,3),2)</f>
      </c>
      <c r="O14">
        <f>(I14*21)/100</f>
      </c>
      <c t="s">
        <v>27</v>
      </c>
    </row>
    <row r="15" spans="1:5" ht="25.5">
      <c r="A15" s="37" t="s">
        <v>55</v>
      </c>
      <c r="E15" s="38" t="s">
        <v>127</v>
      </c>
    </row>
    <row r="16" spans="1:5" ht="51">
      <c r="A16" s="39" t="s">
        <v>57</v>
      </c>
      <c r="E16" s="40" t="s">
        <v>128</v>
      </c>
    </row>
    <row r="17" spans="1:18" ht="12.75" customHeight="1">
      <c r="A17" s="6" t="s">
        <v>48</v>
      </c>
      <c s="6"/>
      <c s="42" t="s">
        <v>33</v>
      </c>
      <c s="6"/>
      <c s="29" t="s">
        <v>59</v>
      </c>
      <c s="6"/>
      <c s="6"/>
      <c s="6"/>
      <c s="43">
        <f>0+Q17</f>
      </c>
      <c r="O17">
        <f>0+R17</f>
      </c>
      <c r="Q17">
        <f>0+I18+I21+I24+I27+I30+I33+I36+I39+I42+I45+I48+I51+I54+I57</f>
      </c>
      <c>
        <f>0+O18+O21+O24+O27+O30+O33+O36+O39+O42+O45+O48+O51+O54+O57</f>
      </c>
    </row>
    <row r="18" spans="1:16" ht="25.5">
      <c r="A18" s="26" t="s">
        <v>50</v>
      </c>
      <c s="31" t="s">
        <v>26</v>
      </c>
      <c s="31" t="s">
        <v>129</v>
      </c>
      <c s="26" t="s">
        <v>52</v>
      </c>
      <c s="32" t="s">
        <v>130</v>
      </c>
      <c s="33" t="s">
        <v>71</v>
      </c>
      <c s="34">
        <v>173.274</v>
      </c>
      <c s="35">
        <v>0</v>
      </c>
      <c s="36">
        <f>ROUND(ROUND(H18,2)*ROUND(G18,3),2)</f>
      </c>
      <c r="O18">
        <f>(I18*21)/100</f>
      </c>
      <c t="s">
        <v>27</v>
      </c>
    </row>
    <row r="19" spans="1:5" ht="51">
      <c r="A19" s="37" t="s">
        <v>55</v>
      </c>
      <c r="E19" s="38" t="s">
        <v>131</v>
      </c>
    </row>
    <row r="20" spans="1:5" ht="127.5">
      <c r="A20" s="44" t="s">
        <v>57</v>
      </c>
      <c r="E20" s="40" t="s">
        <v>132</v>
      </c>
    </row>
    <row r="21" spans="1:16" ht="25.5">
      <c r="A21" s="26" t="s">
        <v>50</v>
      </c>
      <c s="31" t="s">
        <v>37</v>
      </c>
      <c s="31" t="s">
        <v>133</v>
      </c>
      <c s="26" t="s">
        <v>52</v>
      </c>
      <c s="32" t="s">
        <v>134</v>
      </c>
      <c s="33" t="s">
        <v>71</v>
      </c>
      <c s="34">
        <v>116.84</v>
      </c>
      <c s="35">
        <v>0</v>
      </c>
      <c s="36">
        <f>ROUND(ROUND(H21,2)*ROUND(G21,3),2)</f>
      </c>
      <c r="O21">
        <f>(I21*21)/100</f>
      </c>
      <c t="s">
        <v>27</v>
      </c>
    </row>
    <row r="22" spans="1:5" ht="51">
      <c r="A22" s="37" t="s">
        <v>55</v>
      </c>
      <c r="E22" s="38" t="s">
        <v>135</v>
      </c>
    </row>
    <row r="23" spans="1:5" ht="38.25">
      <c r="A23" s="44" t="s">
        <v>57</v>
      </c>
      <c r="E23" s="40" t="s">
        <v>136</v>
      </c>
    </row>
    <row r="24" spans="1:16" ht="12.75">
      <c r="A24" s="26" t="s">
        <v>50</v>
      </c>
      <c s="31" t="s">
        <v>39</v>
      </c>
      <c s="31" t="s">
        <v>137</v>
      </c>
      <c s="26" t="s">
        <v>52</v>
      </c>
      <c s="32" t="s">
        <v>138</v>
      </c>
      <c s="33" t="s">
        <v>71</v>
      </c>
      <c s="34">
        <v>485.1</v>
      </c>
      <c s="35">
        <v>0</v>
      </c>
      <c s="36">
        <f>ROUND(ROUND(H24,2)*ROUND(G24,3),2)</f>
      </c>
      <c r="O24">
        <f>(I24*21)/100</f>
      </c>
      <c t="s">
        <v>27</v>
      </c>
    </row>
    <row r="25" spans="1:5" ht="25.5">
      <c r="A25" s="37" t="s">
        <v>55</v>
      </c>
      <c r="E25" s="38" t="s">
        <v>139</v>
      </c>
    </row>
    <row r="26" spans="1:5" ht="38.25">
      <c r="A26" s="44" t="s">
        <v>57</v>
      </c>
      <c r="E26" s="40" t="s">
        <v>140</v>
      </c>
    </row>
    <row r="27" spans="1:16" ht="12.75">
      <c r="A27" s="26" t="s">
        <v>50</v>
      </c>
      <c s="31" t="s">
        <v>41</v>
      </c>
      <c s="31" t="s">
        <v>141</v>
      </c>
      <c s="26" t="s">
        <v>52</v>
      </c>
      <c s="32" t="s">
        <v>142</v>
      </c>
      <c s="33" t="s">
        <v>71</v>
      </c>
      <c s="34">
        <v>1521.405</v>
      </c>
      <c s="35">
        <v>0</v>
      </c>
      <c s="36">
        <f>ROUND(ROUND(H27,2)*ROUND(G27,3),2)</f>
      </c>
      <c r="O27">
        <f>(I27*21)/100</f>
      </c>
      <c t="s">
        <v>27</v>
      </c>
    </row>
    <row r="28" spans="1:5" ht="51">
      <c r="A28" s="37" t="s">
        <v>55</v>
      </c>
      <c r="E28" s="38" t="s">
        <v>143</v>
      </c>
    </row>
    <row r="29" spans="1:5" ht="12.75">
      <c r="A29" s="44" t="s">
        <v>57</v>
      </c>
      <c r="E29" s="40" t="s">
        <v>144</v>
      </c>
    </row>
    <row r="30" spans="1:16" ht="12.75">
      <c r="A30" s="26" t="s">
        <v>50</v>
      </c>
      <c s="31" t="s">
        <v>81</v>
      </c>
      <c s="31" t="s">
        <v>145</v>
      </c>
      <c s="26" t="s">
        <v>69</v>
      </c>
      <c s="32" t="s">
        <v>146</v>
      </c>
      <c s="33" t="s">
        <v>71</v>
      </c>
      <c s="34">
        <v>263.69</v>
      </c>
      <c s="35">
        <v>0</v>
      </c>
      <c s="36">
        <f>ROUND(ROUND(H30,2)*ROUND(G30,3),2)</f>
      </c>
      <c r="O30">
        <f>(I30*21)/100</f>
      </c>
      <c t="s">
        <v>27</v>
      </c>
    </row>
    <row r="31" spans="1:5" ht="25.5">
      <c r="A31" s="37" t="s">
        <v>55</v>
      </c>
      <c r="E31" s="38" t="s">
        <v>147</v>
      </c>
    </row>
    <row r="32" spans="1:5" ht="12.75">
      <c r="A32" s="44" t="s">
        <v>57</v>
      </c>
      <c r="E32" s="40" t="s">
        <v>148</v>
      </c>
    </row>
    <row r="33" spans="1:16" ht="12.75">
      <c r="A33" s="26" t="s">
        <v>50</v>
      </c>
      <c s="31" t="s">
        <v>85</v>
      </c>
      <c s="31" t="s">
        <v>145</v>
      </c>
      <c s="26" t="s">
        <v>74</v>
      </c>
      <c s="32" t="s">
        <v>146</v>
      </c>
      <c s="33" t="s">
        <v>71</v>
      </c>
      <c s="34">
        <v>485.1</v>
      </c>
      <c s="35">
        <v>0</v>
      </c>
      <c s="36">
        <f>ROUND(ROUND(H33,2)*ROUND(G33,3),2)</f>
      </c>
      <c r="O33">
        <f>(I33*21)/100</f>
      </c>
      <c t="s">
        <v>27</v>
      </c>
    </row>
    <row r="34" spans="1:5" ht="25.5">
      <c r="A34" s="37" t="s">
        <v>55</v>
      </c>
      <c r="E34" s="38" t="s">
        <v>149</v>
      </c>
    </row>
    <row r="35" spans="1:5" ht="12.75">
      <c r="A35" s="44" t="s">
        <v>57</v>
      </c>
      <c r="E35" s="40" t="s">
        <v>150</v>
      </c>
    </row>
    <row r="36" spans="1:16" ht="12.75">
      <c r="A36" s="26" t="s">
        <v>50</v>
      </c>
      <c s="31" t="s">
        <v>44</v>
      </c>
      <c s="31" t="s">
        <v>151</v>
      </c>
      <c s="26" t="s">
        <v>52</v>
      </c>
      <c s="32" t="s">
        <v>152</v>
      </c>
      <c s="33" t="s">
        <v>98</v>
      </c>
      <c s="34">
        <v>615</v>
      </c>
      <c s="35">
        <v>0</v>
      </c>
      <c s="36">
        <f>ROUND(ROUND(H36,2)*ROUND(G36,3),2)</f>
      </c>
      <c r="O36">
        <f>(I36*21)/100</f>
      </c>
      <c t="s">
        <v>27</v>
      </c>
    </row>
    <row r="37" spans="1:5" ht="38.25">
      <c r="A37" s="37" t="s">
        <v>55</v>
      </c>
      <c r="E37" s="38" t="s">
        <v>153</v>
      </c>
    </row>
    <row r="38" spans="1:5" ht="12.75">
      <c r="A38" s="44" t="s">
        <v>57</v>
      </c>
      <c r="E38" s="40" t="s">
        <v>154</v>
      </c>
    </row>
    <row r="39" spans="1:16" ht="12.75">
      <c r="A39" s="26" t="s">
        <v>50</v>
      </c>
      <c s="31" t="s">
        <v>46</v>
      </c>
      <c s="31" t="s">
        <v>82</v>
      </c>
      <c s="26" t="s">
        <v>52</v>
      </c>
      <c s="32" t="s">
        <v>83</v>
      </c>
      <c s="33" t="s">
        <v>71</v>
      </c>
      <c s="34">
        <v>1521.405</v>
      </c>
      <c s="35">
        <v>0</v>
      </c>
      <c s="36">
        <f>ROUND(ROUND(H39,2)*ROUND(G39,3),2)</f>
      </c>
      <c r="O39">
        <f>(I39*21)/100</f>
      </c>
      <c t="s">
        <v>27</v>
      </c>
    </row>
    <row r="40" spans="1:5" ht="12.75">
      <c r="A40" s="37" t="s">
        <v>55</v>
      </c>
      <c r="E40" s="38" t="s">
        <v>52</v>
      </c>
    </row>
    <row r="41" spans="1:5" ht="12.75">
      <c r="A41" s="44" t="s">
        <v>57</v>
      </c>
      <c r="E41" s="40" t="s">
        <v>155</v>
      </c>
    </row>
    <row r="42" spans="1:16" ht="12.75">
      <c r="A42" s="26" t="s">
        <v>50</v>
      </c>
      <c s="31" t="s">
        <v>101</v>
      </c>
      <c s="31" t="s">
        <v>156</v>
      </c>
      <c s="26" t="s">
        <v>52</v>
      </c>
      <c s="32" t="s">
        <v>157</v>
      </c>
      <c s="33" t="s">
        <v>71</v>
      </c>
      <c s="34">
        <v>485.83</v>
      </c>
      <c s="35">
        <v>0</v>
      </c>
      <c s="36">
        <f>ROUND(ROUND(H42,2)*ROUND(G42,3),2)</f>
      </c>
      <c r="O42">
        <f>(I42*21)/100</f>
      </c>
      <c t="s">
        <v>27</v>
      </c>
    </row>
    <row r="43" spans="1:5" ht="12.75">
      <c r="A43" s="37" t="s">
        <v>55</v>
      </c>
      <c r="E43" s="38" t="s">
        <v>52</v>
      </c>
    </row>
    <row r="44" spans="1:5" ht="25.5">
      <c r="A44" s="44" t="s">
        <v>57</v>
      </c>
      <c r="E44" s="40" t="s">
        <v>158</v>
      </c>
    </row>
    <row r="45" spans="1:16" ht="12.75">
      <c r="A45" s="26" t="s">
        <v>50</v>
      </c>
      <c s="31" t="s">
        <v>106</v>
      </c>
      <c s="31" t="s">
        <v>159</v>
      </c>
      <c s="26" t="s">
        <v>52</v>
      </c>
      <c s="32" t="s">
        <v>160</v>
      </c>
      <c s="33" t="s">
        <v>71</v>
      </c>
      <c s="34">
        <v>168.61</v>
      </c>
      <c s="35">
        <v>0</v>
      </c>
      <c s="36">
        <f>ROUND(ROUND(H45,2)*ROUND(G45,3),2)</f>
      </c>
      <c r="O45">
        <f>(I45*21)/100</f>
      </c>
      <c t="s">
        <v>27</v>
      </c>
    </row>
    <row r="46" spans="1:5" ht="25.5">
      <c r="A46" s="37" t="s">
        <v>55</v>
      </c>
      <c r="E46" s="38" t="s">
        <v>161</v>
      </c>
    </row>
    <row r="47" spans="1:5" ht="12.75">
      <c r="A47" s="44" t="s">
        <v>57</v>
      </c>
      <c r="E47" s="40" t="s">
        <v>162</v>
      </c>
    </row>
    <row r="48" spans="1:16" ht="12.75">
      <c r="A48" s="26" t="s">
        <v>50</v>
      </c>
      <c s="31" t="s">
        <v>111</v>
      </c>
      <c s="31" t="s">
        <v>163</v>
      </c>
      <c s="26" t="s">
        <v>52</v>
      </c>
      <c s="32" t="s">
        <v>164</v>
      </c>
      <c s="33" t="s">
        <v>62</v>
      </c>
      <c s="34">
        <v>1675.817</v>
      </c>
      <c s="35">
        <v>0</v>
      </c>
      <c s="36">
        <f>ROUND(ROUND(H48,2)*ROUND(G48,3),2)</f>
      </c>
      <c r="O48">
        <f>(I48*21)/100</f>
      </c>
      <c t="s">
        <v>27</v>
      </c>
    </row>
    <row r="49" spans="1:5" ht="12.75">
      <c r="A49" s="37" t="s">
        <v>55</v>
      </c>
      <c r="E49" s="38" t="s">
        <v>165</v>
      </c>
    </row>
    <row r="50" spans="1:5" ht="12.75">
      <c r="A50" s="44" t="s">
        <v>57</v>
      </c>
      <c r="E50" s="40" t="s">
        <v>166</v>
      </c>
    </row>
    <row r="51" spans="1:16" ht="12.75">
      <c r="A51" s="26" t="s">
        <v>50</v>
      </c>
      <c s="31" t="s">
        <v>167</v>
      </c>
      <c s="31" t="s">
        <v>168</v>
      </c>
      <c s="26" t="s">
        <v>52</v>
      </c>
      <c s="32" t="s">
        <v>169</v>
      </c>
      <c s="33" t="s">
        <v>62</v>
      </c>
      <c s="34">
        <v>1757.93</v>
      </c>
      <c s="35">
        <v>0</v>
      </c>
      <c s="36">
        <f>ROUND(ROUND(H51,2)*ROUND(G51,3),2)</f>
      </c>
      <c r="O51">
        <f>(I51*21)/100</f>
      </c>
      <c t="s">
        <v>27</v>
      </c>
    </row>
    <row r="52" spans="1:5" ht="12.75">
      <c r="A52" s="37" t="s">
        <v>55</v>
      </c>
      <c r="E52" s="38" t="s">
        <v>170</v>
      </c>
    </row>
    <row r="53" spans="1:5" ht="12.75">
      <c r="A53" s="44" t="s">
        <v>57</v>
      </c>
      <c r="E53" s="40" t="s">
        <v>171</v>
      </c>
    </row>
    <row r="54" spans="1:16" ht="12.75">
      <c r="A54" s="26" t="s">
        <v>50</v>
      </c>
      <c s="31" t="s">
        <v>172</v>
      </c>
      <c s="31" t="s">
        <v>173</v>
      </c>
      <c s="26" t="s">
        <v>52</v>
      </c>
      <c s="32" t="s">
        <v>174</v>
      </c>
      <c s="33" t="s">
        <v>71</v>
      </c>
      <c s="34">
        <v>263.69</v>
      </c>
      <c s="35">
        <v>0</v>
      </c>
      <c s="36">
        <f>ROUND(ROUND(H54,2)*ROUND(G54,3),2)</f>
      </c>
      <c r="O54">
        <f>(I54*21)/100</f>
      </c>
      <c t="s">
        <v>27</v>
      </c>
    </row>
    <row r="55" spans="1:5" ht="25.5">
      <c r="A55" s="37" t="s">
        <v>55</v>
      </c>
      <c r="E55" s="38" t="s">
        <v>175</v>
      </c>
    </row>
    <row r="56" spans="1:5" ht="12.75">
      <c r="A56" s="44" t="s">
        <v>57</v>
      </c>
      <c r="E56" s="40" t="s">
        <v>176</v>
      </c>
    </row>
    <row r="57" spans="1:16" ht="12.75">
      <c r="A57" s="26" t="s">
        <v>50</v>
      </c>
      <c s="31" t="s">
        <v>177</v>
      </c>
      <c s="31" t="s">
        <v>178</v>
      </c>
      <c s="26" t="s">
        <v>52</v>
      </c>
      <c s="32" t="s">
        <v>179</v>
      </c>
      <c s="33" t="s">
        <v>62</v>
      </c>
      <c s="34">
        <v>1757.93</v>
      </c>
      <c s="35">
        <v>0</v>
      </c>
      <c s="36">
        <f>ROUND(ROUND(H57,2)*ROUND(G57,3),2)</f>
      </c>
      <c r="O57">
        <f>(I57*21)/100</f>
      </c>
      <c t="s">
        <v>27</v>
      </c>
    </row>
    <row r="58" spans="1:5" ht="12.75">
      <c r="A58" s="37" t="s">
        <v>55</v>
      </c>
      <c r="E58" s="38" t="s">
        <v>180</v>
      </c>
    </row>
    <row r="59" spans="1:5" ht="25.5">
      <c r="A59" s="39" t="s">
        <v>57</v>
      </c>
      <c r="E59" s="40" t="s">
        <v>181</v>
      </c>
    </row>
    <row r="60" spans="1:18" ht="12.75" customHeight="1">
      <c r="A60" s="6" t="s">
        <v>48</v>
      </c>
      <c s="6"/>
      <c s="42" t="s">
        <v>37</v>
      </c>
      <c s="6"/>
      <c s="29" t="s">
        <v>182</v>
      </c>
      <c s="6"/>
      <c s="6"/>
      <c s="6"/>
      <c s="43">
        <f>0+Q60</f>
      </c>
      <c r="O60">
        <f>0+R60</f>
      </c>
      <c r="Q60">
        <f>0+I61</f>
      </c>
      <c>
        <f>0+O61</f>
      </c>
    </row>
    <row r="61" spans="1:16" ht="12.75">
      <c r="A61" s="26" t="s">
        <v>50</v>
      </c>
      <c s="31" t="s">
        <v>183</v>
      </c>
      <c s="31" t="s">
        <v>184</v>
      </c>
      <c s="26" t="s">
        <v>52</v>
      </c>
      <c s="32" t="s">
        <v>185</v>
      </c>
      <c s="33" t="s">
        <v>71</v>
      </c>
      <c s="34">
        <v>373.191</v>
      </c>
      <c s="35">
        <v>0</v>
      </c>
      <c s="36">
        <f>ROUND(ROUND(H61,2)*ROUND(G61,3),2)</f>
      </c>
      <c r="O61">
        <f>(I61*21)/100</f>
      </c>
      <c t="s">
        <v>27</v>
      </c>
    </row>
    <row r="62" spans="1:5" ht="38.25">
      <c r="A62" s="37" t="s">
        <v>55</v>
      </c>
      <c r="E62" s="38" t="s">
        <v>186</v>
      </c>
    </row>
    <row r="63" spans="1:5" ht="25.5">
      <c r="A63" s="39" t="s">
        <v>57</v>
      </c>
      <c r="E63" s="40" t="s">
        <v>187</v>
      </c>
    </row>
    <row r="64" spans="1:18" ht="12.75" customHeight="1">
      <c r="A64" s="6" t="s">
        <v>48</v>
      </c>
      <c s="6"/>
      <c s="42" t="s">
        <v>39</v>
      </c>
      <c s="6"/>
      <c s="29" t="s">
        <v>188</v>
      </c>
      <c s="6"/>
      <c s="6"/>
      <c s="6"/>
      <c s="43">
        <f>0+Q64</f>
      </c>
      <c r="O64">
        <f>0+R64</f>
      </c>
      <c r="Q64">
        <f>0+I65+I68+I71+I74+I77+I80+I83+I86+I89+I92+I95+I98</f>
      </c>
      <c>
        <f>0+O65+O68+O71+O74+O77+O80+O83+O86+O89+O92+O95+O98</f>
      </c>
    </row>
    <row r="65" spans="1:16" ht="12.75">
      <c r="A65" s="26" t="s">
        <v>50</v>
      </c>
      <c s="31" t="s">
        <v>189</v>
      </c>
      <c s="31" t="s">
        <v>190</v>
      </c>
      <c s="26" t="s">
        <v>69</v>
      </c>
      <c s="32" t="s">
        <v>191</v>
      </c>
      <c s="33" t="s">
        <v>62</v>
      </c>
      <c s="34">
        <v>1523.47</v>
      </c>
      <c s="35">
        <v>0</v>
      </c>
      <c s="36">
        <f>ROUND(ROUND(H65,2)*ROUND(G65,3),2)</f>
      </c>
      <c r="O65">
        <f>(I65*21)/100</f>
      </c>
      <c t="s">
        <v>27</v>
      </c>
    </row>
    <row r="66" spans="1:5" ht="51">
      <c r="A66" s="37" t="s">
        <v>55</v>
      </c>
      <c r="E66" s="38" t="s">
        <v>192</v>
      </c>
    </row>
    <row r="67" spans="1:5" ht="12.75">
      <c r="A67" s="44" t="s">
        <v>57</v>
      </c>
      <c r="E67" s="40" t="s">
        <v>193</v>
      </c>
    </row>
    <row r="68" spans="1:16" ht="12.75">
      <c r="A68" s="26" t="s">
        <v>50</v>
      </c>
      <c s="31" t="s">
        <v>194</v>
      </c>
      <c s="31" t="s">
        <v>190</v>
      </c>
      <c s="26" t="s">
        <v>74</v>
      </c>
      <c s="32" t="s">
        <v>191</v>
      </c>
      <c s="33" t="s">
        <v>62</v>
      </c>
      <c s="34">
        <v>1253.933</v>
      </c>
      <c s="35">
        <v>0</v>
      </c>
      <c s="36">
        <f>ROUND(ROUND(H68,2)*ROUND(G68,3),2)</f>
      </c>
      <c r="O68">
        <f>(I68*21)/100</f>
      </c>
      <c t="s">
        <v>27</v>
      </c>
    </row>
    <row r="69" spans="1:5" ht="51">
      <c r="A69" s="37" t="s">
        <v>55</v>
      </c>
      <c r="E69" s="38" t="s">
        <v>195</v>
      </c>
    </row>
    <row r="70" spans="1:5" ht="12.75">
      <c r="A70" s="44" t="s">
        <v>57</v>
      </c>
      <c r="E70" s="40" t="s">
        <v>196</v>
      </c>
    </row>
    <row r="71" spans="1:16" ht="12.75">
      <c r="A71" s="26" t="s">
        <v>50</v>
      </c>
      <c s="31" t="s">
        <v>197</v>
      </c>
      <c s="31" t="s">
        <v>198</v>
      </c>
      <c s="26" t="s">
        <v>52</v>
      </c>
      <c s="32" t="s">
        <v>199</v>
      </c>
      <c s="33" t="s">
        <v>71</v>
      </c>
      <c s="34">
        <v>859.021</v>
      </c>
      <c s="35">
        <v>0</v>
      </c>
      <c s="36">
        <f>ROUND(ROUND(H71,2)*ROUND(G71,3),2)</f>
      </c>
      <c r="O71">
        <f>(I71*21)/100</f>
      </c>
      <c t="s">
        <v>27</v>
      </c>
    </row>
    <row r="72" spans="1:5" ht="63.75">
      <c r="A72" s="37" t="s">
        <v>55</v>
      </c>
      <c r="E72" s="38" t="s">
        <v>200</v>
      </c>
    </row>
    <row r="73" spans="1:5" ht="12.75">
      <c r="A73" s="44" t="s">
        <v>57</v>
      </c>
      <c r="E73" s="40" t="s">
        <v>201</v>
      </c>
    </row>
    <row r="74" spans="1:16" ht="12.75">
      <c r="A74" s="26" t="s">
        <v>50</v>
      </c>
      <c s="31" t="s">
        <v>202</v>
      </c>
      <c s="31" t="s">
        <v>203</v>
      </c>
      <c s="26" t="s">
        <v>52</v>
      </c>
      <c s="32" t="s">
        <v>204</v>
      </c>
      <c s="33" t="s">
        <v>71</v>
      </c>
      <c s="34">
        <v>97.917</v>
      </c>
      <c s="35">
        <v>0</v>
      </c>
      <c s="36">
        <f>ROUND(ROUND(H74,2)*ROUND(G74,3),2)</f>
      </c>
      <c r="O74">
        <f>(I74*21)/100</f>
      </c>
      <c t="s">
        <v>27</v>
      </c>
    </row>
    <row r="75" spans="1:5" ht="38.25">
      <c r="A75" s="37" t="s">
        <v>55</v>
      </c>
      <c r="E75" s="38" t="s">
        <v>205</v>
      </c>
    </row>
    <row r="76" spans="1:5" ht="12.75">
      <c r="A76" s="44" t="s">
        <v>57</v>
      </c>
      <c r="E76" s="40" t="s">
        <v>206</v>
      </c>
    </row>
    <row r="77" spans="1:16" ht="12.75">
      <c r="A77" s="26" t="s">
        <v>50</v>
      </c>
      <c s="31" t="s">
        <v>207</v>
      </c>
      <c s="31" t="s">
        <v>208</v>
      </c>
      <c s="26" t="s">
        <v>52</v>
      </c>
      <c s="32" t="s">
        <v>209</v>
      </c>
      <c s="33" t="s">
        <v>62</v>
      </c>
      <c s="34">
        <v>1253.933</v>
      </c>
      <c s="35">
        <v>0</v>
      </c>
      <c s="36">
        <f>ROUND(ROUND(H77,2)*ROUND(G77,3),2)</f>
      </c>
      <c r="O77">
        <f>(I77*21)/100</f>
      </c>
      <c t="s">
        <v>27</v>
      </c>
    </row>
    <row r="78" spans="1:5" ht="51">
      <c r="A78" s="37" t="s">
        <v>55</v>
      </c>
      <c r="E78" s="38" t="s">
        <v>210</v>
      </c>
    </row>
    <row r="79" spans="1:5" ht="12.75">
      <c r="A79" s="44" t="s">
        <v>57</v>
      </c>
      <c r="E79" s="40" t="s">
        <v>196</v>
      </c>
    </row>
    <row r="80" spans="1:16" ht="12.75">
      <c r="A80" s="26" t="s">
        <v>50</v>
      </c>
      <c s="31" t="s">
        <v>211</v>
      </c>
      <c s="31" t="s">
        <v>212</v>
      </c>
      <c s="26" t="s">
        <v>69</v>
      </c>
      <c s="32" t="s">
        <v>213</v>
      </c>
      <c s="33" t="s">
        <v>62</v>
      </c>
      <c s="34">
        <v>4914.949</v>
      </c>
      <c s="35">
        <v>0</v>
      </c>
      <c s="36">
        <f>ROUND(ROUND(H80,2)*ROUND(G80,3),2)</f>
      </c>
      <c r="O80">
        <f>(I80*21)/100</f>
      </c>
      <c t="s">
        <v>27</v>
      </c>
    </row>
    <row r="81" spans="1:5" ht="51">
      <c r="A81" s="37" t="s">
        <v>55</v>
      </c>
      <c r="E81" s="38" t="s">
        <v>214</v>
      </c>
    </row>
    <row r="82" spans="1:5" ht="51">
      <c r="A82" s="44" t="s">
        <v>57</v>
      </c>
      <c r="E82" s="40" t="s">
        <v>215</v>
      </c>
    </row>
    <row r="83" spans="1:16" ht="12.75">
      <c r="A83" s="26" t="s">
        <v>50</v>
      </c>
      <c s="31" t="s">
        <v>216</v>
      </c>
      <c s="31" t="s">
        <v>212</v>
      </c>
      <c s="26" t="s">
        <v>74</v>
      </c>
      <c s="32" t="s">
        <v>213</v>
      </c>
      <c s="33" t="s">
        <v>62</v>
      </c>
      <c s="34">
        <v>4797.366</v>
      </c>
      <c s="35">
        <v>0</v>
      </c>
      <c s="36">
        <f>ROUND(ROUND(H83,2)*ROUND(G83,3),2)</f>
      </c>
      <c r="O83">
        <f>(I83*21)/100</f>
      </c>
      <c t="s">
        <v>27</v>
      </c>
    </row>
    <row r="84" spans="1:5" ht="51">
      <c r="A84" s="37" t="s">
        <v>55</v>
      </c>
      <c r="E84" s="38" t="s">
        <v>217</v>
      </c>
    </row>
    <row r="85" spans="1:5" ht="51">
      <c r="A85" s="44" t="s">
        <v>57</v>
      </c>
      <c r="E85" s="40" t="s">
        <v>218</v>
      </c>
    </row>
    <row r="86" spans="1:16" ht="12.75">
      <c r="A86" s="26" t="s">
        <v>50</v>
      </c>
      <c s="31" t="s">
        <v>219</v>
      </c>
      <c s="31" t="s">
        <v>220</v>
      </c>
      <c s="26" t="s">
        <v>52</v>
      </c>
      <c s="32" t="s">
        <v>221</v>
      </c>
      <c s="33" t="s">
        <v>62</v>
      </c>
      <c s="34">
        <v>1450</v>
      </c>
      <c s="35">
        <v>0</v>
      </c>
      <c s="36">
        <f>ROUND(ROUND(H86,2)*ROUND(G86,3),2)</f>
      </c>
      <c r="O86">
        <f>(I86*21)/100</f>
      </c>
      <c t="s">
        <v>27</v>
      </c>
    </row>
    <row r="87" spans="1:5" ht="38.25">
      <c r="A87" s="37" t="s">
        <v>55</v>
      </c>
      <c r="E87" s="38" t="s">
        <v>222</v>
      </c>
    </row>
    <row r="88" spans="1:5" ht="25.5">
      <c r="A88" s="44" t="s">
        <v>57</v>
      </c>
      <c r="E88" s="40" t="s">
        <v>223</v>
      </c>
    </row>
    <row r="89" spans="1:16" ht="12.75">
      <c r="A89" s="26" t="s">
        <v>50</v>
      </c>
      <c s="31" t="s">
        <v>224</v>
      </c>
      <c s="31" t="s">
        <v>225</v>
      </c>
      <c s="26" t="s">
        <v>52</v>
      </c>
      <c s="32" t="s">
        <v>226</v>
      </c>
      <c s="33" t="s">
        <v>62</v>
      </c>
      <c s="34">
        <v>4703.3</v>
      </c>
      <c s="35">
        <v>0</v>
      </c>
      <c s="36">
        <f>ROUND(ROUND(H89,2)*ROUND(G89,3),2)</f>
      </c>
      <c r="O89">
        <f>(I89*21)/100</f>
      </c>
      <c t="s">
        <v>27</v>
      </c>
    </row>
    <row r="90" spans="1:5" ht="25.5">
      <c r="A90" s="37" t="s">
        <v>55</v>
      </c>
      <c r="E90" s="38" t="s">
        <v>227</v>
      </c>
    </row>
    <row r="91" spans="1:5" ht="51">
      <c r="A91" s="44" t="s">
        <v>57</v>
      </c>
      <c r="E91" s="40" t="s">
        <v>228</v>
      </c>
    </row>
    <row r="92" spans="1:16" ht="12.75">
      <c r="A92" s="26" t="s">
        <v>50</v>
      </c>
      <c s="31" t="s">
        <v>229</v>
      </c>
      <c s="31" t="s">
        <v>230</v>
      </c>
      <c s="26" t="s">
        <v>52</v>
      </c>
      <c s="32" t="s">
        <v>231</v>
      </c>
      <c s="33" t="s">
        <v>62</v>
      </c>
      <c s="34">
        <v>4797.366</v>
      </c>
      <c s="35">
        <v>0</v>
      </c>
      <c s="36">
        <f>ROUND(ROUND(H92,2)*ROUND(G92,3),2)</f>
      </c>
      <c r="O92">
        <f>(I92*21)/100</f>
      </c>
      <c t="s">
        <v>27</v>
      </c>
    </row>
    <row r="93" spans="1:5" ht="51">
      <c r="A93" s="37" t="s">
        <v>55</v>
      </c>
      <c r="E93" s="38" t="s">
        <v>232</v>
      </c>
    </row>
    <row r="94" spans="1:5" ht="51">
      <c r="A94" s="44" t="s">
        <v>57</v>
      </c>
      <c r="E94" s="40" t="s">
        <v>218</v>
      </c>
    </row>
    <row r="95" spans="1:16" ht="12.75">
      <c r="A95" s="26" t="s">
        <v>50</v>
      </c>
      <c s="31" t="s">
        <v>233</v>
      </c>
      <c s="31" t="s">
        <v>234</v>
      </c>
      <c s="26" t="s">
        <v>52</v>
      </c>
      <c s="32" t="s">
        <v>235</v>
      </c>
      <c s="33" t="s">
        <v>62</v>
      </c>
      <c s="34">
        <v>1224.636</v>
      </c>
      <c s="35">
        <v>0</v>
      </c>
      <c s="36">
        <f>ROUND(ROUND(H95,2)*ROUND(G95,3),2)</f>
      </c>
      <c r="O95">
        <f>(I95*21)/100</f>
      </c>
      <c t="s">
        <v>27</v>
      </c>
    </row>
    <row r="96" spans="1:5" ht="51">
      <c r="A96" s="37" t="s">
        <v>55</v>
      </c>
      <c r="E96" s="38" t="s">
        <v>236</v>
      </c>
    </row>
    <row r="97" spans="1:5" ht="12.75">
      <c r="A97" s="44" t="s">
        <v>57</v>
      </c>
      <c r="E97" s="40" t="s">
        <v>237</v>
      </c>
    </row>
    <row r="98" spans="1:16" ht="12.75">
      <c r="A98" s="26" t="s">
        <v>50</v>
      </c>
      <c s="31" t="s">
        <v>238</v>
      </c>
      <c s="31" t="s">
        <v>239</v>
      </c>
      <c s="26" t="s">
        <v>52</v>
      </c>
      <c s="32" t="s">
        <v>240</v>
      </c>
      <c s="33" t="s">
        <v>98</v>
      </c>
      <c s="34">
        <v>6.5</v>
      </c>
      <c s="35">
        <v>0</v>
      </c>
      <c s="36">
        <f>ROUND(ROUND(H98,2)*ROUND(G98,3),2)</f>
      </c>
      <c r="O98">
        <f>(I98*21)/100</f>
      </c>
      <c t="s">
        <v>27</v>
      </c>
    </row>
    <row r="99" spans="1:5" ht="12.75">
      <c r="A99" s="37" t="s">
        <v>55</v>
      </c>
      <c r="E99" s="38" t="s">
        <v>52</v>
      </c>
    </row>
    <row r="100" spans="1:5" ht="12.75">
      <c r="A100" s="39" t="s">
        <v>57</v>
      </c>
      <c r="E100" s="40" t="s">
        <v>241</v>
      </c>
    </row>
    <row r="101" spans="1:18" ht="12.75" customHeight="1">
      <c r="A101" s="6" t="s">
        <v>48</v>
      </c>
      <c s="6"/>
      <c s="42" t="s">
        <v>85</v>
      </c>
      <c s="6"/>
      <c s="29" t="s">
        <v>242</v>
      </c>
      <c s="6"/>
      <c s="6"/>
      <c s="6"/>
      <c s="43">
        <f>0+Q101</f>
      </c>
      <c r="O101">
        <f>0+R101</f>
      </c>
      <c r="Q101">
        <f>0+I102</f>
      </c>
      <c>
        <f>0+O102</f>
      </c>
    </row>
    <row r="102" spans="1:16" ht="12.75">
      <c r="A102" s="26" t="s">
        <v>50</v>
      </c>
      <c s="31" t="s">
        <v>243</v>
      </c>
      <c s="31" t="s">
        <v>244</v>
      </c>
      <c s="26" t="s">
        <v>52</v>
      </c>
      <c s="32" t="s">
        <v>245</v>
      </c>
      <c s="33" t="s">
        <v>98</v>
      </c>
      <c s="34">
        <v>737</v>
      </c>
      <c s="35">
        <v>0</v>
      </c>
      <c s="36">
        <f>ROUND(ROUND(H102,2)*ROUND(G102,3),2)</f>
      </c>
      <c r="O102">
        <f>(I102*21)/100</f>
      </c>
      <c t="s">
        <v>27</v>
      </c>
    </row>
    <row r="103" spans="1:5" ht="102">
      <c r="A103" s="37" t="s">
        <v>55</v>
      </c>
      <c r="E103" s="38" t="s">
        <v>246</v>
      </c>
    </row>
    <row r="104" spans="1:5" ht="25.5">
      <c r="A104" s="39" t="s">
        <v>57</v>
      </c>
      <c r="E104" s="40" t="s">
        <v>247</v>
      </c>
    </row>
    <row r="105" spans="1:18" ht="12.75" customHeight="1">
      <c r="A105" s="6" t="s">
        <v>48</v>
      </c>
      <c s="6"/>
      <c s="42" t="s">
        <v>44</v>
      </c>
      <c s="6"/>
      <c s="29" t="s">
        <v>95</v>
      </c>
      <c s="6"/>
      <c s="6"/>
      <c s="6"/>
      <c s="43">
        <f>0+Q105</f>
      </c>
      <c r="O105">
        <f>0+R105</f>
      </c>
      <c r="Q105">
        <f>0+I106+I109+I112+I115+I118+I121+I124+I127+I130</f>
      </c>
      <c>
        <f>0+O106+O109+O112+O115+O118+O121+O124+O127+O130</f>
      </c>
    </row>
    <row r="106" spans="1:16" ht="12.75">
      <c r="A106" s="26" t="s">
        <v>50</v>
      </c>
      <c s="31" t="s">
        <v>248</v>
      </c>
      <c s="31" t="s">
        <v>249</v>
      </c>
      <c s="26" t="s">
        <v>52</v>
      </c>
      <c s="32" t="s">
        <v>250</v>
      </c>
      <c s="33" t="s">
        <v>66</v>
      </c>
      <c s="34">
        <v>28</v>
      </c>
      <c s="35">
        <v>0</v>
      </c>
      <c s="36">
        <f>ROUND(ROUND(H106,2)*ROUND(G106,3),2)</f>
      </c>
      <c r="O106">
        <f>(I106*21)/100</f>
      </c>
      <c t="s">
        <v>27</v>
      </c>
    </row>
    <row r="107" spans="1:5" ht="12.75">
      <c r="A107" s="37" t="s">
        <v>55</v>
      </c>
      <c r="E107" s="38" t="s">
        <v>251</v>
      </c>
    </row>
    <row r="108" spans="1:5" ht="12.75">
      <c r="A108" s="44" t="s">
        <v>57</v>
      </c>
      <c r="E108" s="40" t="s">
        <v>252</v>
      </c>
    </row>
    <row r="109" spans="1:16" ht="12.75">
      <c r="A109" s="26" t="s">
        <v>50</v>
      </c>
      <c s="31" t="s">
        <v>253</v>
      </c>
      <c s="31" t="s">
        <v>254</v>
      </c>
      <c s="26" t="s">
        <v>52</v>
      </c>
      <c s="32" t="s">
        <v>255</v>
      </c>
      <c s="33" t="s">
        <v>66</v>
      </c>
      <c s="34">
        <v>28</v>
      </c>
      <c s="35">
        <v>0</v>
      </c>
      <c s="36">
        <f>ROUND(ROUND(H109,2)*ROUND(G109,3),2)</f>
      </c>
      <c r="O109">
        <f>(I109*21)/100</f>
      </c>
      <c t="s">
        <v>27</v>
      </c>
    </row>
    <row r="110" spans="1:5" ht="25.5">
      <c r="A110" s="37" t="s">
        <v>55</v>
      </c>
      <c r="E110" s="38" t="s">
        <v>88</v>
      </c>
    </row>
    <row r="111" spans="1:5" ht="12.75">
      <c r="A111" s="44" t="s">
        <v>57</v>
      </c>
      <c r="E111" s="40" t="s">
        <v>256</v>
      </c>
    </row>
    <row r="112" spans="1:16" ht="25.5">
      <c r="A112" s="26" t="s">
        <v>50</v>
      </c>
      <c s="31" t="s">
        <v>257</v>
      </c>
      <c s="31" t="s">
        <v>258</v>
      </c>
      <c s="26" t="s">
        <v>52</v>
      </c>
      <c s="32" t="s">
        <v>259</v>
      </c>
      <c s="33" t="s">
        <v>66</v>
      </c>
      <c s="34">
        <v>1</v>
      </c>
      <c s="35">
        <v>0</v>
      </c>
      <c s="36">
        <f>ROUND(ROUND(H112,2)*ROUND(G112,3),2)</f>
      </c>
      <c r="O112">
        <f>(I112*21)/100</f>
      </c>
      <c t="s">
        <v>27</v>
      </c>
    </row>
    <row r="113" spans="1:5" ht="12.75">
      <c r="A113" s="37" t="s">
        <v>55</v>
      </c>
      <c r="E113" s="38" t="s">
        <v>260</v>
      </c>
    </row>
    <row r="114" spans="1:5" ht="25.5">
      <c r="A114" s="44" t="s">
        <v>57</v>
      </c>
      <c r="E114" s="40" t="s">
        <v>261</v>
      </c>
    </row>
    <row r="115" spans="1:16" ht="25.5">
      <c r="A115" s="26" t="s">
        <v>50</v>
      </c>
      <c s="31" t="s">
        <v>262</v>
      </c>
      <c s="31" t="s">
        <v>263</v>
      </c>
      <c s="26" t="s">
        <v>52</v>
      </c>
      <c s="32" t="s">
        <v>264</v>
      </c>
      <c s="33" t="s">
        <v>66</v>
      </c>
      <c s="34">
        <v>1</v>
      </c>
      <c s="35">
        <v>0</v>
      </c>
      <c s="36">
        <f>ROUND(ROUND(H115,2)*ROUND(G115,3),2)</f>
      </c>
      <c r="O115">
        <f>(I115*21)/100</f>
      </c>
      <c t="s">
        <v>27</v>
      </c>
    </row>
    <row r="116" spans="1:5" ht="12.75">
      <c r="A116" s="37" t="s">
        <v>55</v>
      </c>
      <c r="E116" s="38" t="s">
        <v>260</v>
      </c>
    </row>
    <row r="117" spans="1:5" ht="25.5">
      <c r="A117" s="44" t="s">
        <v>57</v>
      </c>
      <c r="E117" s="40" t="s">
        <v>261</v>
      </c>
    </row>
    <row r="118" spans="1:16" ht="25.5">
      <c r="A118" s="26" t="s">
        <v>50</v>
      </c>
      <c s="31" t="s">
        <v>265</v>
      </c>
      <c s="31" t="s">
        <v>266</v>
      </c>
      <c s="26" t="s">
        <v>52</v>
      </c>
      <c s="32" t="s">
        <v>267</v>
      </c>
      <c s="33" t="s">
        <v>62</v>
      </c>
      <c s="34">
        <v>371.188</v>
      </c>
      <c s="35">
        <v>0</v>
      </c>
      <c s="36">
        <f>ROUND(ROUND(H118,2)*ROUND(G118,3),2)</f>
      </c>
      <c r="O118">
        <f>(I118*21)/100</f>
      </c>
      <c t="s">
        <v>27</v>
      </c>
    </row>
    <row r="119" spans="1:5" ht="63.75">
      <c r="A119" s="37" t="s">
        <v>55</v>
      </c>
      <c r="E119" s="38" t="s">
        <v>268</v>
      </c>
    </row>
    <row r="120" spans="1:5" ht="76.5">
      <c r="A120" s="44" t="s">
        <v>57</v>
      </c>
      <c r="E120" s="40" t="s">
        <v>269</v>
      </c>
    </row>
    <row r="121" spans="1:16" ht="25.5">
      <c r="A121" s="26" t="s">
        <v>50</v>
      </c>
      <c s="31" t="s">
        <v>270</v>
      </c>
      <c s="31" t="s">
        <v>271</v>
      </c>
      <c s="26" t="s">
        <v>52</v>
      </c>
      <c s="32" t="s">
        <v>272</v>
      </c>
      <c s="33" t="s">
        <v>62</v>
      </c>
      <c s="34">
        <v>36.063</v>
      </c>
      <c s="35">
        <v>0</v>
      </c>
      <c s="36">
        <f>ROUND(ROUND(H121,2)*ROUND(G121,3),2)</f>
      </c>
      <c r="O121">
        <f>(I121*21)/100</f>
      </c>
      <c t="s">
        <v>27</v>
      </c>
    </row>
    <row r="122" spans="1:5" ht="63.75">
      <c r="A122" s="37" t="s">
        <v>55</v>
      </c>
      <c r="E122" s="38" t="s">
        <v>273</v>
      </c>
    </row>
    <row r="123" spans="1:5" ht="63.75">
      <c r="A123" s="44" t="s">
        <v>57</v>
      </c>
      <c r="E123" s="40" t="s">
        <v>274</v>
      </c>
    </row>
    <row r="124" spans="1:16" ht="12.75">
      <c r="A124" s="26" t="s">
        <v>50</v>
      </c>
      <c s="31" t="s">
        <v>275</v>
      </c>
      <c s="31" t="s">
        <v>276</v>
      </c>
      <c s="26" t="s">
        <v>52</v>
      </c>
      <c s="32" t="s">
        <v>277</v>
      </c>
      <c s="33" t="s">
        <v>62</v>
      </c>
      <c s="34">
        <v>335.125</v>
      </c>
      <c s="35">
        <v>0</v>
      </c>
      <c s="36">
        <f>ROUND(ROUND(H124,2)*ROUND(G124,3),2)</f>
      </c>
      <c r="O124">
        <f>(I124*21)/100</f>
      </c>
      <c t="s">
        <v>27</v>
      </c>
    </row>
    <row r="125" spans="1:5" ht="63.75">
      <c r="A125" s="37" t="s">
        <v>55</v>
      </c>
      <c r="E125" s="38" t="s">
        <v>273</v>
      </c>
    </row>
    <row r="126" spans="1:5" ht="25.5">
      <c r="A126" s="44" t="s">
        <v>57</v>
      </c>
      <c r="E126" s="40" t="s">
        <v>278</v>
      </c>
    </row>
    <row r="127" spans="1:16" ht="12.75">
      <c r="A127" s="26" t="s">
        <v>50</v>
      </c>
      <c s="31" t="s">
        <v>279</v>
      </c>
      <c s="31" t="s">
        <v>280</v>
      </c>
      <c s="26" t="s">
        <v>52</v>
      </c>
      <c s="32" t="s">
        <v>281</v>
      </c>
      <c s="33" t="s">
        <v>98</v>
      </c>
      <c s="34">
        <v>6.5</v>
      </c>
      <c s="35">
        <v>0</v>
      </c>
      <c s="36">
        <f>ROUND(ROUND(H127,2)*ROUND(G127,3),2)</f>
      </c>
      <c r="O127">
        <f>(I127*21)/100</f>
      </c>
      <c t="s">
        <v>27</v>
      </c>
    </row>
    <row r="128" spans="1:5" ht="12.75">
      <c r="A128" s="37" t="s">
        <v>55</v>
      </c>
      <c r="E128" s="38" t="s">
        <v>52</v>
      </c>
    </row>
    <row r="129" spans="1:5" ht="12.75">
      <c r="A129" s="44" t="s">
        <v>57</v>
      </c>
      <c r="E129" s="40" t="s">
        <v>282</v>
      </c>
    </row>
    <row r="130" spans="1:16" ht="12.75">
      <c r="A130" s="26" t="s">
        <v>50</v>
      </c>
      <c s="31" t="s">
        <v>283</v>
      </c>
      <c s="31" t="s">
        <v>284</v>
      </c>
      <c s="26" t="s">
        <v>52</v>
      </c>
      <c s="32" t="s">
        <v>285</v>
      </c>
      <c s="33" t="s">
        <v>62</v>
      </c>
      <c s="34">
        <v>5000</v>
      </c>
      <c s="35">
        <v>0</v>
      </c>
      <c s="36">
        <f>ROUND(ROUND(H130,2)*ROUND(G130,3),2)</f>
      </c>
      <c r="O130">
        <f>(I130*21)/100</f>
      </c>
      <c t="s">
        <v>27</v>
      </c>
    </row>
    <row r="131" spans="1:5" ht="38.25">
      <c r="A131" s="37" t="s">
        <v>55</v>
      </c>
      <c r="E131" s="38" t="s">
        <v>286</v>
      </c>
    </row>
    <row r="132" spans="1:5" ht="12.75">
      <c r="A132" s="39" t="s">
        <v>57</v>
      </c>
      <c r="E132" s="40" t="s">
        <v>52</v>
      </c>
    </row>
  </sheetData>
  <sheetProtection sheet="1" objects="1" scenarios="1"/>
  <mergeCells count="12">
    <mergeCell ref="C3:D3"/>
    <mergeCell ref="C4:D4"/>
    <mergeCell ref="C5:D5"/>
    <mergeCell ref="C6:D6"/>
    <mergeCell ref="A7:A8"/>
    <mergeCell ref="B7:B8"/>
    <mergeCell ref="C7:C8"/>
    <mergeCell ref="D7:D8"/>
    <mergeCell ref="E7:E8"/>
    <mergeCell ref="F7:F8"/>
    <mergeCell ref="G7:G8"/>
    <mergeCell ref="H7:I7"/>
  </mergeCells>
  <printOptions/>
  <pageMargins left="0.75" right="0.75" top="1" bottom="1" header="0.5" footer="0.5"/>
  <pageSetup fitToHeight="0" horizontalDpi="300" verticalDpi="300" orientation="portrait" paperSize="9"/>
  <drawing r:id="rId1"/>
</worksheet>
</file>

<file path=xl/worksheets/sheet30.xml><?xml version="1.0" encoding="utf-8"?>
<worksheet xmlns="http://schemas.openxmlformats.org/spreadsheetml/2006/main" xmlns:r="http://schemas.openxmlformats.org/officeDocument/2006/relationships">
  <sheetPr>
    <pageSetUpPr fitToPage="1"/>
  </sheetPr>
  <dimension ref="A1:R98"/>
  <sheetViews>
    <sheetView workbookViewId="0" topLeftCell="A1">
      <pane ySplit="9" topLeftCell="A10" activePane="bottomLeft" state="frozen"/>
      <selection pane="topLeft" activeCell="A1" sqref="A1"/>
      <selection pane="bottomLeft" activeCell="A10" sqref="A10"/>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26</v>
      </c>
    </row>
    <row r="2" spans="2:16" ht="25" customHeight="1">
      <c r="B2" s="1"/>
      <c s="1"/>
      <c s="1"/>
      <c s="2" t="s">
        <v>13</v>
      </c>
      <c s="1"/>
      <c s="1"/>
      <c s="6"/>
      <c s="6"/>
      <c r="O2">
        <f>0+O10+O17+O51+O55+O86</f>
      </c>
      <c t="s">
        <v>26</v>
      </c>
    </row>
    <row r="3" spans="1:16" ht="15" customHeight="1">
      <c r="A3" t="s">
        <v>12</v>
      </c>
      <c s="12" t="s">
        <v>14</v>
      </c>
      <c s="13" t="s">
        <v>15</v>
      </c>
      <c s="1"/>
      <c s="14" t="s">
        <v>16</v>
      </c>
      <c s="1"/>
      <c s="9"/>
      <c s="8" t="s">
        <v>788</v>
      </c>
      <c s="45">
        <f>0+I10+I17+I51+I55+I86</f>
      </c>
      <c r="O3" t="s">
        <v>23</v>
      </c>
      <c t="s">
        <v>27</v>
      </c>
    </row>
    <row r="4" spans="1:16" ht="15" customHeight="1">
      <c r="A4" t="s">
        <v>17</v>
      </c>
      <c s="12" t="s">
        <v>18</v>
      </c>
      <c s="13" t="s">
        <v>116</v>
      </c>
      <c s="1"/>
      <c s="14" t="s">
        <v>117</v>
      </c>
      <c s="1"/>
      <c s="1"/>
      <c s="11"/>
      <c s="11"/>
      <c r="O4" t="s">
        <v>24</v>
      </c>
      <c t="s">
        <v>27</v>
      </c>
    </row>
    <row r="5" spans="1:16" ht="12.75" customHeight="1">
      <c r="A5" t="s">
        <v>21</v>
      </c>
      <c s="12" t="s">
        <v>18</v>
      </c>
      <c s="13" t="s">
        <v>721</v>
      </c>
      <c s="1"/>
      <c s="14" t="s">
        <v>722</v>
      </c>
      <c s="1"/>
      <c s="1"/>
      <c s="1"/>
      <c s="1"/>
      <c r="O5" t="s">
        <v>25</v>
      </c>
      <c t="s">
        <v>27</v>
      </c>
    </row>
    <row r="6" spans="1:9" ht="12.75" customHeight="1">
      <c r="A6" t="s">
        <v>120</v>
      </c>
      <c s="16" t="s">
        <v>22</v>
      </c>
      <c s="17" t="s">
        <v>788</v>
      </c>
      <c s="6"/>
      <c s="18" t="s">
        <v>789</v>
      </c>
      <c s="6"/>
      <c s="6"/>
      <c s="6"/>
      <c s="6"/>
    </row>
    <row r="7" spans="1:9" ht="12.75" customHeight="1">
      <c r="A7" s="15" t="s">
        <v>30</v>
      </c>
      <c s="15" t="s">
        <v>32</v>
      </c>
      <c s="15" t="s">
        <v>34</v>
      </c>
      <c s="15" t="s">
        <v>35</v>
      </c>
      <c s="15" t="s">
        <v>36</v>
      </c>
      <c s="15" t="s">
        <v>38</v>
      </c>
      <c s="15" t="s">
        <v>40</v>
      </c>
      <c s="15" t="s">
        <v>42</v>
      </c>
      <c s="15"/>
    </row>
    <row r="8" spans="1:9" ht="12.75" customHeight="1">
      <c r="A8" s="15"/>
      <c s="15"/>
      <c s="15"/>
      <c s="15"/>
      <c s="15"/>
      <c s="15"/>
      <c s="15"/>
      <c s="15" t="s">
        <v>43</v>
      </c>
      <c s="15" t="s">
        <v>45</v>
      </c>
    </row>
    <row r="9" spans="1:9" ht="12.75" customHeight="1">
      <c r="A9" s="15" t="s">
        <v>31</v>
      </c>
      <c s="15" t="s">
        <v>33</v>
      </c>
      <c s="15" t="s">
        <v>27</v>
      </c>
      <c s="15" t="s">
        <v>26</v>
      </c>
      <c s="15" t="s">
        <v>37</v>
      </c>
      <c s="15" t="s">
        <v>39</v>
      </c>
      <c s="15" t="s">
        <v>41</v>
      </c>
      <c s="15" t="s">
        <v>44</v>
      </c>
      <c s="15" t="s">
        <v>46</v>
      </c>
    </row>
    <row r="10" spans="1:18" ht="12.75" customHeight="1">
      <c r="A10" s="27" t="s">
        <v>48</v>
      </c>
      <c s="27"/>
      <c s="28" t="s">
        <v>31</v>
      </c>
      <c s="27"/>
      <c s="29" t="s">
        <v>49</v>
      </c>
      <c s="27"/>
      <c s="27"/>
      <c s="27"/>
      <c s="30">
        <f>0+Q10</f>
      </c>
      <c r="O10">
        <f>0+R10</f>
      </c>
      <c r="Q10">
        <f>0+I11+I14</f>
      </c>
      <c>
        <f>0+O11+O14</f>
      </c>
    </row>
    <row r="11" spans="1:16" ht="12.75">
      <c r="A11" s="26" t="s">
        <v>50</v>
      </c>
      <c s="31" t="s">
        <v>33</v>
      </c>
      <c s="31" t="s">
        <v>51</v>
      </c>
      <c s="26" t="s">
        <v>69</v>
      </c>
      <c s="32" t="s">
        <v>53</v>
      </c>
      <c s="33" t="s">
        <v>54</v>
      </c>
      <c s="34">
        <v>5.702</v>
      </c>
      <c s="35">
        <v>0</v>
      </c>
      <c s="36">
        <f>ROUND(ROUND(H11,2)*ROUND(G11,3),2)</f>
      </c>
      <c r="O11">
        <f>(I11*21)/100</f>
      </c>
      <c t="s">
        <v>27</v>
      </c>
    </row>
    <row r="12" spans="1:5" ht="12.75">
      <c r="A12" s="37" t="s">
        <v>55</v>
      </c>
      <c r="E12" s="38" t="s">
        <v>125</v>
      </c>
    </row>
    <row r="13" spans="1:5" ht="12.75">
      <c r="A13" s="44" t="s">
        <v>57</v>
      </c>
      <c r="E13" s="40" t="s">
        <v>791</v>
      </c>
    </row>
    <row r="14" spans="1:16" ht="12.75">
      <c r="A14" s="26" t="s">
        <v>50</v>
      </c>
      <c s="31" t="s">
        <v>27</v>
      </c>
      <c s="31" t="s">
        <v>51</v>
      </c>
      <c s="26" t="s">
        <v>74</v>
      </c>
      <c s="32" t="s">
        <v>53</v>
      </c>
      <c s="33" t="s">
        <v>54</v>
      </c>
      <c s="34">
        <v>17.187</v>
      </c>
      <c s="35">
        <v>0</v>
      </c>
      <c s="36">
        <f>ROUND(ROUND(H14,2)*ROUND(G14,3),2)</f>
      </c>
      <c r="O14">
        <f>(I14*21)/100</f>
      </c>
      <c t="s">
        <v>27</v>
      </c>
    </row>
    <row r="15" spans="1:5" ht="25.5">
      <c r="A15" s="37" t="s">
        <v>55</v>
      </c>
      <c r="E15" s="38" t="s">
        <v>127</v>
      </c>
    </row>
    <row r="16" spans="1:5" ht="38.25">
      <c r="A16" s="39" t="s">
        <v>57</v>
      </c>
      <c r="E16" s="40" t="s">
        <v>792</v>
      </c>
    </row>
    <row r="17" spans="1:18" ht="12.75" customHeight="1">
      <c r="A17" s="6" t="s">
        <v>48</v>
      </c>
      <c s="6"/>
      <c s="42" t="s">
        <v>33</v>
      </c>
      <c s="6"/>
      <c s="29" t="s">
        <v>59</v>
      </c>
      <c s="6"/>
      <c s="6"/>
      <c s="6"/>
      <c s="43">
        <f>0+Q17</f>
      </c>
      <c r="O17">
        <f>0+R17</f>
      </c>
      <c r="Q17">
        <f>0+I18+I21+I24+I27+I30+I33+I36+I39+I42+I45+I48</f>
      </c>
      <c>
        <f>0+O18+O21+O24+O27+O30+O33+O36+O39+O42+O45+O48</f>
      </c>
    </row>
    <row r="18" spans="1:16" ht="25.5">
      <c r="A18" s="26" t="s">
        <v>50</v>
      </c>
      <c s="31" t="s">
        <v>26</v>
      </c>
      <c s="31" t="s">
        <v>129</v>
      </c>
      <c s="26" t="s">
        <v>52</v>
      </c>
      <c s="32" t="s">
        <v>130</v>
      </c>
      <c s="33" t="s">
        <v>71</v>
      </c>
      <c s="34">
        <v>5.63</v>
      </c>
      <c s="35">
        <v>0</v>
      </c>
      <c s="36">
        <f>ROUND(ROUND(H18,2)*ROUND(G18,3),2)</f>
      </c>
      <c r="O18">
        <f>(I18*21)/100</f>
      </c>
      <c t="s">
        <v>27</v>
      </c>
    </row>
    <row r="19" spans="1:5" ht="51">
      <c r="A19" s="37" t="s">
        <v>55</v>
      </c>
      <c r="E19" s="38" t="s">
        <v>131</v>
      </c>
    </row>
    <row r="20" spans="1:5" ht="63.75">
      <c r="A20" s="44" t="s">
        <v>57</v>
      </c>
      <c r="E20" s="40" t="s">
        <v>793</v>
      </c>
    </row>
    <row r="21" spans="1:16" ht="25.5">
      <c r="A21" s="26" t="s">
        <v>50</v>
      </c>
      <c s="31" t="s">
        <v>37</v>
      </c>
      <c s="31" t="s">
        <v>133</v>
      </c>
      <c s="26" t="s">
        <v>52</v>
      </c>
      <c s="32" t="s">
        <v>134</v>
      </c>
      <c s="33" t="s">
        <v>71</v>
      </c>
      <c s="34">
        <v>2.479</v>
      </c>
      <c s="35">
        <v>0</v>
      </c>
      <c s="36">
        <f>ROUND(ROUND(H21,2)*ROUND(G21,3),2)</f>
      </c>
      <c r="O21">
        <f>(I21*21)/100</f>
      </c>
      <c t="s">
        <v>27</v>
      </c>
    </row>
    <row r="22" spans="1:5" ht="51">
      <c r="A22" s="37" t="s">
        <v>55</v>
      </c>
      <c r="E22" s="38" t="s">
        <v>135</v>
      </c>
    </row>
    <row r="23" spans="1:5" ht="38.25">
      <c r="A23" s="44" t="s">
        <v>57</v>
      </c>
      <c r="E23" s="40" t="s">
        <v>794</v>
      </c>
    </row>
    <row r="24" spans="1:16" ht="12.75">
      <c r="A24" s="26" t="s">
        <v>50</v>
      </c>
      <c s="31" t="s">
        <v>39</v>
      </c>
      <c s="31" t="s">
        <v>137</v>
      </c>
      <c s="26" t="s">
        <v>52</v>
      </c>
      <c s="32" t="s">
        <v>138</v>
      </c>
      <c s="33" t="s">
        <v>71</v>
      </c>
      <c s="34">
        <v>0.329</v>
      </c>
      <c s="35">
        <v>0</v>
      </c>
      <c s="36">
        <f>ROUND(ROUND(H24,2)*ROUND(G24,3),2)</f>
      </c>
      <c r="O24">
        <f>(I24*21)/100</f>
      </c>
      <c t="s">
        <v>27</v>
      </c>
    </row>
    <row r="25" spans="1:5" ht="25.5">
      <c r="A25" s="37" t="s">
        <v>55</v>
      </c>
      <c r="E25" s="38" t="s">
        <v>773</v>
      </c>
    </row>
    <row r="26" spans="1:5" ht="38.25">
      <c r="A26" s="44" t="s">
        <v>57</v>
      </c>
      <c r="E26" s="40" t="s">
        <v>795</v>
      </c>
    </row>
    <row r="27" spans="1:16" ht="12.75">
      <c r="A27" s="26" t="s">
        <v>50</v>
      </c>
      <c s="31" t="s">
        <v>41</v>
      </c>
      <c s="31" t="s">
        <v>141</v>
      </c>
      <c s="26" t="s">
        <v>52</v>
      </c>
      <c s="32" t="s">
        <v>142</v>
      </c>
      <c s="33" t="s">
        <v>71</v>
      </c>
      <c s="34">
        <v>3</v>
      </c>
      <c s="35">
        <v>0</v>
      </c>
      <c s="36">
        <f>ROUND(ROUND(H27,2)*ROUND(G27,3),2)</f>
      </c>
      <c r="O27">
        <f>(I27*21)/100</f>
      </c>
      <c t="s">
        <v>27</v>
      </c>
    </row>
    <row r="28" spans="1:5" ht="51">
      <c r="A28" s="37" t="s">
        <v>55</v>
      </c>
      <c r="E28" s="38" t="s">
        <v>143</v>
      </c>
    </row>
    <row r="29" spans="1:5" ht="12.75">
      <c r="A29" s="44" t="s">
        <v>57</v>
      </c>
      <c r="E29" s="40" t="s">
        <v>567</v>
      </c>
    </row>
    <row r="30" spans="1:16" ht="12.75">
      <c r="A30" s="26" t="s">
        <v>50</v>
      </c>
      <c s="31" t="s">
        <v>81</v>
      </c>
      <c s="31" t="s">
        <v>145</v>
      </c>
      <c s="26" t="s">
        <v>69</v>
      </c>
      <c s="32" t="s">
        <v>146</v>
      </c>
      <c s="33" t="s">
        <v>71</v>
      </c>
      <c s="34">
        <v>56.1</v>
      </c>
      <c s="35">
        <v>0</v>
      </c>
      <c s="36">
        <f>ROUND(ROUND(H30,2)*ROUND(G30,3),2)</f>
      </c>
      <c r="O30">
        <f>(I30*21)/100</f>
      </c>
      <c t="s">
        <v>27</v>
      </c>
    </row>
    <row r="31" spans="1:5" ht="25.5">
      <c r="A31" s="37" t="s">
        <v>55</v>
      </c>
      <c r="E31" s="38" t="s">
        <v>147</v>
      </c>
    </row>
    <row r="32" spans="1:5" ht="12.75">
      <c r="A32" s="44" t="s">
        <v>57</v>
      </c>
      <c r="E32" s="40" t="s">
        <v>796</v>
      </c>
    </row>
    <row r="33" spans="1:16" ht="12.75">
      <c r="A33" s="26" t="s">
        <v>50</v>
      </c>
      <c s="31" t="s">
        <v>85</v>
      </c>
      <c s="31" t="s">
        <v>82</v>
      </c>
      <c s="26" t="s">
        <v>52</v>
      </c>
      <c s="32" t="s">
        <v>83</v>
      </c>
      <c s="33" t="s">
        <v>71</v>
      </c>
      <c s="34">
        <v>3</v>
      </c>
      <c s="35">
        <v>0</v>
      </c>
      <c s="36">
        <f>ROUND(ROUND(H33,2)*ROUND(G33,3),2)</f>
      </c>
      <c r="O33">
        <f>(I33*21)/100</f>
      </c>
      <c t="s">
        <v>27</v>
      </c>
    </row>
    <row r="34" spans="1:5" ht="12.75">
      <c r="A34" s="37" t="s">
        <v>55</v>
      </c>
      <c r="E34" s="38" t="s">
        <v>52</v>
      </c>
    </row>
    <row r="35" spans="1:5" ht="12.75">
      <c r="A35" s="44" t="s">
        <v>57</v>
      </c>
      <c r="E35" s="40" t="s">
        <v>569</v>
      </c>
    </row>
    <row r="36" spans="1:16" ht="12.75">
      <c r="A36" s="26" t="s">
        <v>50</v>
      </c>
      <c s="31" t="s">
        <v>44</v>
      </c>
      <c s="31" t="s">
        <v>159</v>
      </c>
      <c s="26" t="s">
        <v>52</v>
      </c>
      <c s="32" t="s">
        <v>160</v>
      </c>
      <c s="33" t="s">
        <v>71</v>
      </c>
      <c s="34">
        <v>3</v>
      </c>
      <c s="35">
        <v>0</v>
      </c>
      <c s="36">
        <f>ROUND(ROUND(H36,2)*ROUND(G36,3),2)</f>
      </c>
      <c r="O36">
        <f>(I36*21)/100</f>
      </c>
      <c t="s">
        <v>27</v>
      </c>
    </row>
    <row r="37" spans="1:5" ht="25.5">
      <c r="A37" s="37" t="s">
        <v>55</v>
      </c>
      <c r="E37" s="38" t="s">
        <v>161</v>
      </c>
    </row>
    <row r="38" spans="1:5" ht="12.75">
      <c r="A38" s="44" t="s">
        <v>57</v>
      </c>
      <c r="E38" s="40" t="s">
        <v>797</v>
      </c>
    </row>
    <row r="39" spans="1:16" ht="12.75">
      <c r="A39" s="26" t="s">
        <v>50</v>
      </c>
      <c s="31" t="s">
        <v>46</v>
      </c>
      <c s="31" t="s">
        <v>163</v>
      </c>
      <c s="26" t="s">
        <v>52</v>
      </c>
      <c s="32" t="s">
        <v>164</v>
      </c>
      <c s="33" t="s">
        <v>62</v>
      </c>
      <c s="34">
        <v>279.5</v>
      </c>
      <c s="35">
        <v>0</v>
      </c>
      <c s="36">
        <f>ROUND(ROUND(H39,2)*ROUND(G39,3),2)</f>
      </c>
      <c r="O39">
        <f>(I39*21)/100</f>
      </c>
      <c t="s">
        <v>27</v>
      </c>
    </row>
    <row r="40" spans="1:5" ht="12.75">
      <c r="A40" s="37" t="s">
        <v>55</v>
      </c>
      <c r="E40" s="38" t="s">
        <v>798</v>
      </c>
    </row>
    <row r="41" spans="1:5" ht="12.75">
      <c r="A41" s="44" t="s">
        <v>57</v>
      </c>
      <c r="E41" s="40" t="s">
        <v>799</v>
      </c>
    </row>
    <row r="42" spans="1:16" ht="12.75">
      <c r="A42" s="26" t="s">
        <v>50</v>
      </c>
      <c s="31" t="s">
        <v>101</v>
      </c>
      <c s="31" t="s">
        <v>168</v>
      </c>
      <c s="26" t="s">
        <v>52</v>
      </c>
      <c s="32" t="s">
        <v>169</v>
      </c>
      <c s="33" t="s">
        <v>62</v>
      </c>
      <c s="34">
        <v>1728.02</v>
      </c>
      <c s="35">
        <v>0</v>
      </c>
      <c s="36">
        <f>ROUND(ROUND(H42,2)*ROUND(G42,3),2)</f>
      </c>
      <c r="O42">
        <f>(I42*21)/100</f>
      </c>
      <c t="s">
        <v>27</v>
      </c>
    </row>
    <row r="43" spans="1:5" ht="12.75">
      <c r="A43" s="37" t="s">
        <v>55</v>
      </c>
      <c r="E43" s="38" t="s">
        <v>170</v>
      </c>
    </row>
    <row r="44" spans="1:5" ht="38.25">
      <c r="A44" s="44" t="s">
        <v>57</v>
      </c>
      <c r="E44" s="40" t="s">
        <v>800</v>
      </c>
    </row>
    <row r="45" spans="1:16" ht="12.75">
      <c r="A45" s="26" t="s">
        <v>50</v>
      </c>
      <c s="31" t="s">
        <v>106</v>
      </c>
      <c s="31" t="s">
        <v>173</v>
      </c>
      <c s="26" t="s">
        <v>52</v>
      </c>
      <c s="32" t="s">
        <v>174</v>
      </c>
      <c s="33" t="s">
        <v>71</v>
      </c>
      <c s="34">
        <v>56.1</v>
      </c>
      <c s="35">
        <v>0</v>
      </c>
      <c s="36">
        <f>ROUND(ROUND(H45,2)*ROUND(G45,3),2)</f>
      </c>
      <c r="O45">
        <f>(I45*21)/100</f>
      </c>
      <c t="s">
        <v>27</v>
      </c>
    </row>
    <row r="46" spans="1:5" ht="25.5">
      <c r="A46" s="37" t="s">
        <v>55</v>
      </c>
      <c r="E46" s="38" t="s">
        <v>175</v>
      </c>
    </row>
    <row r="47" spans="1:5" ht="12.75">
      <c r="A47" s="44" t="s">
        <v>57</v>
      </c>
      <c r="E47" s="40" t="s">
        <v>801</v>
      </c>
    </row>
    <row r="48" spans="1:16" ht="12.75">
      <c r="A48" s="26" t="s">
        <v>50</v>
      </c>
      <c s="31" t="s">
        <v>111</v>
      </c>
      <c s="31" t="s">
        <v>178</v>
      </c>
      <c s="26" t="s">
        <v>52</v>
      </c>
      <c s="32" t="s">
        <v>179</v>
      </c>
      <c s="33" t="s">
        <v>62</v>
      </c>
      <c s="34">
        <v>1728.02</v>
      </c>
      <c s="35">
        <v>0</v>
      </c>
      <c s="36">
        <f>ROUND(ROUND(H48,2)*ROUND(G48,3),2)</f>
      </c>
      <c r="O48">
        <f>(I48*21)/100</f>
      </c>
      <c t="s">
        <v>27</v>
      </c>
    </row>
    <row r="49" spans="1:5" ht="12.75">
      <c r="A49" s="37" t="s">
        <v>55</v>
      </c>
      <c r="E49" s="38" t="s">
        <v>180</v>
      </c>
    </row>
    <row r="50" spans="1:5" ht="51">
      <c r="A50" s="39" t="s">
        <v>57</v>
      </c>
      <c r="E50" s="40" t="s">
        <v>802</v>
      </c>
    </row>
    <row r="51" spans="1:18" ht="12.75" customHeight="1">
      <c r="A51" s="6" t="s">
        <v>48</v>
      </c>
      <c s="6"/>
      <c s="42" t="s">
        <v>37</v>
      </c>
      <c s="6"/>
      <c s="29" t="s">
        <v>182</v>
      </c>
      <c s="6"/>
      <c s="6"/>
      <c s="6"/>
      <c s="43">
        <f>0+Q51</f>
      </c>
      <c r="O51">
        <f>0+R51</f>
      </c>
      <c r="Q51">
        <f>0+I52</f>
      </c>
      <c>
        <f>0+O52</f>
      </c>
    </row>
    <row r="52" spans="1:16" ht="12.75">
      <c r="A52" s="26" t="s">
        <v>50</v>
      </c>
      <c s="31" t="s">
        <v>167</v>
      </c>
      <c s="31" t="s">
        <v>184</v>
      </c>
      <c s="26" t="s">
        <v>52</v>
      </c>
      <c s="32" t="s">
        <v>185</v>
      </c>
      <c s="33" t="s">
        <v>71</v>
      </c>
      <c s="34">
        <v>112</v>
      </c>
      <c s="35">
        <v>0</v>
      </c>
      <c s="36">
        <f>ROUND(ROUND(H52,2)*ROUND(G52,3),2)</f>
      </c>
      <c r="O52">
        <f>(I52*21)/100</f>
      </c>
      <c t="s">
        <v>27</v>
      </c>
    </row>
    <row r="53" spans="1:5" ht="38.25">
      <c r="A53" s="37" t="s">
        <v>55</v>
      </c>
      <c r="E53" s="38" t="s">
        <v>186</v>
      </c>
    </row>
    <row r="54" spans="1:5" ht="25.5">
      <c r="A54" s="39" t="s">
        <v>57</v>
      </c>
      <c r="E54" s="40" t="s">
        <v>803</v>
      </c>
    </row>
    <row r="55" spans="1:18" ht="12.75" customHeight="1">
      <c r="A55" s="6" t="s">
        <v>48</v>
      </c>
      <c s="6"/>
      <c s="42" t="s">
        <v>39</v>
      </c>
      <c s="6"/>
      <c s="29" t="s">
        <v>188</v>
      </c>
      <c s="6"/>
      <c s="6"/>
      <c s="6"/>
      <c s="43">
        <f>0+Q55</f>
      </c>
      <c r="O55">
        <f>0+R55</f>
      </c>
      <c r="Q55">
        <f>0+I56+I59+I62+I65+I68+I71+I74+I77+I80+I83</f>
      </c>
      <c>
        <f>0+O56+O59+O62+O65+O68+O71+O74+O77+O80+O83</f>
      </c>
    </row>
    <row r="56" spans="1:16" ht="12.75">
      <c r="A56" s="26" t="s">
        <v>50</v>
      </c>
      <c s="31" t="s">
        <v>172</v>
      </c>
      <c s="31" t="s">
        <v>190</v>
      </c>
      <c s="26" t="s">
        <v>69</v>
      </c>
      <c s="32" t="s">
        <v>191</v>
      </c>
      <c s="33" t="s">
        <v>62</v>
      </c>
      <c s="34">
        <v>279.5</v>
      </c>
      <c s="35">
        <v>0</v>
      </c>
      <c s="36">
        <f>ROUND(ROUND(H56,2)*ROUND(G56,3),2)</f>
      </c>
      <c r="O56">
        <f>(I56*21)/100</f>
      </c>
      <c t="s">
        <v>27</v>
      </c>
    </row>
    <row r="57" spans="1:5" ht="51">
      <c r="A57" s="37" t="s">
        <v>55</v>
      </c>
      <c r="E57" s="38" t="s">
        <v>192</v>
      </c>
    </row>
    <row r="58" spans="1:5" ht="12.75">
      <c r="A58" s="44" t="s">
        <v>57</v>
      </c>
      <c r="E58" s="40" t="s">
        <v>804</v>
      </c>
    </row>
    <row r="59" spans="1:16" ht="12.75">
      <c r="A59" s="26" t="s">
        <v>50</v>
      </c>
      <c s="31" t="s">
        <v>177</v>
      </c>
      <c s="31" t="s">
        <v>190</v>
      </c>
      <c s="26" t="s">
        <v>74</v>
      </c>
      <c s="32" t="s">
        <v>191</v>
      </c>
      <c s="33" t="s">
        <v>62</v>
      </c>
      <c s="34">
        <v>230.05</v>
      </c>
      <c s="35">
        <v>0</v>
      </c>
      <c s="36">
        <f>ROUND(ROUND(H59,2)*ROUND(G59,3),2)</f>
      </c>
      <c r="O59">
        <f>(I59*21)/100</f>
      </c>
      <c t="s">
        <v>27</v>
      </c>
    </row>
    <row r="60" spans="1:5" ht="51">
      <c r="A60" s="37" t="s">
        <v>55</v>
      </c>
      <c r="E60" s="38" t="s">
        <v>195</v>
      </c>
    </row>
    <row r="61" spans="1:5" ht="12.75">
      <c r="A61" s="44" t="s">
        <v>57</v>
      </c>
      <c r="E61" s="40" t="s">
        <v>805</v>
      </c>
    </row>
    <row r="62" spans="1:16" ht="12.75">
      <c r="A62" s="26" t="s">
        <v>50</v>
      </c>
      <c s="31" t="s">
        <v>183</v>
      </c>
      <c s="31" t="s">
        <v>198</v>
      </c>
      <c s="26" t="s">
        <v>52</v>
      </c>
      <c s="32" t="s">
        <v>199</v>
      </c>
      <c s="33" t="s">
        <v>71</v>
      </c>
      <c s="34">
        <v>112</v>
      </c>
      <c s="35">
        <v>0</v>
      </c>
      <c s="36">
        <f>ROUND(ROUND(H62,2)*ROUND(G62,3),2)</f>
      </c>
      <c r="O62">
        <f>(I62*21)/100</f>
      </c>
      <c t="s">
        <v>27</v>
      </c>
    </row>
    <row r="63" spans="1:5" ht="63.75">
      <c r="A63" s="37" t="s">
        <v>55</v>
      </c>
      <c r="E63" s="38" t="s">
        <v>200</v>
      </c>
    </row>
    <row r="64" spans="1:5" ht="12.75">
      <c r="A64" s="44" t="s">
        <v>57</v>
      </c>
      <c r="E64" s="40" t="s">
        <v>806</v>
      </c>
    </row>
    <row r="65" spans="1:16" ht="12.75">
      <c r="A65" s="26" t="s">
        <v>50</v>
      </c>
      <c s="31" t="s">
        <v>189</v>
      </c>
      <c s="31" t="s">
        <v>203</v>
      </c>
      <c s="26" t="s">
        <v>52</v>
      </c>
      <c s="32" t="s">
        <v>204</v>
      </c>
      <c s="33" t="s">
        <v>71</v>
      </c>
      <c s="34">
        <v>4.95</v>
      </c>
      <c s="35">
        <v>0</v>
      </c>
      <c s="36">
        <f>ROUND(ROUND(H65,2)*ROUND(G65,3),2)</f>
      </c>
      <c r="O65">
        <f>(I65*21)/100</f>
      </c>
      <c t="s">
        <v>27</v>
      </c>
    </row>
    <row r="66" spans="1:5" ht="38.25">
      <c r="A66" s="37" t="s">
        <v>55</v>
      </c>
      <c r="E66" s="38" t="s">
        <v>205</v>
      </c>
    </row>
    <row r="67" spans="1:5" ht="12.75">
      <c r="A67" s="44" t="s">
        <v>57</v>
      </c>
      <c r="E67" s="40" t="s">
        <v>807</v>
      </c>
    </row>
    <row r="68" spans="1:16" ht="12.75">
      <c r="A68" s="26" t="s">
        <v>50</v>
      </c>
      <c s="31" t="s">
        <v>194</v>
      </c>
      <c s="31" t="s">
        <v>208</v>
      </c>
      <c s="26" t="s">
        <v>52</v>
      </c>
      <c s="32" t="s">
        <v>209</v>
      </c>
      <c s="33" t="s">
        <v>62</v>
      </c>
      <c s="34">
        <v>230.05</v>
      </c>
      <c s="35">
        <v>0</v>
      </c>
      <c s="36">
        <f>ROUND(ROUND(H68,2)*ROUND(G68,3),2)</f>
      </c>
      <c r="O68">
        <f>(I68*21)/100</f>
      </c>
      <c t="s">
        <v>27</v>
      </c>
    </row>
    <row r="69" spans="1:5" ht="51">
      <c r="A69" s="37" t="s">
        <v>55</v>
      </c>
      <c r="E69" s="38" t="s">
        <v>210</v>
      </c>
    </row>
    <row r="70" spans="1:5" ht="12.75">
      <c r="A70" s="44" t="s">
        <v>57</v>
      </c>
      <c r="E70" s="40" t="s">
        <v>805</v>
      </c>
    </row>
    <row r="71" spans="1:16" ht="12.75">
      <c r="A71" s="26" t="s">
        <v>50</v>
      </c>
      <c s="31" t="s">
        <v>197</v>
      </c>
      <c s="31" t="s">
        <v>212</v>
      </c>
      <c s="26" t="s">
        <v>69</v>
      </c>
      <c s="32" t="s">
        <v>213</v>
      </c>
      <c s="33" t="s">
        <v>62</v>
      </c>
      <c s="34">
        <v>224.675</v>
      </c>
      <c s="35">
        <v>0</v>
      </c>
      <c s="36">
        <f>ROUND(ROUND(H71,2)*ROUND(G71,3),2)</f>
      </c>
      <c r="O71">
        <f>(I71*21)/100</f>
      </c>
      <c t="s">
        <v>27</v>
      </c>
    </row>
    <row r="72" spans="1:5" ht="51">
      <c r="A72" s="37" t="s">
        <v>55</v>
      </c>
      <c r="E72" s="38" t="s">
        <v>808</v>
      </c>
    </row>
    <row r="73" spans="1:5" ht="12.75">
      <c r="A73" s="44" t="s">
        <v>57</v>
      </c>
      <c r="E73" s="40" t="s">
        <v>809</v>
      </c>
    </row>
    <row r="74" spans="1:16" ht="12.75">
      <c r="A74" s="26" t="s">
        <v>50</v>
      </c>
      <c s="31" t="s">
        <v>202</v>
      </c>
      <c s="31" t="s">
        <v>212</v>
      </c>
      <c s="26" t="s">
        <v>74</v>
      </c>
      <c s="32" t="s">
        <v>213</v>
      </c>
      <c s="33" t="s">
        <v>62</v>
      </c>
      <c s="34">
        <v>219.3</v>
      </c>
      <c s="35">
        <v>0</v>
      </c>
      <c s="36">
        <f>ROUND(ROUND(H74,2)*ROUND(G74,3),2)</f>
      </c>
      <c r="O74">
        <f>(I74*21)/100</f>
      </c>
      <c t="s">
        <v>27</v>
      </c>
    </row>
    <row r="75" spans="1:5" ht="51">
      <c r="A75" s="37" t="s">
        <v>55</v>
      </c>
      <c r="E75" s="38" t="s">
        <v>810</v>
      </c>
    </row>
    <row r="76" spans="1:5" ht="12.75">
      <c r="A76" s="44" t="s">
        <v>57</v>
      </c>
      <c r="E76" s="40" t="s">
        <v>811</v>
      </c>
    </row>
    <row r="77" spans="1:16" ht="12.75">
      <c r="A77" s="26" t="s">
        <v>50</v>
      </c>
      <c s="31" t="s">
        <v>207</v>
      </c>
      <c s="31" t="s">
        <v>225</v>
      </c>
      <c s="26" t="s">
        <v>52</v>
      </c>
      <c s="32" t="s">
        <v>226</v>
      </c>
      <c s="33" t="s">
        <v>62</v>
      </c>
      <c s="34">
        <v>215</v>
      </c>
      <c s="35">
        <v>0</v>
      </c>
      <c s="36">
        <f>ROUND(ROUND(H77,2)*ROUND(G77,3),2)</f>
      </c>
      <c r="O77">
        <f>(I77*21)/100</f>
      </c>
      <c t="s">
        <v>27</v>
      </c>
    </row>
    <row r="78" spans="1:5" ht="25.5">
      <c r="A78" s="37" t="s">
        <v>55</v>
      </c>
      <c r="E78" s="38" t="s">
        <v>227</v>
      </c>
    </row>
    <row r="79" spans="1:5" ht="12.75">
      <c r="A79" s="44" t="s">
        <v>57</v>
      </c>
      <c r="E79" s="40" t="s">
        <v>812</v>
      </c>
    </row>
    <row r="80" spans="1:16" ht="12.75">
      <c r="A80" s="26" t="s">
        <v>50</v>
      </c>
      <c s="31" t="s">
        <v>211</v>
      </c>
      <c s="31" t="s">
        <v>230</v>
      </c>
      <c s="26" t="s">
        <v>52</v>
      </c>
      <c s="32" t="s">
        <v>231</v>
      </c>
      <c s="33" t="s">
        <v>62</v>
      </c>
      <c s="34">
        <v>219.3</v>
      </c>
      <c s="35">
        <v>0</v>
      </c>
      <c s="36">
        <f>ROUND(ROUND(H80,2)*ROUND(G80,3),2)</f>
      </c>
      <c r="O80">
        <f>(I80*21)/100</f>
      </c>
      <c t="s">
        <v>27</v>
      </c>
    </row>
    <row r="81" spans="1:5" ht="51">
      <c r="A81" s="37" t="s">
        <v>55</v>
      </c>
      <c r="E81" s="38" t="s">
        <v>232</v>
      </c>
    </row>
    <row r="82" spans="1:5" ht="12.75">
      <c r="A82" s="44" t="s">
        <v>57</v>
      </c>
      <c r="E82" s="40" t="s">
        <v>811</v>
      </c>
    </row>
    <row r="83" spans="1:16" ht="12.75">
      <c r="A83" s="26" t="s">
        <v>50</v>
      </c>
      <c s="31" t="s">
        <v>216</v>
      </c>
      <c s="31" t="s">
        <v>234</v>
      </c>
      <c s="26" t="s">
        <v>52</v>
      </c>
      <c s="32" t="s">
        <v>235</v>
      </c>
      <c s="33" t="s">
        <v>62</v>
      </c>
      <c s="34">
        <v>224.675</v>
      </c>
      <c s="35">
        <v>0</v>
      </c>
      <c s="36">
        <f>ROUND(ROUND(H83,2)*ROUND(G83,3),2)</f>
      </c>
      <c r="O83">
        <f>(I83*21)/100</f>
      </c>
      <c t="s">
        <v>27</v>
      </c>
    </row>
    <row r="84" spans="1:5" ht="51">
      <c r="A84" s="37" t="s">
        <v>55</v>
      </c>
      <c r="E84" s="38" t="s">
        <v>236</v>
      </c>
    </row>
    <row r="85" spans="1:5" ht="12.75">
      <c r="A85" s="39" t="s">
        <v>57</v>
      </c>
      <c r="E85" s="40" t="s">
        <v>809</v>
      </c>
    </row>
    <row r="86" spans="1:18" ht="12.75" customHeight="1">
      <c r="A86" s="6" t="s">
        <v>48</v>
      </c>
      <c s="6"/>
      <c s="42" t="s">
        <v>44</v>
      </c>
      <c s="6"/>
      <c s="29" t="s">
        <v>95</v>
      </c>
      <c s="6"/>
      <c s="6"/>
      <c s="6"/>
      <c s="43">
        <f>0+Q86</f>
      </c>
      <c r="O86">
        <f>0+R86</f>
      </c>
      <c r="Q86">
        <f>0+I87+I90+I93+I96</f>
      </c>
      <c>
        <f>0+O87+O90+O93+O96</f>
      </c>
    </row>
    <row r="87" spans="1:16" ht="12.75">
      <c r="A87" s="26" t="s">
        <v>50</v>
      </c>
      <c s="31" t="s">
        <v>219</v>
      </c>
      <c s="31" t="s">
        <v>249</v>
      </c>
      <c s="26" t="s">
        <v>52</v>
      </c>
      <c s="32" t="s">
        <v>250</v>
      </c>
      <c s="33" t="s">
        <v>66</v>
      </c>
      <c s="34">
        <v>2</v>
      </c>
      <c s="35">
        <v>0</v>
      </c>
      <c s="36">
        <f>ROUND(ROUND(H87,2)*ROUND(G87,3),2)</f>
      </c>
      <c r="O87">
        <f>(I87*21)/100</f>
      </c>
      <c t="s">
        <v>27</v>
      </c>
    </row>
    <row r="88" spans="1:5" ht="12.75">
      <c r="A88" s="37" t="s">
        <v>55</v>
      </c>
      <c r="E88" s="38" t="s">
        <v>251</v>
      </c>
    </row>
    <row r="89" spans="1:5" ht="12.75">
      <c r="A89" s="44" t="s">
        <v>57</v>
      </c>
      <c r="E89" s="40" t="s">
        <v>786</v>
      </c>
    </row>
    <row r="90" spans="1:16" ht="25.5">
      <c r="A90" s="26" t="s">
        <v>50</v>
      </c>
      <c s="31" t="s">
        <v>224</v>
      </c>
      <c s="31" t="s">
        <v>258</v>
      </c>
      <c s="26" t="s">
        <v>52</v>
      </c>
      <c s="32" t="s">
        <v>259</v>
      </c>
      <c s="33" t="s">
        <v>66</v>
      </c>
      <c s="34">
        <v>1</v>
      </c>
      <c s="35">
        <v>0</v>
      </c>
      <c s="36">
        <f>ROUND(ROUND(H90,2)*ROUND(G90,3),2)</f>
      </c>
      <c r="O90">
        <f>(I90*21)/100</f>
      </c>
      <c t="s">
        <v>27</v>
      </c>
    </row>
    <row r="91" spans="1:5" ht="12.75">
      <c r="A91" s="37" t="s">
        <v>55</v>
      </c>
      <c r="E91" s="38" t="s">
        <v>260</v>
      </c>
    </row>
    <row r="92" spans="1:5" ht="25.5">
      <c r="A92" s="44" t="s">
        <v>57</v>
      </c>
      <c r="E92" s="40" t="s">
        <v>813</v>
      </c>
    </row>
    <row r="93" spans="1:16" ht="12.75">
      <c r="A93" s="26" t="s">
        <v>50</v>
      </c>
      <c s="31" t="s">
        <v>229</v>
      </c>
      <c s="31" t="s">
        <v>409</v>
      </c>
      <c s="26" t="s">
        <v>74</v>
      </c>
      <c s="32" t="s">
        <v>410</v>
      </c>
      <c s="33" t="s">
        <v>66</v>
      </c>
      <c s="34">
        <v>1</v>
      </c>
      <c s="35">
        <v>0</v>
      </c>
      <c s="36">
        <f>ROUND(ROUND(H93,2)*ROUND(G93,3),2)</f>
      </c>
      <c r="O93">
        <f>(I93*21)/100</f>
      </c>
      <c t="s">
        <v>27</v>
      </c>
    </row>
    <row r="94" spans="1:5" ht="38.25">
      <c r="A94" s="37" t="s">
        <v>55</v>
      </c>
      <c r="E94" s="38" t="s">
        <v>551</v>
      </c>
    </row>
    <row r="95" spans="1:5" ht="12.75">
      <c r="A95" s="44" t="s">
        <v>57</v>
      </c>
      <c r="E95" s="40" t="s">
        <v>814</v>
      </c>
    </row>
    <row r="96" spans="1:16" ht="25.5">
      <c r="A96" s="26" t="s">
        <v>50</v>
      </c>
      <c s="31" t="s">
        <v>233</v>
      </c>
      <c s="31" t="s">
        <v>263</v>
      </c>
      <c s="26" t="s">
        <v>52</v>
      </c>
      <c s="32" t="s">
        <v>264</v>
      </c>
      <c s="33" t="s">
        <v>66</v>
      </c>
      <c s="34">
        <v>1</v>
      </c>
      <c s="35">
        <v>0</v>
      </c>
      <c s="36">
        <f>ROUND(ROUND(H96,2)*ROUND(G96,3),2)</f>
      </c>
      <c r="O96">
        <f>(I96*21)/100</f>
      </c>
      <c t="s">
        <v>27</v>
      </c>
    </row>
    <row r="97" spans="1:5" ht="12.75">
      <c r="A97" s="37" t="s">
        <v>55</v>
      </c>
      <c r="E97" s="38" t="s">
        <v>260</v>
      </c>
    </row>
    <row r="98" spans="1:5" ht="25.5">
      <c r="A98" s="39" t="s">
        <v>57</v>
      </c>
      <c r="E98" s="40" t="s">
        <v>813</v>
      </c>
    </row>
  </sheetData>
  <sheetProtection sheet="1" objects="1" scenarios="1"/>
  <mergeCells count="12">
    <mergeCell ref="C3:D3"/>
    <mergeCell ref="C4:D4"/>
    <mergeCell ref="C5:D5"/>
    <mergeCell ref="C6:D6"/>
    <mergeCell ref="A7:A8"/>
    <mergeCell ref="B7:B8"/>
    <mergeCell ref="C7:C8"/>
    <mergeCell ref="D7:D8"/>
    <mergeCell ref="E7:E8"/>
    <mergeCell ref="F7:F8"/>
    <mergeCell ref="G7:G8"/>
    <mergeCell ref="H7:I7"/>
  </mergeCells>
  <printOptions/>
  <pageMargins left="0.75" right="0.75" top="1" bottom="1" header="0.5" footer="0.5"/>
  <pageSetup fitToHeight="0" horizontalDpi="300" verticalDpi="300" orientation="portrait" paperSize="9"/>
  <drawing r:id="rId1"/>
</worksheet>
</file>

<file path=xl/worksheets/sheet31.xml><?xml version="1.0" encoding="utf-8"?>
<worksheet xmlns="http://schemas.openxmlformats.org/spreadsheetml/2006/main" xmlns:r="http://schemas.openxmlformats.org/officeDocument/2006/relationships">
  <sheetPr>
    <pageSetUpPr fitToPage="1"/>
  </sheetPr>
  <dimension ref="A1:R132"/>
  <sheetViews>
    <sheetView workbookViewId="0" topLeftCell="A1">
      <pane ySplit="9" topLeftCell="A10" activePane="bottomLeft" state="frozen"/>
      <selection pane="topLeft" activeCell="A1" sqref="A1"/>
      <selection pane="bottomLeft" activeCell="A10" sqref="A10"/>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26</v>
      </c>
    </row>
    <row r="2" spans="2:16" ht="25" customHeight="1">
      <c r="B2" s="1"/>
      <c s="1"/>
      <c s="1"/>
      <c s="2" t="s">
        <v>13</v>
      </c>
      <c s="1"/>
      <c s="1"/>
      <c s="6"/>
      <c s="6"/>
      <c r="O2">
        <f>0+O10+O17+O54+O58+O62+O108</f>
      </c>
      <c t="s">
        <v>26</v>
      </c>
    </row>
    <row r="3" spans="1:16" ht="15" customHeight="1">
      <c r="A3" t="s">
        <v>12</v>
      </c>
      <c s="12" t="s">
        <v>14</v>
      </c>
      <c s="13" t="s">
        <v>15</v>
      </c>
      <c s="1"/>
      <c s="14" t="s">
        <v>16</v>
      </c>
      <c s="1"/>
      <c s="9"/>
      <c s="8" t="s">
        <v>815</v>
      </c>
      <c s="45">
        <f>0+I10+I17+I54+I58+I62+I108</f>
      </c>
      <c r="O3" t="s">
        <v>23</v>
      </c>
      <c t="s">
        <v>27</v>
      </c>
    </row>
    <row r="4" spans="1:16" ht="15" customHeight="1">
      <c r="A4" t="s">
        <v>17</v>
      </c>
      <c s="12" t="s">
        <v>18</v>
      </c>
      <c s="13" t="s">
        <v>116</v>
      </c>
      <c s="1"/>
      <c s="14" t="s">
        <v>117</v>
      </c>
      <c s="1"/>
      <c s="1"/>
      <c s="11"/>
      <c s="11"/>
      <c r="O4" t="s">
        <v>24</v>
      </c>
      <c t="s">
        <v>27</v>
      </c>
    </row>
    <row r="5" spans="1:16" ht="12.75" customHeight="1">
      <c r="A5" t="s">
        <v>21</v>
      </c>
      <c s="12" t="s">
        <v>18</v>
      </c>
      <c s="13" t="s">
        <v>721</v>
      </c>
      <c s="1"/>
      <c s="14" t="s">
        <v>722</v>
      </c>
      <c s="1"/>
      <c s="1"/>
      <c s="1"/>
      <c s="1"/>
      <c r="O5" t="s">
        <v>25</v>
      </c>
      <c t="s">
        <v>27</v>
      </c>
    </row>
    <row r="6" spans="1:9" ht="12.75" customHeight="1">
      <c r="A6" t="s">
        <v>120</v>
      </c>
      <c s="16" t="s">
        <v>22</v>
      </c>
      <c s="17" t="s">
        <v>815</v>
      </c>
      <c s="6"/>
      <c s="18" t="s">
        <v>816</v>
      </c>
      <c s="6"/>
      <c s="6"/>
      <c s="6"/>
      <c s="6"/>
    </row>
    <row r="7" spans="1:9" ht="12.75" customHeight="1">
      <c r="A7" s="15" t="s">
        <v>30</v>
      </c>
      <c s="15" t="s">
        <v>32</v>
      </c>
      <c s="15" t="s">
        <v>34</v>
      </c>
      <c s="15" t="s">
        <v>35</v>
      </c>
      <c s="15" t="s">
        <v>36</v>
      </c>
      <c s="15" t="s">
        <v>38</v>
      </c>
      <c s="15" t="s">
        <v>40</v>
      </c>
      <c s="15" t="s">
        <v>42</v>
      </c>
      <c s="15"/>
    </row>
    <row r="8" spans="1:9" ht="12.75" customHeight="1">
      <c r="A8" s="15"/>
      <c s="15"/>
      <c s="15"/>
      <c s="15"/>
      <c s="15"/>
      <c s="15"/>
      <c s="15"/>
      <c s="15" t="s">
        <v>43</v>
      </c>
      <c s="15" t="s">
        <v>45</v>
      </c>
    </row>
    <row r="9" spans="1:9" ht="12.75" customHeight="1">
      <c r="A9" s="15" t="s">
        <v>31</v>
      </c>
      <c s="15" t="s">
        <v>33</v>
      </c>
      <c s="15" t="s">
        <v>27</v>
      </c>
      <c s="15" t="s">
        <v>26</v>
      </c>
      <c s="15" t="s">
        <v>37</v>
      </c>
      <c s="15" t="s">
        <v>39</v>
      </c>
      <c s="15" t="s">
        <v>41</v>
      </c>
      <c s="15" t="s">
        <v>44</v>
      </c>
      <c s="15" t="s">
        <v>46</v>
      </c>
    </row>
    <row r="10" spans="1:18" ht="12.75" customHeight="1">
      <c r="A10" s="27" t="s">
        <v>48</v>
      </c>
      <c s="27"/>
      <c s="28" t="s">
        <v>31</v>
      </c>
      <c s="27"/>
      <c s="29" t="s">
        <v>49</v>
      </c>
      <c s="27"/>
      <c s="27"/>
      <c s="27"/>
      <c s="30">
        <f>0+Q10</f>
      </c>
      <c r="O10">
        <f>0+R10</f>
      </c>
      <c r="Q10">
        <f>0+I11+I14</f>
      </c>
      <c>
        <f>0+O11+O14</f>
      </c>
    </row>
    <row r="11" spans="1:16" ht="12.75">
      <c r="A11" s="26" t="s">
        <v>50</v>
      </c>
      <c s="31" t="s">
        <v>33</v>
      </c>
      <c s="31" t="s">
        <v>51</v>
      </c>
      <c s="26" t="s">
        <v>69</v>
      </c>
      <c s="32" t="s">
        <v>53</v>
      </c>
      <c s="33" t="s">
        <v>54</v>
      </c>
      <c s="34">
        <v>45.644</v>
      </c>
      <c s="35">
        <v>0</v>
      </c>
      <c s="36">
        <f>ROUND(ROUND(H11,2)*ROUND(G11,3),2)</f>
      </c>
      <c r="O11">
        <f>(I11*21)/100</f>
      </c>
      <c t="s">
        <v>27</v>
      </c>
    </row>
    <row r="12" spans="1:5" ht="12.75">
      <c r="A12" s="37" t="s">
        <v>55</v>
      </c>
      <c r="E12" s="38" t="s">
        <v>125</v>
      </c>
    </row>
    <row r="13" spans="1:5" ht="12.75">
      <c r="A13" s="44" t="s">
        <v>57</v>
      </c>
      <c r="E13" s="40" t="s">
        <v>818</v>
      </c>
    </row>
    <row r="14" spans="1:16" ht="12.75">
      <c r="A14" s="26" t="s">
        <v>50</v>
      </c>
      <c s="31" t="s">
        <v>27</v>
      </c>
      <c s="31" t="s">
        <v>51</v>
      </c>
      <c s="26" t="s">
        <v>74</v>
      </c>
      <c s="32" t="s">
        <v>53</v>
      </c>
      <c s="33" t="s">
        <v>54</v>
      </c>
      <c s="34">
        <v>512.717</v>
      </c>
      <c s="35">
        <v>0</v>
      </c>
      <c s="36">
        <f>ROUND(ROUND(H14,2)*ROUND(G14,3),2)</f>
      </c>
      <c r="O14">
        <f>(I14*21)/100</f>
      </c>
      <c t="s">
        <v>27</v>
      </c>
    </row>
    <row r="15" spans="1:5" ht="25.5">
      <c r="A15" s="37" t="s">
        <v>55</v>
      </c>
      <c r="E15" s="38" t="s">
        <v>127</v>
      </c>
    </row>
    <row r="16" spans="1:5" ht="38.25">
      <c r="A16" s="39" t="s">
        <v>57</v>
      </c>
      <c r="E16" s="40" t="s">
        <v>819</v>
      </c>
    </row>
    <row r="17" spans="1:18" ht="12.75" customHeight="1">
      <c r="A17" s="6" t="s">
        <v>48</v>
      </c>
      <c s="6"/>
      <c s="42" t="s">
        <v>33</v>
      </c>
      <c s="6"/>
      <c s="29" t="s">
        <v>59</v>
      </c>
      <c s="6"/>
      <c s="6"/>
      <c s="6"/>
      <c s="43">
        <f>0+Q17</f>
      </c>
      <c r="O17">
        <f>0+R17</f>
      </c>
      <c r="Q17">
        <f>0+I18+I21+I24+I27+I30+I33+I36+I39+I42+I45+I48+I51</f>
      </c>
      <c>
        <f>0+O18+O21+O24+O27+O30+O33+O36+O39+O42+O45+O48+O51</f>
      </c>
    </row>
    <row r="18" spans="1:16" ht="25.5">
      <c r="A18" s="26" t="s">
        <v>50</v>
      </c>
      <c s="31" t="s">
        <v>26</v>
      </c>
      <c s="31" t="s">
        <v>129</v>
      </c>
      <c s="26" t="s">
        <v>52</v>
      </c>
      <c s="32" t="s">
        <v>130</v>
      </c>
      <c s="33" t="s">
        <v>71</v>
      </c>
      <c s="34">
        <v>83.92</v>
      </c>
      <c s="35">
        <v>0</v>
      </c>
      <c s="36">
        <f>ROUND(ROUND(H18,2)*ROUND(G18,3),2)</f>
      </c>
      <c r="O18">
        <f>(I18*21)/100</f>
      </c>
      <c t="s">
        <v>27</v>
      </c>
    </row>
    <row r="19" spans="1:5" ht="51">
      <c r="A19" s="37" t="s">
        <v>55</v>
      </c>
      <c r="E19" s="38" t="s">
        <v>131</v>
      </c>
    </row>
    <row r="20" spans="1:5" ht="127.5">
      <c r="A20" s="44" t="s">
        <v>57</v>
      </c>
      <c r="E20" s="40" t="s">
        <v>820</v>
      </c>
    </row>
    <row r="21" spans="1:16" ht="25.5">
      <c r="A21" s="26" t="s">
        <v>50</v>
      </c>
      <c s="31" t="s">
        <v>37</v>
      </c>
      <c s="31" t="s">
        <v>133</v>
      </c>
      <c s="26" t="s">
        <v>52</v>
      </c>
      <c s="32" t="s">
        <v>134</v>
      </c>
      <c s="33" t="s">
        <v>71</v>
      </c>
      <c s="34">
        <v>19.845</v>
      </c>
      <c s="35">
        <v>0</v>
      </c>
      <c s="36">
        <f>ROUND(ROUND(H21,2)*ROUND(G21,3),2)</f>
      </c>
      <c r="O21">
        <f>(I21*21)/100</f>
      </c>
      <c t="s">
        <v>27</v>
      </c>
    </row>
    <row r="22" spans="1:5" ht="51">
      <c r="A22" s="37" t="s">
        <v>55</v>
      </c>
      <c r="E22" s="38" t="s">
        <v>135</v>
      </c>
    </row>
    <row r="23" spans="1:5" ht="38.25">
      <c r="A23" s="44" t="s">
        <v>57</v>
      </c>
      <c r="E23" s="40" t="s">
        <v>821</v>
      </c>
    </row>
    <row r="24" spans="1:16" ht="12.75">
      <c r="A24" s="26" t="s">
        <v>50</v>
      </c>
      <c s="31" t="s">
        <v>39</v>
      </c>
      <c s="31" t="s">
        <v>137</v>
      </c>
      <c s="26" t="s">
        <v>52</v>
      </c>
      <c s="32" t="s">
        <v>138</v>
      </c>
      <c s="33" t="s">
        <v>71</v>
      </c>
      <c s="34">
        <v>26.338</v>
      </c>
      <c s="35">
        <v>0</v>
      </c>
      <c s="36">
        <f>ROUND(ROUND(H24,2)*ROUND(G24,3),2)</f>
      </c>
      <c r="O24">
        <f>(I24*21)/100</f>
      </c>
      <c t="s">
        <v>27</v>
      </c>
    </row>
    <row r="25" spans="1:5" ht="25.5">
      <c r="A25" s="37" t="s">
        <v>55</v>
      </c>
      <c r="E25" s="38" t="s">
        <v>139</v>
      </c>
    </row>
    <row r="26" spans="1:5" ht="38.25">
      <c r="A26" s="44" t="s">
        <v>57</v>
      </c>
      <c r="E26" s="40" t="s">
        <v>822</v>
      </c>
    </row>
    <row r="27" spans="1:16" ht="12.75">
      <c r="A27" s="26" t="s">
        <v>50</v>
      </c>
      <c s="31" t="s">
        <v>41</v>
      </c>
      <c s="31" t="s">
        <v>141</v>
      </c>
      <c s="26" t="s">
        <v>52</v>
      </c>
      <c s="32" t="s">
        <v>142</v>
      </c>
      <c s="33" t="s">
        <v>71</v>
      </c>
      <c s="34">
        <v>186.936</v>
      </c>
      <c s="35">
        <v>0</v>
      </c>
      <c s="36">
        <f>ROUND(ROUND(H27,2)*ROUND(G27,3),2)</f>
      </c>
      <c r="O27">
        <f>(I27*21)/100</f>
      </c>
      <c t="s">
        <v>27</v>
      </c>
    </row>
    <row r="28" spans="1:5" ht="63.75">
      <c r="A28" s="37" t="s">
        <v>55</v>
      </c>
      <c r="E28" s="38" t="s">
        <v>823</v>
      </c>
    </row>
    <row r="29" spans="1:5" ht="12.75">
      <c r="A29" s="44" t="s">
        <v>57</v>
      </c>
      <c r="E29" s="40" t="s">
        <v>824</v>
      </c>
    </row>
    <row r="30" spans="1:16" ht="12.75">
      <c r="A30" s="26" t="s">
        <v>50</v>
      </c>
      <c s="31" t="s">
        <v>81</v>
      </c>
      <c s="31" t="s">
        <v>145</v>
      </c>
      <c s="26" t="s">
        <v>69</v>
      </c>
      <c s="32" t="s">
        <v>146</v>
      </c>
      <c s="33" t="s">
        <v>71</v>
      </c>
      <c s="34">
        <v>16.425</v>
      </c>
      <c s="35">
        <v>0</v>
      </c>
      <c s="36">
        <f>ROUND(ROUND(H30,2)*ROUND(G30,3),2)</f>
      </c>
      <c r="O30">
        <f>(I30*21)/100</f>
      </c>
      <c t="s">
        <v>27</v>
      </c>
    </row>
    <row r="31" spans="1:5" ht="25.5">
      <c r="A31" s="37" t="s">
        <v>55</v>
      </c>
      <c r="E31" s="38" t="s">
        <v>147</v>
      </c>
    </row>
    <row r="32" spans="1:5" ht="12.75">
      <c r="A32" s="44" t="s">
        <v>57</v>
      </c>
      <c r="E32" s="40" t="s">
        <v>825</v>
      </c>
    </row>
    <row r="33" spans="1:16" ht="12.75">
      <c r="A33" s="26" t="s">
        <v>50</v>
      </c>
      <c s="31" t="s">
        <v>85</v>
      </c>
      <c s="31" t="s">
        <v>145</v>
      </c>
      <c s="26" t="s">
        <v>74</v>
      </c>
      <c s="32" t="s">
        <v>146</v>
      </c>
      <c s="33" t="s">
        <v>71</v>
      </c>
      <c s="34">
        <v>26.338</v>
      </c>
      <c s="35">
        <v>0</v>
      </c>
      <c s="36">
        <f>ROUND(ROUND(H33,2)*ROUND(G33,3),2)</f>
      </c>
      <c r="O33">
        <f>(I33*21)/100</f>
      </c>
      <c t="s">
        <v>27</v>
      </c>
    </row>
    <row r="34" spans="1:5" ht="25.5">
      <c r="A34" s="37" t="s">
        <v>55</v>
      </c>
      <c r="E34" s="38" t="s">
        <v>149</v>
      </c>
    </row>
    <row r="35" spans="1:5" ht="12.75">
      <c r="A35" s="44" t="s">
        <v>57</v>
      </c>
      <c r="E35" s="40" t="s">
        <v>826</v>
      </c>
    </row>
    <row r="36" spans="1:16" ht="12.75">
      <c r="A36" s="26" t="s">
        <v>50</v>
      </c>
      <c s="31" t="s">
        <v>44</v>
      </c>
      <c s="31" t="s">
        <v>82</v>
      </c>
      <c s="26" t="s">
        <v>52</v>
      </c>
      <c s="32" t="s">
        <v>83</v>
      </c>
      <c s="33" t="s">
        <v>71</v>
      </c>
      <c s="34">
        <v>186.936</v>
      </c>
      <c s="35">
        <v>0</v>
      </c>
      <c s="36">
        <f>ROUND(ROUND(H36,2)*ROUND(G36,3),2)</f>
      </c>
      <c r="O36">
        <f>(I36*21)/100</f>
      </c>
      <c t="s">
        <v>27</v>
      </c>
    </row>
    <row r="37" spans="1:5" ht="12.75">
      <c r="A37" s="37" t="s">
        <v>55</v>
      </c>
      <c r="E37" s="38" t="s">
        <v>52</v>
      </c>
    </row>
    <row r="38" spans="1:5" ht="12.75">
      <c r="A38" s="44" t="s">
        <v>57</v>
      </c>
      <c r="E38" s="40" t="s">
        <v>827</v>
      </c>
    </row>
    <row r="39" spans="1:16" ht="12.75">
      <c r="A39" s="26" t="s">
        <v>50</v>
      </c>
      <c s="31" t="s">
        <v>46</v>
      </c>
      <c s="31" t="s">
        <v>156</v>
      </c>
      <c s="26" t="s">
        <v>52</v>
      </c>
      <c s="32" t="s">
        <v>157</v>
      </c>
      <c s="33" t="s">
        <v>71</v>
      </c>
      <c s="34">
        <v>26.338</v>
      </c>
      <c s="35">
        <v>0</v>
      </c>
      <c s="36">
        <f>ROUND(ROUND(H39,2)*ROUND(G39,3),2)</f>
      </c>
      <c r="O39">
        <f>(I39*21)/100</f>
      </c>
      <c t="s">
        <v>27</v>
      </c>
    </row>
    <row r="40" spans="1:5" ht="12.75">
      <c r="A40" s="37" t="s">
        <v>55</v>
      </c>
      <c r="E40" s="38" t="s">
        <v>52</v>
      </c>
    </row>
    <row r="41" spans="1:5" ht="25.5">
      <c r="A41" s="44" t="s">
        <v>57</v>
      </c>
      <c r="E41" s="40" t="s">
        <v>828</v>
      </c>
    </row>
    <row r="42" spans="1:16" ht="12.75">
      <c r="A42" s="26" t="s">
        <v>50</v>
      </c>
      <c s="31" t="s">
        <v>101</v>
      </c>
      <c s="31" t="s">
        <v>163</v>
      </c>
      <c s="26" t="s">
        <v>52</v>
      </c>
      <c s="32" t="s">
        <v>164</v>
      </c>
      <c s="33" t="s">
        <v>62</v>
      </c>
      <c s="34">
        <v>387.2</v>
      </c>
      <c s="35">
        <v>0</v>
      </c>
      <c s="36">
        <f>ROUND(ROUND(H42,2)*ROUND(G42,3),2)</f>
      </c>
      <c r="O42">
        <f>(I42*21)/100</f>
      </c>
      <c t="s">
        <v>27</v>
      </c>
    </row>
    <row r="43" spans="1:5" ht="12.75">
      <c r="A43" s="37" t="s">
        <v>55</v>
      </c>
      <c r="E43" s="38" t="s">
        <v>798</v>
      </c>
    </row>
    <row r="44" spans="1:5" ht="12.75">
      <c r="A44" s="44" t="s">
        <v>57</v>
      </c>
      <c r="E44" s="40" t="s">
        <v>829</v>
      </c>
    </row>
    <row r="45" spans="1:16" ht="12.75">
      <c r="A45" s="26" t="s">
        <v>50</v>
      </c>
      <c s="31" t="s">
        <v>106</v>
      </c>
      <c s="31" t="s">
        <v>168</v>
      </c>
      <c s="26" t="s">
        <v>52</v>
      </c>
      <c s="32" t="s">
        <v>169</v>
      </c>
      <c s="33" t="s">
        <v>62</v>
      </c>
      <c s="34">
        <v>109.5</v>
      </c>
      <c s="35">
        <v>0</v>
      </c>
      <c s="36">
        <f>ROUND(ROUND(H45,2)*ROUND(G45,3),2)</f>
      </c>
      <c r="O45">
        <f>(I45*21)/100</f>
      </c>
      <c t="s">
        <v>27</v>
      </c>
    </row>
    <row r="46" spans="1:5" ht="12.75">
      <c r="A46" s="37" t="s">
        <v>55</v>
      </c>
      <c r="E46" s="38" t="s">
        <v>170</v>
      </c>
    </row>
    <row r="47" spans="1:5" ht="12.75">
      <c r="A47" s="44" t="s">
        <v>57</v>
      </c>
      <c r="E47" s="40" t="s">
        <v>830</v>
      </c>
    </row>
    <row r="48" spans="1:16" ht="12.75">
      <c r="A48" s="26" t="s">
        <v>50</v>
      </c>
      <c s="31" t="s">
        <v>111</v>
      </c>
      <c s="31" t="s">
        <v>173</v>
      </c>
      <c s="26" t="s">
        <v>52</v>
      </c>
      <c s="32" t="s">
        <v>174</v>
      </c>
      <c s="33" t="s">
        <v>71</v>
      </c>
      <c s="34">
        <v>16.425</v>
      </c>
      <c s="35">
        <v>0</v>
      </c>
      <c s="36">
        <f>ROUND(ROUND(H48,2)*ROUND(G48,3),2)</f>
      </c>
      <c r="O48">
        <f>(I48*21)/100</f>
      </c>
      <c t="s">
        <v>27</v>
      </c>
    </row>
    <row r="49" spans="1:5" ht="25.5">
      <c r="A49" s="37" t="s">
        <v>55</v>
      </c>
      <c r="E49" s="38" t="s">
        <v>175</v>
      </c>
    </row>
    <row r="50" spans="1:5" ht="12.75">
      <c r="A50" s="44" t="s">
        <v>57</v>
      </c>
      <c r="E50" s="40" t="s">
        <v>831</v>
      </c>
    </row>
    <row r="51" spans="1:16" ht="12.75">
      <c r="A51" s="26" t="s">
        <v>50</v>
      </c>
      <c s="31" t="s">
        <v>167</v>
      </c>
      <c s="31" t="s">
        <v>178</v>
      </c>
      <c s="26" t="s">
        <v>52</v>
      </c>
      <c s="32" t="s">
        <v>179</v>
      </c>
      <c s="33" t="s">
        <v>62</v>
      </c>
      <c s="34">
        <v>109.5</v>
      </c>
      <c s="35">
        <v>0</v>
      </c>
      <c s="36">
        <f>ROUND(ROUND(H51,2)*ROUND(G51,3),2)</f>
      </c>
      <c r="O51">
        <f>(I51*21)/100</f>
      </c>
      <c t="s">
        <v>27</v>
      </c>
    </row>
    <row r="52" spans="1:5" ht="12.75">
      <c r="A52" s="37" t="s">
        <v>55</v>
      </c>
      <c r="E52" s="38" t="s">
        <v>180</v>
      </c>
    </row>
    <row r="53" spans="1:5" ht="25.5">
      <c r="A53" s="39" t="s">
        <v>57</v>
      </c>
      <c r="E53" s="40" t="s">
        <v>832</v>
      </c>
    </row>
    <row r="54" spans="1:18" ht="12.75" customHeight="1">
      <c r="A54" s="6" t="s">
        <v>48</v>
      </c>
      <c s="6"/>
      <c s="42" t="s">
        <v>27</v>
      </c>
      <c s="6"/>
      <c s="29" t="s">
        <v>833</v>
      </c>
      <c s="6"/>
      <c s="6"/>
      <c s="6"/>
      <c s="43">
        <f>0+Q54</f>
      </c>
      <c r="O54">
        <f>0+R54</f>
      </c>
      <c r="Q54">
        <f>0+I55</f>
      </c>
      <c>
        <f>0+O55</f>
      </c>
    </row>
    <row r="55" spans="1:16" ht="12.75">
      <c r="A55" s="26" t="s">
        <v>50</v>
      </c>
      <c s="31" t="s">
        <v>172</v>
      </c>
      <c s="31" t="s">
        <v>834</v>
      </c>
      <c s="26" t="s">
        <v>52</v>
      </c>
      <c s="32" t="s">
        <v>835</v>
      </c>
      <c s="33" t="s">
        <v>98</v>
      </c>
      <c s="34">
        <v>30</v>
      </c>
      <c s="35">
        <v>0</v>
      </c>
      <c s="36">
        <f>ROUND(ROUND(H55,2)*ROUND(G55,3),2)</f>
      </c>
      <c r="O55">
        <f>(I55*21)/100</f>
      </c>
      <c t="s">
        <v>27</v>
      </c>
    </row>
    <row r="56" spans="1:5" ht="63.75">
      <c r="A56" s="37" t="s">
        <v>55</v>
      </c>
      <c r="E56" s="38" t="s">
        <v>836</v>
      </c>
    </row>
    <row r="57" spans="1:5" ht="12.75">
      <c r="A57" s="39" t="s">
        <v>57</v>
      </c>
      <c r="E57" s="40" t="s">
        <v>837</v>
      </c>
    </row>
    <row r="58" spans="1:18" ht="12.75" customHeight="1">
      <c r="A58" s="6" t="s">
        <v>48</v>
      </c>
      <c s="6"/>
      <c s="42" t="s">
        <v>37</v>
      </c>
      <c s="6"/>
      <c s="29" t="s">
        <v>182</v>
      </c>
      <c s="6"/>
      <c s="6"/>
      <c s="6"/>
      <c s="43">
        <f>0+Q58</f>
      </c>
      <c r="O58">
        <f>0+R58</f>
      </c>
      <c r="Q58">
        <f>0+I59</f>
      </c>
      <c>
        <f>0+O59</f>
      </c>
    </row>
    <row r="59" spans="1:16" ht="12.75">
      <c r="A59" s="26" t="s">
        <v>50</v>
      </c>
      <c s="31" t="s">
        <v>177</v>
      </c>
      <c s="31" t="s">
        <v>184</v>
      </c>
      <c s="26" t="s">
        <v>52</v>
      </c>
      <c s="32" t="s">
        <v>185</v>
      </c>
      <c s="33" t="s">
        <v>71</v>
      </c>
      <c s="34">
        <v>105.292</v>
      </c>
      <c s="35">
        <v>0</v>
      </c>
      <c s="36">
        <f>ROUND(ROUND(H59,2)*ROUND(G59,3),2)</f>
      </c>
      <c r="O59">
        <f>(I59*21)/100</f>
      </c>
      <c t="s">
        <v>27</v>
      </c>
    </row>
    <row r="60" spans="1:5" ht="38.25">
      <c r="A60" s="37" t="s">
        <v>55</v>
      </c>
      <c r="E60" s="38" t="s">
        <v>186</v>
      </c>
    </row>
    <row r="61" spans="1:5" ht="25.5">
      <c r="A61" s="39" t="s">
        <v>57</v>
      </c>
      <c r="E61" s="40" t="s">
        <v>838</v>
      </c>
    </row>
    <row r="62" spans="1:18" ht="12.75" customHeight="1">
      <c r="A62" s="6" t="s">
        <v>48</v>
      </c>
      <c s="6"/>
      <c s="42" t="s">
        <v>39</v>
      </c>
      <c s="6"/>
      <c s="29" t="s">
        <v>188</v>
      </c>
      <c s="6"/>
      <c s="6"/>
      <c s="6"/>
      <c s="43">
        <f>0+Q62</f>
      </c>
      <c r="O62">
        <f>0+R62</f>
      </c>
      <c r="Q62">
        <f>0+I63+I66+I69+I72+I75+I78+I81+I84+I87+I90+I93+I96+I99+I102+I105</f>
      </c>
      <c>
        <f>0+O63+O66+O69+O72+O75+O78+O81+O84+O87+O90+O93+O96+O99+O102+O105</f>
      </c>
    </row>
    <row r="63" spans="1:16" ht="12.75">
      <c r="A63" s="26" t="s">
        <v>50</v>
      </c>
      <c s="31" t="s">
        <v>183</v>
      </c>
      <c s="31" t="s">
        <v>294</v>
      </c>
      <c s="26" t="s">
        <v>52</v>
      </c>
      <c s="32" t="s">
        <v>295</v>
      </c>
      <c s="33" t="s">
        <v>62</v>
      </c>
      <c s="34">
        <v>82.84</v>
      </c>
      <c s="35">
        <v>0</v>
      </c>
      <c s="36">
        <f>ROUND(ROUND(H63,2)*ROUND(G63,3),2)</f>
      </c>
      <c r="O63">
        <f>(I63*21)/100</f>
      </c>
      <c t="s">
        <v>27</v>
      </c>
    </row>
    <row r="64" spans="1:5" ht="51">
      <c r="A64" s="37" t="s">
        <v>55</v>
      </c>
      <c r="E64" s="38" t="s">
        <v>296</v>
      </c>
    </row>
    <row r="65" spans="1:5" ht="12.75">
      <c r="A65" s="44" t="s">
        <v>57</v>
      </c>
      <c r="E65" s="40" t="s">
        <v>839</v>
      </c>
    </row>
    <row r="66" spans="1:16" ht="12.75">
      <c r="A66" s="26" t="s">
        <v>50</v>
      </c>
      <c s="31" t="s">
        <v>189</v>
      </c>
      <c s="31" t="s">
        <v>190</v>
      </c>
      <c s="26" t="s">
        <v>69</v>
      </c>
      <c s="32" t="s">
        <v>191</v>
      </c>
      <c s="33" t="s">
        <v>62</v>
      </c>
      <c s="34">
        <v>280.8</v>
      </c>
      <c s="35">
        <v>0</v>
      </c>
      <c s="36">
        <f>ROUND(ROUND(H66,2)*ROUND(G66,3),2)</f>
      </c>
      <c r="O66">
        <f>(I66*21)/100</f>
      </c>
      <c t="s">
        <v>27</v>
      </c>
    </row>
    <row r="67" spans="1:5" ht="51">
      <c r="A67" s="37" t="s">
        <v>55</v>
      </c>
      <c r="E67" s="38" t="s">
        <v>192</v>
      </c>
    </row>
    <row r="68" spans="1:5" ht="12.75">
      <c r="A68" s="44" t="s">
        <v>57</v>
      </c>
      <c r="E68" s="40" t="s">
        <v>840</v>
      </c>
    </row>
    <row r="69" spans="1:16" ht="12.75">
      <c r="A69" s="26" t="s">
        <v>50</v>
      </c>
      <c s="31" t="s">
        <v>194</v>
      </c>
      <c s="31" t="s">
        <v>190</v>
      </c>
      <c s="26" t="s">
        <v>74</v>
      </c>
      <c s="32" t="s">
        <v>191</v>
      </c>
      <c s="33" t="s">
        <v>62</v>
      </c>
      <c s="34">
        <v>231.12</v>
      </c>
      <c s="35">
        <v>0</v>
      </c>
      <c s="36">
        <f>ROUND(ROUND(H69,2)*ROUND(G69,3),2)</f>
      </c>
      <c r="O69">
        <f>(I69*21)/100</f>
      </c>
      <c t="s">
        <v>27</v>
      </c>
    </row>
    <row r="70" spans="1:5" ht="51">
      <c r="A70" s="37" t="s">
        <v>55</v>
      </c>
      <c r="E70" s="38" t="s">
        <v>195</v>
      </c>
    </row>
    <row r="71" spans="1:5" ht="12.75">
      <c r="A71" s="44" t="s">
        <v>57</v>
      </c>
      <c r="E71" s="40" t="s">
        <v>841</v>
      </c>
    </row>
    <row r="72" spans="1:16" ht="12.75">
      <c r="A72" s="26" t="s">
        <v>50</v>
      </c>
      <c s="31" t="s">
        <v>197</v>
      </c>
      <c s="31" t="s">
        <v>190</v>
      </c>
      <c s="26" t="s">
        <v>298</v>
      </c>
      <c s="32" t="s">
        <v>191</v>
      </c>
      <c s="33" t="s">
        <v>62</v>
      </c>
      <c s="34">
        <v>106.4</v>
      </c>
      <c s="35">
        <v>0</v>
      </c>
      <c s="36">
        <f>ROUND(ROUND(H72,2)*ROUND(G72,3),2)</f>
      </c>
      <c r="O72">
        <f>(I72*21)/100</f>
      </c>
      <c t="s">
        <v>27</v>
      </c>
    </row>
    <row r="73" spans="1:5" ht="51">
      <c r="A73" s="37" t="s">
        <v>55</v>
      </c>
      <c r="E73" s="38" t="s">
        <v>299</v>
      </c>
    </row>
    <row r="74" spans="1:5" ht="12.75">
      <c r="A74" s="44" t="s">
        <v>57</v>
      </c>
      <c r="E74" s="40" t="s">
        <v>842</v>
      </c>
    </row>
    <row r="75" spans="1:16" ht="12.75">
      <c r="A75" s="26" t="s">
        <v>50</v>
      </c>
      <c s="31" t="s">
        <v>202</v>
      </c>
      <c s="31" t="s">
        <v>198</v>
      </c>
      <c s="26" t="s">
        <v>52</v>
      </c>
      <c s="32" t="s">
        <v>199</v>
      </c>
      <c s="33" t="s">
        <v>71</v>
      </c>
      <c s="34">
        <v>131.63</v>
      </c>
      <c s="35">
        <v>0</v>
      </c>
      <c s="36">
        <f>ROUND(ROUND(H75,2)*ROUND(G75,3),2)</f>
      </c>
      <c r="O75">
        <f>(I75*21)/100</f>
      </c>
      <c t="s">
        <v>27</v>
      </c>
    </row>
    <row r="76" spans="1:5" ht="63.75">
      <c r="A76" s="37" t="s">
        <v>55</v>
      </c>
      <c r="E76" s="38" t="s">
        <v>200</v>
      </c>
    </row>
    <row r="77" spans="1:5" ht="12.75">
      <c r="A77" s="44" t="s">
        <v>57</v>
      </c>
      <c r="E77" s="40" t="s">
        <v>843</v>
      </c>
    </row>
    <row r="78" spans="1:16" ht="12.75">
      <c r="A78" s="26" t="s">
        <v>50</v>
      </c>
      <c s="31" t="s">
        <v>207</v>
      </c>
      <c s="31" t="s">
        <v>203</v>
      </c>
      <c s="26" t="s">
        <v>52</v>
      </c>
      <c s="32" t="s">
        <v>204</v>
      </c>
      <c s="33" t="s">
        <v>71</v>
      </c>
      <c s="34">
        <v>10.725</v>
      </c>
      <c s="35">
        <v>0</v>
      </c>
      <c s="36">
        <f>ROUND(ROUND(H78,2)*ROUND(G78,3),2)</f>
      </c>
      <c r="O78">
        <f>(I78*21)/100</f>
      </c>
      <c t="s">
        <v>27</v>
      </c>
    </row>
    <row r="79" spans="1:5" ht="38.25">
      <c r="A79" s="37" t="s">
        <v>55</v>
      </c>
      <c r="E79" s="38" t="s">
        <v>205</v>
      </c>
    </row>
    <row r="80" spans="1:5" ht="12.75">
      <c r="A80" s="44" t="s">
        <v>57</v>
      </c>
      <c r="E80" s="40" t="s">
        <v>844</v>
      </c>
    </row>
    <row r="81" spans="1:16" ht="12.75">
      <c r="A81" s="26" t="s">
        <v>50</v>
      </c>
      <c s="31" t="s">
        <v>211</v>
      </c>
      <c s="31" t="s">
        <v>208</v>
      </c>
      <c s="26" t="s">
        <v>52</v>
      </c>
      <c s="32" t="s">
        <v>209</v>
      </c>
      <c s="33" t="s">
        <v>62</v>
      </c>
      <c s="34">
        <v>313.96</v>
      </c>
      <c s="35">
        <v>0</v>
      </c>
      <c s="36">
        <f>ROUND(ROUND(H81,2)*ROUND(G81,3),2)</f>
      </c>
      <c r="O81">
        <f>(I81*21)/100</f>
      </c>
      <c t="s">
        <v>27</v>
      </c>
    </row>
    <row r="82" spans="1:5" ht="51">
      <c r="A82" s="37" t="s">
        <v>55</v>
      </c>
      <c r="E82" s="38" t="s">
        <v>652</v>
      </c>
    </row>
    <row r="83" spans="1:5" ht="38.25">
      <c r="A83" s="44" t="s">
        <v>57</v>
      </c>
      <c r="E83" s="40" t="s">
        <v>845</v>
      </c>
    </row>
    <row r="84" spans="1:16" ht="12.75">
      <c r="A84" s="26" t="s">
        <v>50</v>
      </c>
      <c s="31" t="s">
        <v>216</v>
      </c>
      <c s="31" t="s">
        <v>212</v>
      </c>
      <c s="26" t="s">
        <v>69</v>
      </c>
      <c s="32" t="s">
        <v>213</v>
      </c>
      <c s="33" t="s">
        <v>62</v>
      </c>
      <c s="34">
        <v>225.72</v>
      </c>
      <c s="35">
        <v>0</v>
      </c>
      <c s="36">
        <f>ROUND(ROUND(H84,2)*ROUND(G84,3),2)</f>
      </c>
      <c r="O84">
        <f>(I84*21)/100</f>
      </c>
      <c t="s">
        <v>27</v>
      </c>
    </row>
    <row r="85" spans="1:5" ht="51">
      <c r="A85" s="37" t="s">
        <v>55</v>
      </c>
      <c r="E85" s="38" t="s">
        <v>808</v>
      </c>
    </row>
    <row r="86" spans="1:5" ht="12.75">
      <c r="A86" s="44" t="s">
        <v>57</v>
      </c>
      <c r="E86" s="40" t="s">
        <v>846</v>
      </c>
    </row>
    <row r="87" spans="1:16" ht="12.75">
      <c r="A87" s="26" t="s">
        <v>50</v>
      </c>
      <c s="31" t="s">
        <v>219</v>
      </c>
      <c s="31" t="s">
        <v>212</v>
      </c>
      <c s="26" t="s">
        <v>74</v>
      </c>
      <c s="32" t="s">
        <v>213</v>
      </c>
      <c s="33" t="s">
        <v>62</v>
      </c>
      <c s="34">
        <v>220.32</v>
      </c>
      <c s="35">
        <v>0</v>
      </c>
      <c s="36">
        <f>ROUND(ROUND(H87,2)*ROUND(G87,3),2)</f>
      </c>
      <c r="O87">
        <f>(I87*21)/100</f>
      </c>
      <c t="s">
        <v>27</v>
      </c>
    </row>
    <row r="88" spans="1:5" ht="51">
      <c r="A88" s="37" t="s">
        <v>55</v>
      </c>
      <c r="E88" s="38" t="s">
        <v>751</v>
      </c>
    </row>
    <row r="89" spans="1:5" ht="12.75">
      <c r="A89" s="44" t="s">
        <v>57</v>
      </c>
      <c r="E89" s="40" t="s">
        <v>847</v>
      </c>
    </row>
    <row r="90" spans="1:16" ht="12.75">
      <c r="A90" s="26" t="s">
        <v>50</v>
      </c>
      <c s="31" t="s">
        <v>224</v>
      </c>
      <c s="31" t="s">
        <v>212</v>
      </c>
      <c s="26" t="s">
        <v>298</v>
      </c>
      <c s="32" t="s">
        <v>213</v>
      </c>
      <c s="33" t="s">
        <v>62</v>
      </c>
      <c s="34">
        <v>79.04</v>
      </c>
      <c s="35">
        <v>0</v>
      </c>
      <c s="36">
        <f>ROUND(ROUND(H90,2)*ROUND(G90,3),2)</f>
      </c>
      <c r="O90">
        <f>(I90*21)/100</f>
      </c>
      <c t="s">
        <v>27</v>
      </c>
    </row>
    <row r="91" spans="1:5" ht="51">
      <c r="A91" s="37" t="s">
        <v>55</v>
      </c>
      <c r="E91" s="38" t="s">
        <v>302</v>
      </c>
    </row>
    <row r="92" spans="1:5" ht="12.75">
      <c r="A92" s="44" t="s">
        <v>57</v>
      </c>
      <c r="E92" s="40" t="s">
        <v>848</v>
      </c>
    </row>
    <row r="93" spans="1:16" ht="12.75">
      <c r="A93" s="26" t="s">
        <v>50</v>
      </c>
      <c s="31" t="s">
        <v>229</v>
      </c>
      <c s="31" t="s">
        <v>225</v>
      </c>
      <c s="26" t="s">
        <v>52</v>
      </c>
      <c s="32" t="s">
        <v>226</v>
      </c>
      <c s="33" t="s">
        <v>62</v>
      </c>
      <c s="34">
        <v>292</v>
      </c>
      <c s="35">
        <v>0</v>
      </c>
      <c s="36">
        <f>ROUND(ROUND(H93,2)*ROUND(G93,3),2)</f>
      </c>
      <c r="O93">
        <f>(I93*21)/100</f>
      </c>
      <c t="s">
        <v>27</v>
      </c>
    </row>
    <row r="94" spans="1:5" ht="25.5">
      <c r="A94" s="37" t="s">
        <v>55</v>
      </c>
      <c r="E94" s="38" t="s">
        <v>227</v>
      </c>
    </row>
    <row r="95" spans="1:5" ht="38.25">
      <c r="A95" s="44" t="s">
        <v>57</v>
      </c>
      <c r="E95" s="40" t="s">
        <v>849</v>
      </c>
    </row>
    <row r="96" spans="1:16" ht="12.75">
      <c r="A96" s="26" t="s">
        <v>50</v>
      </c>
      <c s="31" t="s">
        <v>233</v>
      </c>
      <c s="31" t="s">
        <v>230</v>
      </c>
      <c s="26" t="s">
        <v>52</v>
      </c>
      <c s="32" t="s">
        <v>231</v>
      </c>
      <c s="33" t="s">
        <v>62</v>
      </c>
      <c s="34">
        <v>220.32</v>
      </c>
      <c s="35">
        <v>0</v>
      </c>
      <c s="36">
        <f>ROUND(ROUND(H96,2)*ROUND(G96,3),2)</f>
      </c>
      <c r="O96">
        <f>(I96*21)/100</f>
      </c>
      <c t="s">
        <v>27</v>
      </c>
    </row>
    <row r="97" spans="1:5" ht="51">
      <c r="A97" s="37" t="s">
        <v>55</v>
      </c>
      <c r="E97" s="38" t="s">
        <v>232</v>
      </c>
    </row>
    <row r="98" spans="1:5" ht="12.75">
      <c r="A98" s="44" t="s">
        <v>57</v>
      </c>
      <c r="E98" s="40" t="s">
        <v>847</v>
      </c>
    </row>
    <row r="99" spans="1:16" ht="12.75">
      <c r="A99" s="26" t="s">
        <v>50</v>
      </c>
      <c s="31" t="s">
        <v>238</v>
      </c>
      <c s="31" t="s">
        <v>305</v>
      </c>
      <c s="26" t="s">
        <v>52</v>
      </c>
      <c s="32" t="s">
        <v>306</v>
      </c>
      <c s="33" t="s">
        <v>62</v>
      </c>
      <c s="34">
        <v>79.04</v>
      </c>
      <c s="35">
        <v>0</v>
      </c>
      <c s="36">
        <f>ROUND(ROUND(H99,2)*ROUND(G99,3),2)</f>
      </c>
      <c r="O99">
        <f>(I99*21)/100</f>
      </c>
      <c t="s">
        <v>27</v>
      </c>
    </row>
    <row r="100" spans="1:5" ht="51">
      <c r="A100" s="37" t="s">
        <v>55</v>
      </c>
      <c r="E100" s="38" t="s">
        <v>307</v>
      </c>
    </row>
    <row r="101" spans="1:5" ht="12.75">
      <c r="A101" s="44" t="s">
        <v>57</v>
      </c>
      <c r="E101" s="40" t="s">
        <v>848</v>
      </c>
    </row>
    <row r="102" spans="1:16" ht="12.75">
      <c r="A102" s="26" t="s">
        <v>50</v>
      </c>
      <c s="31" t="s">
        <v>243</v>
      </c>
      <c s="31" t="s">
        <v>234</v>
      </c>
      <c s="26" t="s">
        <v>52</v>
      </c>
      <c s="32" t="s">
        <v>235</v>
      </c>
      <c s="33" t="s">
        <v>62</v>
      </c>
      <c s="34">
        <v>225.72</v>
      </c>
      <c s="35">
        <v>0</v>
      </c>
      <c s="36">
        <f>ROUND(ROUND(H102,2)*ROUND(G102,3),2)</f>
      </c>
      <c r="O102">
        <f>(I102*21)/100</f>
      </c>
      <c t="s">
        <v>27</v>
      </c>
    </row>
    <row r="103" spans="1:5" ht="51">
      <c r="A103" s="37" t="s">
        <v>55</v>
      </c>
      <c r="E103" s="38" t="s">
        <v>236</v>
      </c>
    </row>
    <row r="104" spans="1:5" ht="12.75">
      <c r="A104" s="44" t="s">
        <v>57</v>
      </c>
      <c r="E104" s="40" t="s">
        <v>846</v>
      </c>
    </row>
    <row r="105" spans="1:16" ht="12.75">
      <c r="A105" s="26" t="s">
        <v>50</v>
      </c>
      <c s="31" t="s">
        <v>248</v>
      </c>
      <c s="31" t="s">
        <v>239</v>
      </c>
      <c s="26" t="s">
        <v>52</v>
      </c>
      <c s="32" t="s">
        <v>240</v>
      </c>
      <c s="33" t="s">
        <v>98</v>
      </c>
      <c s="34">
        <v>4.4</v>
      </c>
      <c s="35">
        <v>0</v>
      </c>
      <c s="36">
        <f>ROUND(ROUND(H105,2)*ROUND(G105,3),2)</f>
      </c>
      <c r="O105">
        <f>(I105*21)/100</f>
      </c>
      <c t="s">
        <v>27</v>
      </c>
    </row>
    <row r="106" spans="1:5" ht="12.75">
      <c r="A106" s="37" t="s">
        <v>55</v>
      </c>
      <c r="E106" s="38" t="s">
        <v>52</v>
      </c>
    </row>
    <row r="107" spans="1:5" ht="12.75">
      <c r="A107" s="39" t="s">
        <v>57</v>
      </c>
      <c r="E107" s="40" t="s">
        <v>850</v>
      </c>
    </row>
    <row r="108" spans="1:18" ht="12.75" customHeight="1">
      <c r="A108" s="6" t="s">
        <v>48</v>
      </c>
      <c s="6"/>
      <c s="42" t="s">
        <v>44</v>
      </c>
      <c s="6"/>
      <c s="29" t="s">
        <v>95</v>
      </c>
      <c s="6"/>
      <c s="6"/>
      <c s="6"/>
      <c s="43">
        <f>0+Q108</f>
      </c>
      <c r="O108">
        <f>0+R108</f>
      </c>
      <c r="Q108">
        <f>0+I109+I112+I115+I118+I121+I124+I127+I130</f>
      </c>
      <c>
        <f>0+O109+O112+O115+O118+O121+O124+O127+O130</f>
      </c>
    </row>
    <row r="109" spans="1:16" ht="12.75">
      <c r="A109" s="26" t="s">
        <v>50</v>
      </c>
      <c s="31" t="s">
        <v>253</v>
      </c>
      <c s="31" t="s">
        <v>249</v>
      </c>
      <c s="26" t="s">
        <v>52</v>
      </c>
      <c s="32" t="s">
        <v>250</v>
      </c>
      <c s="33" t="s">
        <v>66</v>
      </c>
      <c s="34">
        <v>6</v>
      </c>
      <c s="35">
        <v>0</v>
      </c>
      <c s="36">
        <f>ROUND(ROUND(H109,2)*ROUND(G109,3),2)</f>
      </c>
      <c r="O109">
        <f>(I109*21)/100</f>
      </c>
      <c t="s">
        <v>27</v>
      </c>
    </row>
    <row r="110" spans="1:5" ht="12.75">
      <c r="A110" s="37" t="s">
        <v>55</v>
      </c>
      <c r="E110" s="38" t="s">
        <v>251</v>
      </c>
    </row>
    <row r="111" spans="1:5" ht="12.75">
      <c r="A111" s="44" t="s">
        <v>57</v>
      </c>
      <c r="E111" s="40" t="s">
        <v>851</v>
      </c>
    </row>
    <row r="112" spans="1:16" ht="25.5">
      <c r="A112" s="26" t="s">
        <v>50</v>
      </c>
      <c s="31" t="s">
        <v>257</v>
      </c>
      <c s="31" t="s">
        <v>258</v>
      </c>
      <c s="26" t="s">
        <v>52</v>
      </c>
      <c s="32" t="s">
        <v>259</v>
      </c>
      <c s="33" t="s">
        <v>66</v>
      </c>
      <c s="34">
        <v>2</v>
      </c>
      <c s="35">
        <v>0</v>
      </c>
      <c s="36">
        <f>ROUND(ROUND(H112,2)*ROUND(G112,3),2)</f>
      </c>
      <c r="O112">
        <f>(I112*21)/100</f>
      </c>
      <c t="s">
        <v>27</v>
      </c>
    </row>
    <row r="113" spans="1:5" ht="12.75">
      <c r="A113" s="37" t="s">
        <v>55</v>
      </c>
      <c r="E113" s="38" t="s">
        <v>260</v>
      </c>
    </row>
    <row r="114" spans="1:5" ht="51">
      <c r="A114" s="44" t="s">
        <v>57</v>
      </c>
      <c r="E114" s="40" t="s">
        <v>852</v>
      </c>
    </row>
    <row r="115" spans="1:16" ht="12.75">
      <c r="A115" s="26" t="s">
        <v>50</v>
      </c>
      <c s="31" t="s">
        <v>262</v>
      </c>
      <c s="31" t="s">
        <v>409</v>
      </c>
      <c s="26" t="s">
        <v>52</v>
      </c>
      <c s="32" t="s">
        <v>410</v>
      </c>
      <c s="33" t="s">
        <v>66</v>
      </c>
      <c s="34">
        <v>2</v>
      </c>
      <c s="35">
        <v>0</v>
      </c>
      <c s="36">
        <f>ROUND(ROUND(H115,2)*ROUND(G115,3),2)</f>
      </c>
      <c r="O115">
        <f>(I115*21)/100</f>
      </c>
      <c t="s">
        <v>27</v>
      </c>
    </row>
    <row r="116" spans="1:5" ht="38.25">
      <c r="A116" s="37" t="s">
        <v>55</v>
      </c>
      <c r="E116" s="38" t="s">
        <v>551</v>
      </c>
    </row>
    <row r="117" spans="1:5" ht="12.75">
      <c r="A117" s="44" t="s">
        <v>57</v>
      </c>
      <c r="E117" s="40" t="s">
        <v>853</v>
      </c>
    </row>
    <row r="118" spans="1:16" ht="25.5">
      <c r="A118" s="26" t="s">
        <v>50</v>
      </c>
      <c s="31" t="s">
        <v>265</v>
      </c>
      <c s="31" t="s">
        <v>263</v>
      </c>
      <c s="26" t="s">
        <v>52</v>
      </c>
      <c s="32" t="s">
        <v>264</v>
      </c>
      <c s="33" t="s">
        <v>66</v>
      </c>
      <c s="34">
        <v>2</v>
      </c>
      <c s="35">
        <v>0</v>
      </c>
      <c s="36">
        <f>ROUND(ROUND(H118,2)*ROUND(G118,3),2)</f>
      </c>
      <c r="O118">
        <f>(I118*21)/100</f>
      </c>
      <c t="s">
        <v>27</v>
      </c>
    </row>
    <row r="119" spans="1:5" ht="12.75">
      <c r="A119" s="37" t="s">
        <v>55</v>
      </c>
      <c r="E119" s="38" t="s">
        <v>260</v>
      </c>
    </row>
    <row r="120" spans="1:5" ht="51">
      <c r="A120" s="44" t="s">
        <v>57</v>
      </c>
      <c r="E120" s="40" t="s">
        <v>852</v>
      </c>
    </row>
    <row r="121" spans="1:16" ht="25.5">
      <c r="A121" s="26" t="s">
        <v>50</v>
      </c>
      <c s="31" t="s">
        <v>270</v>
      </c>
      <c s="31" t="s">
        <v>266</v>
      </c>
      <c s="26" t="s">
        <v>52</v>
      </c>
      <c s="32" t="s">
        <v>267</v>
      </c>
      <c s="33" t="s">
        <v>62</v>
      </c>
      <c s="34">
        <v>20.625</v>
      </c>
      <c s="35">
        <v>0</v>
      </c>
      <c s="36">
        <f>ROUND(ROUND(H121,2)*ROUND(G121,3),2)</f>
      </c>
      <c r="O121">
        <f>(I121*21)/100</f>
      </c>
      <c t="s">
        <v>27</v>
      </c>
    </row>
    <row r="122" spans="1:5" ht="63.75">
      <c r="A122" s="37" t="s">
        <v>55</v>
      </c>
      <c r="E122" s="38" t="s">
        <v>268</v>
      </c>
    </row>
    <row r="123" spans="1:5" ht="25.5">
      <c r="A123" s="44" t="s">
        <v>57</v>
      </c>
      <c r="E123" s="40" t="s">
        <v>854</v>
      </c>
    </row>
    <row r="124" spans="1:16" ht="12.75">
      <c r="A124" s="26" t="s">
        <v>50</v>
      </c>
      <c s="31" t="s">
        <v>275</v>
      </c>
      <c s="31" t="s">
        <v>276</v>
      </c>
      <c s="26" t="s">
        <v>52</v>
      </c>
      <c s="32" t="s">
        <v>277</v>
      </c>
      <c s="33" t="s">
        <v>62</v>
      </c>
      <c s="34">
        <v>20.625</v>
      </c>
      <c s="35">
        <v>0</v>
      </c>
      <c s="36">
        <f>ROUND(ROUND(H124,2)*ROUND(G124,3),2)</f>
      </c>
      <c r="O124">
        <f>(I124*21)/100</f>
      </c>
      <c t="s">
        <v>27</v>
      </c>
    </row>
    <row r="125" spans="1:5" ht="76.5">
      <c r="A125" s="37" t="s">
        <v>55</v>
      </c>
      <c r="E125" s="38" t="s">
        <v>855</v>
      </c>
    </row>
    <row r="126" spans="1:5" ht="25.5">
      <c r="A126" s="44" t="s">
        <v>57</v>
      </c>
      <c r="E126" s="40" t="s">
        <v>854</v>
      </c>
    </row>
    <row r="127" spans="1:16" ht="12.75">
      <c r="A127" s="26" t="s">
        <v>50</v>
      </c>
      <c s="31" t="s">
        <v>279</v>
      </c>
      <c s="31" t="s">
        <v>280</v>
      </c>
      <c s="26" t="s">
        <v>52</v>
      </c>
      <c s="32" t="s">
        <v>281</v>
      </c>
      <c s="33" t="s">
        <v>98</v>
      </c>
      <c s="34">
        <v>4.4</v>
      </c>
      <c s="35">
        <v>0</v>
      </c>
      <c s="36">
        <f>ROUND(ROUND(H127,2)*ROUND(G127,3),2)</f>
      </c>
      <c r="O127">
        <f>(I127*21)/100</f>
      </c>
      <c t="s">
        <v>27</v>
      </c>
    </row>
    <row r="128" spans="1:5" ht="12.75">
      <c r="A128" s="37" t="s">
        <v>55</v>
      </c>
      <c r="E128" s="38" t="s">
        <v>52</v>
      </c>
    </row>
    <row r="129" spans="1:5" ht="12.75">
      <c r="A129" s="44" t="s">
        <v>57</v>
      </c>
      <c r="E129" s="40" t="s">
        <v>856</v>
      </c>
    </row>
    <row r="130" spans="1:16" ht="12.75">
      <c r="A130" s="26" t="s">
        <v>50</v>
      </c>
      <c s="31" t="s">
        <v>283</v>
      </c>
      <c s="31" t="s">
        <v>284</v>
      </c>
      <c s="26" t="s">
        <v>52</v>
      </c>
      <c s="32" t="s">
        <v>285</v>
      </c>
      <c s="33" t="s">
        <v>62</v>
      </c>
      <c s="34">
        <v>500</v>
      </c>
      <c s="35">
        <v>0</v>
      </c>
      <c s="36">
        <f>ROUND(ROUND(H130,2)*ROUND(G130,3),2)</f>
      </c>
      <c r="O130">
        <f>(I130*21)/100</f>
      </c>
      <c t="s">
        <v>27</v>
      </c>
    </row>
    <row r="131" spans="1:5" ht="38.25">
      <c r="A131" s="37" t="s">
        <v>55</v>
      </c>
      <c r="E131" s="38" t="s">
        <v>286</v>
      </c>
    </row>
    <row r="132" spans="1:5" ht="12.75">
      <c r="A132" s="39" t="s">
        <v>57</v>
      </c>
      <c r="E132" s="40" t="s">
        <v>52</v>
      </c>
    </row>
  </sheetData>
  <sheetProtection sheet="1" objects="1" scenarios="1"/>
  <mergeCells count="12">
    <mergeCell ref="C3:D3"/>
    <mergeCell ref="C4:D4"/>
    <mergeCell ref="C5:D5"/>
    <mergeCell ref="C6:D6"/>
    <mergeCell ref="A7:A8"/>
    <mergeCell ref="B7:B8"/>
    <mergeCell ref="C7:C8"/>
    <mergeCell ref="D7:D8"/>
    <mergeCell ref="E7:E8"/>
    <mergeCell ref="F7:F8"/>
    <mergeCell ref="G7:G8"/>
    <mergeCell ref="H7:I7"/>
  </mergeCells>
  <printOptions/>
  <pageMargins left="0.75" right="0.75" top="1" bottom="1" header="0.5" footer="0.5"/>
  <pageSetup fitToHeight="0" horizontalDpi="300" verticalDpi="300" orientation="portrait" paperSize="9"/>
  <drawing r:id="rId1"/>
</worksheet>
</file>

<file path=xl/worksheets/sheet32.xml><?xml version="1.0" encoding="utf-8"?>
<worksheet xmlns="http://schemas.openxmlformats.org/spreadsheetml/2006/main" xmlns:r="http://schemas.openxmlformats.org/officeDocument/2006/relationships">
  <sheetPr>
    <pageSetUpPr fitToPage="1"/>
  </sheetPr>
  <dimension ref="A1:R35"/>
  <sheetViews>
    <sheetView workbookViewId="0" topLeftCell="A1">
      <pane ySplit="9" topLeftCell="A10" activePane="bottomLeft" state="frozen"/>
      <selection pane="topLeft" activeCell="A1" sqref="A1"/>
      <selection pane="bottomLeft" activeCell="A10" sqref="A10"/>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26</v>
      </c>
    </row>
    <row r="2" spans="2:16" ht="25" customHeight="1">
      <c r="B2" s="1"/>
      <c s="1"/>
      <c s="1"/>
      <c s="2" t="s">
        <v>13</v>
      </c>
      <c s="1"/>
      <c s="1"/>
      <c s="6"/>
      <c s="6"/>
      <c r="O2">
        <f>0+O10+O17</f>
      </c>
      <c t="s">
        <v>26</v>
      </c>
    </row>
    <row r="3" spans="1:16" ht="15" customHeight="1">
      <c r="A3" t="s">
        <v>12</v>
      </c>
      <c s="12" t="s">
        <v>14</v>
      </c>
      <c s="13" t="s">
        <v>15</v>
      </c>
      <c s="1"/>
      <c s="14" t="s">
        <v>16</v>
      </c>
      <c s="1"/>
      <c s="9"/>
      <c s="8" t="s">
        <v>857</v>
      </c>
      <c s="45">
        <f>0+I10+I17</f>
      </c>
      <c r="O3" t="s">
        <v>23</v>
      </c>
      <c t="s">
        <v>27</v>
      </c>
    </row>
    <row r="4" spans="1:16" ht="15" customHeight="1">
      <c r="A4" t="s">
        <v>17</v>
      </c>
      <c s="12" t="s">
        <v>18</v>
      </c>
      <c s="13" t="s">
        <v>116</v>
      </c>
      <c s="1"/>
      <c s="14" t="s">
        <v>117</v>
      </c>
      <c s="1"/>
      <c s="1"/>
      <c s="11"/>
      <c s="11"/>
      <c r="O4" t="s">
        <v>24</v>
      </c>
      <c t="s">
        <v>27</v>
      </c>
    </row>
    <row r="5" spans="1:16" ht="12.75" customHeight="1">
      <c r="A5" t="s">
        <v>21</v>
      </c>
      <c s="12" t="s">
        <v>18</v>
      </c>
      <c s="13" t="s">
        <v>721</v>
      </c>
      <c s="1"/>
      <c s="14" t="s">
        <v>722</v>
      </c>
      <c s="1"/>
      <c s="1"/>
      <c s="1"/>
      <c s="1"/>
      <c r="O5" t="s">
        <v>25</v>
      </c>
      <c t="s">
        <v>27</v>
      </c>
    </row>
    <row r="6" spans="1:9" ht="12.75" customHeight="1">
      <c r="A6" t="s">
        <v>120</v>
      </c>
      <c s="16" t="s">
        <v>22</v>
      </c>
      <c s="17" t="s">
        <v>857</v>
      </c>
      <c s="6"/>
      <c s="18" t="s">
        <v>858</v>
      </c>
      <c s="6"/>
      <c s="6"/>
      <c s="6"/>
      <c s="6"/>
    </row>
    <row r="7" spans="1:9" ht="12.75" customHeight="1">
      <c r="A7" s="15" t="s">
        <v>30</v>
      </c>
      <c s="15" t="s">
        <v>32</v>
      </c>
      <c s="15" t="s">
        <v>34</v>
      </c>
      <c s="15" t="s">
        <v>35</v>
      </c>
      <c s="15" t="s">
        <v>36</v>
      </c>
      <c s="15" t="s">
        <v>38</v>
      </c>
      <c s="15" t="s">
        <v>40</v>
      </c>
      <c s="15" t="s">
        <v>42</v>
      </c>
      <c s="15"/>
    </row>
    <row r="8" spans="1:9" ht="12.75" customHeight="1">
      <c r="A8" s="15"/>
      <c s="15"/>
      <c s="15"/>
      <c s="15"/>
      <c s="15"/>
      <c s="15"/>
      <c s="15"/>
      <c s="15" t="s">
        <v>43</v>
      </c>
      <c s="15" t="s">
        <v>45</v>
      </c>
    </row>
    <row r="9" spans="1:9" ht="12.75" customHeight="1">
      <c r="A9" s="15" t="s">
        <v>31</v>
      </c>
      <c s="15" t="s">
        <v>33</v>
      </c>
      <c s="15" t="s">
        <v>27</v>
      </c>
      <c s="15" t="s">
        <v>26</v>
      </c>
      <c s="15" t="s">
        <v>37</v>
      </c>
      <c s="15" t="s">
        <v>39</v>
      </c>
      <c s="15" t="s">
        <v>41</v>
      </c>
      <c s="15" t="s">
        <v>44</v>
      </c>
      <c s="15" t="s">
        <v>46</v>
      </c>
    </row>
    <row r="10" spans="1:18" ht="12.75" customHeight="1">
      <c r="A10" s="27" t="s">
        <v>48</v>
      </c>
      <c s="27"/>
      <c s="28" t="s">
        <v>33</v>
      </c>
      <c s="27"/>
      <c s="29" t="s">
        <v>59</v>
      </c>
      <c s="27"/>
      <c s="27"/>
      <c s="27"/>
      <c s="30">
        <f>0+Q10</f>
      </c>
      <c r="O10">
        <f>0+R10</f>
      </c>
      <c r="Q10">
        <f>0+I11+I14</f>
      </c>
      <c>
        <f>0+O11+O14</f>
      </c>
    </row>
    <row r="11" spans="1:16" ht="12.75">
      <c r="A11" s="26" t="s">
        <v>50</v>
      </c>
      <c s="31" t="s">
        <v>33</v>
      </c>
      <c s="31" t="s">
        <v>159</v>
      </c>
      <c s="26" t="s">
        <v>52</v>
      </c>
      <c s="32" t="s">
        <v>160</v>
      </c>
      <c s="33" t="s">
        <v>71</v>
      </c>
      <c s="34">
        <v>4</v>
      </c>
      <c s="35">
        <v>0</v>
      </c>
      <c s="36">
        <f>ROUND(ROUND(H11,2)*ROUND(G11,3),2)</f>
      </c>
      <c r="O11">
        <f>(I11*21)/100</f>
      </c>
      <c t="s">
        <v>27</v>
      </c>
    </row>
    <row r="12" spans="1:5" ht="25.5">
      <c r="A12" s="37" t="s">
        <v>55</v>
      </c>
      <c r="E12" s="38" t="s">
        <v>161</v>
      </c>
    </row>
    <row r="13" spans="1:5" ht="12.75">
      <c r="A13" s="44" t="s">
        <v>57</v>
      </c>
      <c r="E13" s="40" t="s">
        <v>860</v>
      </c>
    </row>
    <row r="14" spans="1:16" ht="12.75">
      <c r="A14" s="26" t="s">
        <v>50</v>
      </c>
      <c s="31" t="s">
        <v>27</v>
      </c>
      <c s="31" t="s">
        <v>163</v>
      </c>
      <c s="26" t="s">
        <v>52</v>
      </c>
      <c s="32" t="s">
        <v>164</v>
      </c>
      <c s="33" t="s">
        <v>62</v>
      </c>
      <c s="34">
        <v>31.878</v>
      </c>
      <c s="35">
        <v>0</v>
      </c>
      <c s="36">
        <f>ROUND(ROUND(H14,2)*ROUND(G14,3),2)</f>
      </c>
      <c r="O14">
        <f>(I14*21)/100</f>
      </c>
      <c t="s">
        <v>27</v>
      </c>
    </row>
    <row r="15" spans="1:5" ht="12.75">
      <c r="A15" s="37" t="s">
        <v>55</v>
      </c>
      <c r="E15" s="38" t="s">
        <v>165</v>
      </c>
    </row>
    <row r="16" spans="1:5" ht="12.75">
      <c r="A16" s="39" t="s">
        <v>57</v>
      </c>
      <c r="E16" s="40" t="s">
        <v>861</v>
      </c>
    </row>
    <row r="17" spans="1:18" ht="12.75" customHeight="1">
      <c r="A17" s="6" t="s">
        <v>48</v>
      </c>
      <c s="6"/>
      <c s="42" t="s">
        <v>39</v>
      </c>
      <c s="6"/>
      <c s="29" t="s">
        <v>188</v>
      </c>
      <c s="6"/>
      <c s="6"/>
      <c s="6"/>
      <c s="43">
        <f>0+Q17</f>
      </c>
      <c r="O17">
        <f>0+R17</f>
      </c>
      <c r="Q17">
        <f>0+I18+I21+I24+I27+I30+I33</f>
      </c>
      <c>
        <f>0+O18+O21+O24+O27+O30+O33</f>
      </c>
    </row>
    <row r="18" spans="1:16" ht="12.75">
      <c r="A18" s="26" t="s">
        <v>50</v>
      </c>
      <c s="31" t="s">
        <v>26</v>
      </c>
      <c s="31" t="s">
        <v>294</v>
      </c>
      <c s="26" t="s">
        <v>52</v>
      </c>
      <c s="32" t="s">
        <v>295</v>
      </c>
      <c s="33" t="s">
        <v>62</v>
      </c>
      <c s="34">
        <v>22.563</v>
      </c>
      <c s="35">
        <v>0</v>
      </c>
      <c s="36">
        <f>ROUND(ROUND(H18,2)*ROUND(G18,3),2)</f>
      </c>
      <c r="O18">
        <f>(I18*21)/100</f>
      </c>
      <c t="s">
        <v>27</v>
      </c>
    </row>
    <row r="19" spans="1:5" ht="51">
      <c r="A19" s="37" t="s">
        <v>55</v>
      </c>
      <c r="E19" s="38" t="s">
        <v>296</v>
      </c>
    </row>
    <row r="20" spans="1:5" ht="12.75">
      <c r="A20" s="44" t="s">
        <v>57</v>
      </c>
      <c r="E20" s="40" t="s">
        <v>862</v>
      </c>
    </row>
    <row r="21" spans="1:16" ht="12.75">
      <c r="A21" s="26" t="s">
        <v>50</v>
      </c>
      <c s="31" t="s">
        <v>37</v>
      </c>
      <c s="31" t="s">
        <v>190</v>
      </c>
      <c s="26" t="s">
        <v>298</v>
      </c>
      <c s="32" t="s">
        <v>191</v>
      </c>
      <c s="33" t="s">
        <v>62</v>
      </c>
      <c s="34">
        <v>28.98</v>
      </c>
      <c s="35">
        <v>0</v>
      </c>
      <c s="36">
        <f>ROUND(ROUND(H21,2)*ROUND(G21,3),2)</f>
      </c>
      <c r="O21">
        <f>(I21*21)/100</f>
      </c>
      <c t="s">
        <v>27</v>
      </c>
    </row>
    <row r="22" spans="1:5" ht="51">
      <c r="A22" s="37" t="s">
        <v>55</v>
      </c>
      <c r="E22" s="38" t="s">
        <v>299</v>
      </c>
    </row>
    <row r="23" spans="1:5" ht="12.75">
      <c r="A23" s="44" t="s">
        <v>57</v>
      </c>
      <c r="E23" s="40" t="s">
        <v>863</v>
      </c>
    </row>
    <row r="24" spans="1:16" ht="12.75">
      <c r="A24" s="26" t="s">
        <v>50</v>
      </c>
      <c s="31" t="s">
        <v>39</v>
      </c>
      <c s="31" t="s">
        <v>208</v>
      </c>
      <c s="26" t="s">
        <v>52</v>
      </c>
      <c s="32" t="s">
        <v>209</v>
      </c>
      <c s="33" t="s">
        <v>62</v>
      </c>
      <c s="34">
        <v>22.563</v>
      </c>
      <c s="35">
        <v>0</v>
      </c>
      <c s="36">
        <f>ROUND(ROUND(H24,2)*ROUND(G24,3),2)</f>
      </c>
      <c r="O24">
        <f>(I24*21)/100</f>
      </c>
      <c t="s">
        <v>27</v>
      </c>
    </row>
    <row r="25" spans="1:5" ht="51">
      <c r="A25" s="37" t="s">
        <v>55</v>
      </c>
      <c r="E25" s="38" t="s">
        <v>301</v>
      </c>
    </row>
    <row r="26" spans="1:5" ht="12.75">
      <c r="A26" s="44" t="s">
        <v>57</v>
      </c>
      <c r="E26" s="40" t="s">
        <v>862</v>
      </c>
    </row>
    <row r="27" spans="1:16" ht="12.75">
      <c r="A27" s="26" t="s">
        <v>50</v>
      </c>
      <c s="31" t="s">
        <v>41</v>
      </c>
      <c s="31" t="s">
        <v>212</v>
      </c>
      <c s="26" t="s">
        <v>74</v>
      </c>
      <c s="32" t="s">
        <v>213</v>
      </c>
      <c s="33" t="s">
        <v>62</v>
      </c>
      <c s="34">
        <v>21.528</v>
      </c>
      <c s="35">
        <v>0</v>
      </c>
      <c s="36">
        <f>ROUND(ROUND(H27,2)*ROUND(G27,3),2)</f>
      </c>
      <c r="O27">
        <f>(I27*21)/100</f>
      </c>
      <c t="s">
        <v>27</v>
      </c>
    </row>
    <row r="28" spans="1:5" ht="51">
      <c r="A28" s="37" t="s">
        <v>55</v>
      </c>
      <c r="E28" s="38" t="s">
        <v>302</v>
      </c>
    </row>
    <row r="29" spans="1:5" ht="12.75">
      <c r="A29" s="44" t="s">
        <v>57</v>
      </c>
      <c r="E29" s="40" t="s">
        <v>864</v>
      </c>
    </row>
    <row r="30" spans="1:16" ht="12.75">
      <c r="A30" s="26" t="s">
        <v>50</v>
      </c>
      <c s="31" t="s">
        <v>81</v>
      </c>
      <c s="31" t="s">
        <v>225</v>
      </c>
      <c s="26" t="s">
        <v>52</v>
      </c>
      <c s="32" t="s">
        <v>226</v>
      </c>
      <c s="33" t="s">
        <v>62</v>
      </c>
      <c s="34">
        <v>20.7</v>
      </c>
      <c s="35">
        <v>0</v>
      </c>
      <c s="36">
        <f>ROUND(ROUND(H30,2)*ROUND(G30,3),2)</f>
      </c>
      <c r="O30">
        <f>(I30*21)/100</f>
      </c>
      <c t="s">
        <v>27</v>
      </c>
    </row>
    <row r="31" spans="1:5" ht="25.5">
      <c r="A31" s="37" t="s">
        <v>55</v>
      </c>
      <c r="E31" s="38" t="s">
        <v>227</v>
      </c>
    </row>
    <row r="32" spans="1:5" ht="12.75">
      <c r="A32" s="44" t="s">
        <v>57</v>
      </c>
      <c r="E32" s="40" t="s">
        <v>865</v>
      </c>
    </row>
    <row r="33" spans="1:16" ht="12.75">
      <c r="A33" s="26" t="s">
        <v>50</v>
      </c>
      <c s="31" t="s">
        <v>85</v>
      </c>
      <c s="31" t="s">
        <v>305</v>
      </c>
      <c s="26" t="s">
        <v>52</v>
      </c>
      <c s="32" t="s">
        <v>306</v>
      </c>
      <c s="33" t="s">
        <v>62</v>
      </c>
      <c s="34">
        <v>21.528</v>
      </c>
      <c s="35">
        <v>0</v>
      </c>
      <c s="36">
        <f>ROUND(ROUND(H33,2)*ROUND(G33,3),2)</f>
      </c>
      <c r="O33">
        <f>(I33*21)/100</f>
      </c>
      <c t="s">
        <v>27</v>
      </c>
    </row>
    <row r="34" spans="1:5" ht="51">
      <c r="A34" s="37" t="s">
        <v>55</v>
      </c>
      <c r="E34" s="38" t="s">
        <v>307</v>
      </c>
    </row>
    <row r="35" spans="1:5" ht="12.75">
      <c r="A35" s="39" t="s">
        <v>57</v>
      </c>
      <c r="E35" s="40" t="s">
        <v>864</v>
      </c>
    </row>
  </sheetData>
  <sheetProtection sheet="1" objects="1" scenarios="1"/>
  <mergeCells count="12">
    <mergeCell ref="C3:D3"/>
    <mergeCell ref="C4:D4"/>
    <mergeCell ref="C5:D5"/>
    <mergeCell ref="C6:D6"/>
    <mergeCell ref="A7:A8"/>
    <mergeCell ref="B7:B8"/>
    <mergeCell ref="C7:C8"/>
    <mergeCell ref="D7:D8"/>
    <mergeCell ref="E7:E8"/>
    <mergeCell ref="F7:F8"/>
    <mergeCell ref="G7:G8"/>
    <mergeCell ref="H7:I7"/>
  </mergeCells>
  <printOptions/>
  <pageMargins left="0.75" right="0.75" top="1" bottom="1" header="0.5" footer="0.5"/>
  <pageSetup fitToHeight="0" horizontalDpi="300" verticalDpi="300" orientation="portrait" paperSize="9"/>
  <drawing r:id="rId1"/>
</worksheet>
</file>

<file path=xl/worksheets/sheet33.xml><?xml version="1.0" encoding="utf-8"?>
<worksheet xmlns="http://schemas.openxmlformats.org/spreadsheetml/2006/main" xmlns:r="http://schemas.openxmlformats.org/officeDocument/2006/relationships">
  <sheetPr>
    <pageSetUpPr fitToPage="1"/>
  </sheetPr>
  <dimension ref="A1:R55"/>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26</v>
      </c>
    </row>
    <row r="2" spans="2:16" ht="25" customHeight="1">
      <c r="B2" s="1"/>
      <c s="1"/>
      <c s="1"/>
      <c s="2" t="s">
        <v>13</v>
      </c>
      <c s="1"/>
      <c s="1"/>
      <c s="6"/>
      <c s="6"/>
      <c r="O2">
        <f>0+O11+O18+O28+O32+O42+O46</f>
      </c>
      <c t="s">
        <v>26</v>
      </c>
    </row>
    <row r="3" spans="1:16" ht="15" customHeight="1">
      <c r="A3" t="s">
        <v>12</v>
      </c>
      <c s="12" t="s">
        <v>14</v>
      </c>
      <c s="13" t="s">
        <v>15</v>
      </c>
      <c s="1"/>
      <c s="14" t="s">
        <v>16</v>
      </c>
      <c s="1"/>
      <c s="9"/>
      <c s="8" t="s">
        <v>871</v>
      </c>
      <c s="45">
        <f>0+I11+I18+I28+I32+I42+I46</f>
      </c>
      <c r="O3" t="s">
        <v>23</v>
      </c>
      <c t="s">
        <v>27</v>
      </c>
    </row>
    <row r="4" spans="1:16" ht="15" customHeight="1">
      <c r="A4" t="s">
        <v>17</v>
      </c>
      <c s="12" t="s">
        <v>18</v>
      </c>
      <c s="13" t="s">
        <v>116</v>
      </c>
      <c s="1"/>
      <c s="14" t="s">
        <v>117</v>
      </c>
      <c s="1"/>
      <c s="1"/>
      <c s="11"/>
      <c s="11"/>
      <c r="O4" t="s">
        <v>24</v>
      </c>
      <c t="s">
        <v>27</v>
      </c>
    </row>
    <row r="5" spans="1:16" ht="12.75" customHeight="1">
      <c r="A5" t="s">
        <v>21</v>
      </c>
      <c s="12" t="s">
        <v>18</v>
      </c>
      <c s="13" t="s">
        <v>866</v>
      </c>
      <c s="1"/>
      <c s="14" t="s">
        <v>867</v>
      </c>
      <c s="1"/>
      <c s="1"/>
      <c s="1"/>
      <c s="1"/>
      <c r="O5" t="s">
        <v>25</v>
      </c>
      <c t="s">
        <v>27</v>
      </c>
    </row>
    <row r="6" spans="1:9" ht="12.75" customHeight="1">
      <c r="A6" t="s">
        <v>120</v>
      </c>
      <c s="12" t="s">
        <v>18</v>
      </c>
      <c s="13" t="s">
        <v>868</v>
      </c>
      <c s="1"/>
      <c s="14" t="s">
        <v>869</v>
      </c>
      <c s="1"/>
      <c s="1"/>
      <c s="1"/>
      <c s="1"/>
    </row>
    <row r="7" spans="1:9" ht="12.75" customHeight="1">
      <c r="A7" t="s">
        <v>870</v>
      </c>
      <c s="16" t="s">
        <v>22</v>
      </c>
      <c s="17" t="s">
        <v>871</v>
      </c>
      <c s="6"/>
      <c s="18" t="s">
        <v>872</v>
      </c>
      <c s="6"/>
      <c s="6"/>
      <c s="6"/>
      <c s="6"/>
    </row>
    <row r="8" spans="1:9" ht="12.75" customHeight="1">
      <c r="A8" s="15" t="s">
        <v>30</v>
      </c>
      <c s="15" t="s">
        <v>32</v>
      </c>
      <c s="15" t="s">
        <v>34</v>
      </c>
      <c s="15" t="s">
        <v>35</v>
      </c>
      <c s="15" t="s">
        <v>36</v>
      </c>
      <c s="15" t="s">
        <v>38</v>
      </c>
      <c s="15" t="s">
        <v>40</v>
      </c>
      <c s="15" t="s">
        <v>42</v>
      </c>
      <c s="15"/>
    </row>
    <row r="9" spans="1:9" ht="12.75" customHeight="1">
      <c r="A9" s="15"/>
      <c s="15"/>
      <c s="15"/>
      <c s="15"/>
      <c s="15"/>
      <c s="15"/>
      <c s="15"/>
      <c s="15" t="s">
        <v>43</v>
      </c>
      <c s="15" t="s">
        <v>45</v>
      </c>
    </row>
    <row r="10" spans="1:9" ht="12.75" customHeight="1">
      <c r="A10" s="15" t="s">
        <v>31</v>
      </c>
      <c s="15" t="s">
        <v>33</v>
      </c>
      <c s="15" t="s">
        <v>27</v>
      </c>
      <c s="15" t="s">
        <v>26</v>
      </c>
      <c s="15" t="s">
        <v>37</v>
      </c>
      <c s="15" t="s">
        <v>39</v>
      </c>
      <c s="15" t="s">
        <v>41</v>
      </c>
      <c s="15" t="s">
        <v>44</v>
      </c>
      <c s="15" t="s">
        <v>46</v>
      </c>
    </row>
    <row r="11" spans="1:18" ht="12.75" customHeight="1">
      <c r="A11" s="27" t="s">
        <v>48</v>
      </c>
      <c s="27"/>
      <c s="28" t="s">
        <v>31</v>
      </c>
      <c s="27"/>
      <c s="29" t="s">
        <v>49</v>
      </c>
      <c s="27"/>
      <c s="27"/>
      <c s="27"/>
      <c s="30">
        <f>0+Q11</f>
      </c>
      <c r="O11">
        <f>0+R11</f>
      </c>
      <c r="Q11">
        <f>0+I12+I15</f>
      </c>
      <c>
        <f>0+O12+O15</f>
      </c>
    </row>
    <row r="12" spans="1:16" ht="12.75">
      <c r="A12" s="26" t="s">
        <v>50</v>
      </c>
      <c s="31" t="s">
        <v>33</v>
      </c>
      <c s="31" t="s">
        <v>51</v>
      </c>
      <c s="26" t="s">
        <v>69</v>
      </c>
      <c s="32" t="s">
        <v>53</v>
      </c>
      <c s="33" t="s">
        <v>54</v>
      </c>
      <c s="34">
        <v>23.7</v>
      </c>
      <c s="35">
        <v>0</v>
      </c>
      <c s="36">
        <f>ROUND(ROUND(H12,2)*ROUND(G12,3),2)</f>
      </c>
      <c r="O12">
        <f>(I12*21)/100</f>
      </c>
      <c t="s">
        <v>27</v>
      </c>
    </row>
    <row r="13" spans="1:5" ht="12.75">
      <c r="A13" s="37" t="s">
        <v>55</v>
      </c>
      <c r="E13" s="38" t="s">
        <v>876</v>
      </c>
    </row>
    <row r="14" spans="1:5" ht="38.25">
      <c r="A14" s="44" t="s">
        <v>57</v>
      </c>
      <c r="E14" s="40" t="s">
        <v>877</v>
      </c>
    </row>
    <row r="15" spans="1:16" ht="12.75">
      <c r="A15" s="26" t="s">
        <v>50</v>
      </c>
      <c s="31" t="s">
        <v>27</v>
      </c>
      <c s="31" t="s">
        <v>51</v>
      </c>
      <c s="26" t="s">
        <v>74</v>
      </c>
      <c s="32" t="s">
        <v>53</v>
      </c>
      <c s="33" t="s">
        <v>54</v>
      </c>
      <c s="34">
        <v>106.564</v>
      </c>
      <c s="35">
        <v>0</v>
      </c>
      <c s="36">
        <f>ROUND(ROUND(H15,2)*ROUND(G15,3),2)</f>
      </c>
      <c r="O15">
        <f>(I15*21)/100</f>
      </c>
      <c t="s">
        <v>27</v>
      </c>
    </row>
    <row r="16" spans="1:5" ht="12.75">
      <c r="A16" s="37" t="s">
        <v>55</v>
      </c>
      <c r="E16" s="38" t="s">
        <v>878</v>
      </c>
    </row>
    <row r="17" spans="1:5" ht="12.75">
      <c r="A17" s="39" t="s">
        <v>57</v>
      </c>
      <c r="E17" s="40" t="s">
        <v>879</v>
      </c>
    </row>
    <row r="18" spans="1:18" ht="12.75" customHeight="1">
      <c r="A18" s="6" t="s">
        <v>48</v>
      </c>
      <c s="6"/>
      <c s="42" t="s">
        <v>33</v>
      </c>
      <c s="6"/>
      <c s="29" t="s">
        <v>59</v>
      </c>
      <c s="6"/>
      <c s="6"/>
      <c s="6"/>
      <c s="43">
        <f>0+Q18</f>
      </c>
      <c r="O18">
        <f>0+R18</f>
      </c>
      <c r="Q18">
        <f>0+I19+I22+I25</f>
      </c>
      <c>
        <f>0+O19+O22+O25</f>
      </c>
    </row>
    <row r="19" spans="1:16" ht="12.75">
      <c r="A19" s="26" t="s">
        <v>50</v>
      </c>
      <c s="31" t="s">
        <v>26</v>
      </c>
      <c s="31" t="s">
        <v>880</v>
      </c>
      <c s="26" t="s">
        <v>52</v>
      </c>
      <c s="32" t="s">
        <v>881</v>
      </c>
      <c s="33" t="s">
        <v>71</v>
      </c>
      <c s="34">
        <v>59.202</v>
      </c>
      <c s="35">
        <v>0</v>
      </c>
      <c s="36">
        <f>ROUND(ROUND(H19,2)*ROUND(G19,3),2)</f>
      </c>
      <c r="O19">
        <f>(I19*21)/100</f>
      </c>
      <c t="s">
        <v>27</v>
      </c>
    </row>
    <row r="20" spans="1:5" ht="38.25">
      <c r="A20" s="37" t="s">
        <v>55</v>
      </c>
      <c r="E20" s="38" t="s">
        <v>882</v>
      </c>
    </row>
    <row r="21" spans="1:5" ht="12.75">
      <c r="A21" s="44" t="s">
        <v>57</v>
      </c>
      <c r="E21" s="40" t="s">
        <v>883</v>
      </c>
    </row>
    <row r="22" spans="1:16" ht="12.75">
      <c r="A22" s="26" t="s">
        <v>50</v>
      </c>
      <c s="31" t="s">
        <v>37</v>
      </c>
      <c s="31" t="s">
        <v>82</v>
      </c>
      <c s="26" t="s">
        <v>52</v>
      </c>
      <c s="32" t="s">
        <v>83</v>
      </c>
      <c s="33" t="s">
        <v>71</v>
      </c>
      <c s="34">
        <v>59.202</v>
      </c>
      <c s="35">
        <v>0</v>
      </c>
      <c s="36">
        <f>ROUND(ROUND(H22,2)*ROUND(G22,3),2)</f>
      </c>
      <c r="O22">
        <f>(I22*21)/100</f>
      </c>
      <c t="s">
        <v>27</v>
      </c>
    </row>
    <row r="23" spans="1:5" ht="12.75">
      <c r="A23" s="37" t="s">
        <v>55</v>
      </c>
      <c r="E23" s="38" t="s">
        <v>52</v>
      </c>
    </row>
    <row r="24" spans="1:5" ht="12.75">
      <c r="A24" s="44" t="s">
        <v>57</v>
      </c>
      <c r="E24" s="40" t="s">
        <v>884</v>
      </c>
    </row>
    <row r="25" spans="1:16" ht="12.75">
      <c r="A25" s="26" t="s">
        <v>50</v>
      </c>
      <c s="31" t="s">
        <v>39</v>
      </c>
      <c s="31" t="s">
        <v>885</v>
      </c>
      <c s="26" t="s">
        <v>52</v>
      </c>
      <c s="32" t="s">
        <v>886</v>
      </c>
      <c s="33" t="s">
        <v>71</v>
      </c>
      <c s="34">
        <v>26.887</v>
      </c>
      <c s="35">
        <v>0</v>
      </c>
      <c s="36">
        <f>ROUND(ROUND(H25,2)*ROUND(G25,3),2)</f>
      </c>
      <c r="O25">
        <f>(I25*21)/100</f>
      </c>
      <c t="s">
        <v>27</v>
      </c>
    </row>
    <row r="26" spans="1:5" ht="12.75">
      <c r="A26" s="37" t="s">
        <v>55</v>
      </c>
      <c r="E26" s="38" t="s">
        <v>887</v>
      </c>
    </row>
    <row r="27" spans="1:5" ht="38.25">
      <c r="A27" s="39" t="s">
        <v>57</v>
      </c>
      <c r="E27" s="40" t="s">
        <v>888</v>
      </c>
    </row>
    <row r="28" spans="1:18" ht="12.75" customHeight="1">
      <c r="A28" s="6" t="s">
        <v>48</v>
      </c>
      <c s="6"/>
      <c s="42" t="s">
        <v>27</v>
      </c>
      <c s="6"/>
      <c s="29" t="s">
        <v>833</v>
      </c>
      <c s="6"/>
      <c s="6"/>
      <c s="6"/>
      <c s="43">
        <f>0+Q28</f>
      </c>
      <c r="O28">
        <f>0+R28</f>
      </c>
      <c r="Q28">
        <f>0+I29</f>
      </c>
      <c>
        <f>0+O29</f>
      </c>
    </row>
    <row r="29" spans="1:16" ht="12.75">
      <c r="A29" s="26" t="s">
        <v>50</v>
      </c>
      <c s="31" t="s">
        <v>41</v>
      </c>
      <c s="31" t="s">
        <v>889</v>
      </c>
      <c s="26" t="s">
        <v>52</v>
      </c>
      <c s="32" t="s">
        <v>890</v>
      </c>
      <c s="33" t="s">
        <v>71</v>
      </c>
      <c s="34">
        <v>4.68</v>
      </c>
      <c s="35">
        <v>0</v>
      </c>
      <c s="36">
        <f>ROUND(ROUND(H29,2)*ROUND(G29,3),2)</f>
      </c>
      <c r="O29">
        <f>(I29*21)/100</f>
      </c>
      <c t="s">
        <v>27</v>
      </c>
    </row>
    <row r="30" spans="1:5" ht="25.5">
      <c r="A30" s="37" t="s">
        <v>55</v>
      </c>
      <c r="E30" s="38" t="s">
        <v>891</v>
      </c>
    </row>
    <row r="31" spans="1:5" ht="12.75">
      <c r="A31" s="39" t="s">
        <v>57</v>
      </c>
      <c r="E31" s="40" t="s">
        <v>892</v>
      </c>
    </row>
    <row r="32" spans="1:18" ht="12.75" customHeight="1">
      <c r="A32" s="6" t="s">
        <v>48</v>
      </c>
      <c s="6"/>
      <c s="42" t="s">
        <v>37</v>
      </c>
      <c s="6"/>
      <c s="29" t="s">
        <v>182</v>
      </c>
      <c s="6"/>
      <c s="6"/>
      <c s="6"/>
      <c s="43">
        <f>0+Q32</f>
      </c>
      <c r="O32">
        <f>0+R32</f>
      </c>
      <c r="Q32">
        <f>0+I33+I36+I39</f>
      </c>
      <c>
        <f>0+O33+O36+O39</f>
      </c>
    </row>
    <row r="33" spans="1:16" ht="12.75">
      <c r="A33" s="26" t="s">
        <v>50</v>
      </c>
      <c s="31" t="s">
        <v>81</v>
      </c>
      <c s="31" t="s">
        <v>893</v>
      </c>
      <c s="26" t="s">
        <v>52</v>
      </c>
      <c s="32" t="s">
        <v>894</v>
      </c>
      <c s="33" t="s">
        <v>71</v>
      </c>
      <c s="34">
        <v>3.672</v>
      </c>
      <c s="35">
        <v>0</v>
      </c>
      <c s="36">
        <f>ROUND(ROUND(H33,2)*ROUND(G33,3),2)</f>
      </c>
      <c r="O33">
        <f>(I33*21)/100</f>
      </c>
      <c t="s">
        <v>27</v>
      </c>
    </row>
    <row r="34" spans="1:5" ht="38.25">
      <c r="A34" s="37" t="s">
        <v>55</v>
      </c>
      <c r="E34" s="38" t="s">
        <v>895</v>
      </c>
    </row>
    <row r="35" spans="1:5" ht="76.5">
      <c r="A35" s="44" t="s">
        <v>57</v>
      </c>
      <c r="E35" s="40" t="s">
        <v>896</v>
      </c>
    </row>
    <row r="36" spans="1:16" ht="12.75">
      <c r="A36" s="26" t="s">
        <v>50</v>
      </c>
      <c s="31" t="s">
        <v>85</v>
      </c>
      <c s="31" t="s">
        <v>897</v>
      </c>
      <c s="26" t="s">
        <v>52</v>
      </c>
      <c s="32" t="s">
        <v>898</v>
      </c>
      <c s="33" t="s">
        <v>71</v>
      </c>
      <c s="34">
        <v>6.506</v>
      </c>
      <c s="35">
        <v>0</v>
      </c>
      <c s="36">
        <f>ROUND(ROUND(H36,2)*ROUND(G36,3),2)</f>
      </c>
      <c r="O36">
        <f>(I36*21)/100</f>
      </c>
      <c t="s">
        <v>27</v>
      </c>
    </row>
    <row r="37" spans="1:5" ht="25.5">
      <c r="A37" s="37" t="s">
        <v>55</v>
      </c>
      <c r="E37" s="38" t="s">
        <v>899</v>
      </c>
    </row>
    <row r="38" spans="1:5" ht="51">
      <c r="A38" s="44" t="s">
        <v>57</v>
      </c>
      <c r="E38" s="40" t="s">
        <v>900</v>
      </c>
    </row>
    <row r="39" spans="1:16" ht="12.75">
      <c r="A39" s="26" t="s">
        <v>50</v>
      </c>
      <c s="31" t="s">
        <v>44</v>
      </c>
      <c s="31" t="s">
        <v>901</v>
      </c>
      <c s="26" t="s">
        <v>52</v>
      </c>
      <c s="32" t="s">
        <v>902</v>
      </c>
      <c s="33" t="s">
        <v>71</v>
      </c>
      <c s="34">
        <v>2.798</v>
      </c>
      <c s="35">
        <v>0</v>
      </c>
      <c s="36">
        <f>ROUND(ROUND(H39,2)*ROUND(G39,3),2)</f>
      </c>
      <c r="O39">
        <f>(I39*21)/100</f>
      </c>
      <c t="s">
        <v>27</v>
      </c>
    </row>
    <row r="40" spans="1:5" ht="25.5">
      <c r="A40" s="37" t="s">
        <v>55</v>
      </c>
      <c r="E40" s="38" t="s">
        <v>903</v>
      </c>
    </row>
    <row r="41" spans="1:5" ht="12.75">
      <c r="A41" s="39" t="s">
        <v>57</v>
      </c>
      <c r="E41" s="40" t="s">
        <v>904</v>
      </c>
    </row>
    <row r="42" spans="1:18" ht="12.75" customHeight="1">
      <c r="A42" s="6" t="s">
        <v>48</v>
      </c>
      <c s="6"/>
      <c s="42" t="s">
        <v>85</v>
      </c>
      <c s="6"/>
      <c s="29" t="s">
        <v>242</v>
      </c>
      <c s="6"/>
      <c s="6"/>
      <c s="6"/>
      <c s="43">
        <f>0+Q42</f>
      </c>
      <c r="O42">
        <f>0+R42</f>
      </c>
      <c r="Q42">
        <f>0+I43</f>
      </c>
      <c>
        <f>0+O43</f>
      </c>
    </row>
    <row r="43" spans="1:16" ht="12.75">
      <c r="A43" s="26" t="s">
        <v>50</v>
      </c>
      <c s="31" t="s">
        <v>46</v>
      </c>
      <c s="31" t="s">
        <v>905</v>
      </c>
      <c s="26" t="s">
        <v>52</v>
      </c>
      <c s="32" t="s">
        <v>906</v>
      </c>
      <c s="33" t="s">
        <v>71</v>
      </c>
      <c s="34">
        <v>15.89</v>
      </c>
      <c s="35">
        <v>0</v>
      </c>
      <c s="36">
        <f>ROUND(ROUND(H43,2)*ROUND(G43,3),2)</f>
      </c>
      <c r="O43">
        <f>(I43*21)/100</f>
      </c>
      <c t="s">
        <v>27</v>
      </c>
    </row>
    <row r="44" spans="1:5" ht="25.5">
      <c r="A44" s="37" t="s">
        <v>55</v>
      </c>
      <c r="E44" s="38" t="s">
        <v>899</v>
      </c>
    </row>
    <row r="45" spans="1:5" ht="25.5">
      <c r="A45" s="39" t="s">
        <v>57</v>
      </c>
      <c r="E45" s="40" t="s">
        <v>907</v>
      </c>
    </row>
    <row r="46" spans="1:18" ht="12.75" customHeight="1">
      <c r="A46" s="6" t="s">
        <v>48</v>
      </c>
      <c s="6"/>
      <c s="42" t="s">
        <v>44</v>
      </c>
      <c s="6"/>
      <c s="29" t="s">
        <v>95</v>
      </c>
      <c s="6"/>
      <c s="6"/>
      <c s="6"/>
      <c s="43">
        <f>0+Q46</f>
      </c>
      <c r="O46">
        <f>0+R46</f>
      </c>
      <c r="Q46">
        <f>0+I47+I50+I53</f>
      </c>
      <c>
        <f>0+O47+O50+O53</f>
      </c>
    </row>
    <row r="47" spans="1:16" ht="12.75">
      <c r="A47" s="26" t="s">
        <v>50</v>
      </c>
      <c s="31" t="s">
        <v>101</v>
      </c>
      <c s="31" t="s">
        <v>908</v>
      </c>
      <c s="26" t="s">
        <v>52</v>
      </c>
      <c s="32" t="s">
        <v>909</v>
      </c>
      <c s="33" t="s">
        <v>98</v>
      </c>
      <c s="34">
        <v>16.7</v>
      </c>
      <c s="35">
        <v>0</v>
      </c>
      <c s="36">
        <f>ROUND(ROUND(H47,2)*ROUND(G47,3),2)</f>
      </c>
      <c r="O47">
        <f>(I47*21)/100</f>
      </c>
      <c t="s">
        <v>27</v>
      </c>
    </row>
    <row r="48" spans="1:5" ht="51">
      <c r="A48" s="37" t="s">
        <v>55</v>
      </c>
      <c r="E48" s="38" t="s">
        <v>910</v>
      </c>
    </row>
    <row r="49" spans="1:5" ht="12.75">
      <c r="A49" s="44" t="s">
        <v>57</v>
      </c>
      <c r="E49" s="40" t="s">
        <v>911</v>
      </c>
    </row>
    <row r="50" spans="1:16" ht="12.75">
      <c r="A50" s="26" t="s">
        <v>50</v>
      </c>
      <c s="31" t="s">
        <v>106</v>
      </c>
      <c s="31" t="s">
        <v>112</v>
      </c>
      <c s="26" t="s">
        <v>52</v>
      </c>
      <c s="32" t="s">
        <v>113</v>
      </c>
      <c s="33" t="s">
        <v>71</v>
      </c>
      <c s="34">
        <v>3.26</v>
      </c>
      <c s="35">
        <v>0</v>
      </c>
      <c s="36">
        <f>ROUND(ROUND(H50,2)*ROUND(G50,3),2)</f>
      </c>
      <c r="O50">
        <f>(I50*21)/100</f>
      </c>
      <c t="s">
        <v>27</v>
      </c>
    </row>
    <row r="51" spans="1:5" ht="51">
      <c r="A51" s="37" t="s">
        <v>55</v>
      </c>
      <c r="E51" s="38" t="s">
        <v>912</v>
      </c>
    </row>
    <row r="52" spans="1:5" ht="12.75">
      <c r="A52" s="44" t="s">
        <v>57</v>
      </c>
      <c r="E52" s="40" t="s">
        <v>913</v>
      </c>
    </row>
    <row r="53" spans="1:16" ht="12.75">
      <c r="A53" s="26" t="s">
        <v>50</v>
      </c>
      <c s="31" t="s">
        <v>111</v>
      </c>
      <c s="31" t="s">
        <v>914</v>
      </c>
      <c s="26" t="s">
        <v>52</v>
      </c>
      <c s="32" t="s">
        <v>915</v>
      </c>
      <c s="33" t="s">
        <v>98</v>
      </c>
      <c s="34">
        <v>10.5</v>
      </c>
      <c s="35">
        <v>0</v>
      </c>
      <c s="36">
        <f>ROUND(ROUND(H53,2)*ROUND(G53,3),2)</f>
      </c>
      <c r="O53">
        <f>(I53*21)/100</f>
      </c>
      <c t="s">
        <v>27</v>
      </c>
    </row>
    <row r="54" spans="1:5" ht="38.25">
      <c r="A54" s="37" t="s">
        <v>55</v>
      </c>
      <c r="E54" s="38" t="s">
        <v>916</v>
      </c>
    </row>
    <row r="55" spans="1:5" ht="12.75">
      <c r="A55" s="39" t="s">
        <v>57</v>
      </c>
      <c r="E55" s="40" t="s">
        <v>917</v>
      </c>
    </row>
  </sheetData>
  <sheetProtection sheet="1" objects="1" scenarios="1"/>
  <mergeCells count="13">
    <mergeCell ref="C3:D3"/>
    <mergeCell ref="C4:D4"/>
    <mergeCell ref="C5:D5"/>
    <mergeCell ref="C6:D6"/>
    <mergeCell ref="C7:D7"/>
    <mergeCell ref="A8:A9"/>
    <mergeCell ref="B8:B9"/>
    <mergeCell ref="C8:C9"/>
    <mergeCell ref="D8:D9"/>
    <mergeCell ref="E8:E9"/>
    <mergeCell ref="F8:F9"/>
    <mergeCell ref="G8:G9"/>
    <mergeCell ref="H8:I8"/>
  </mergeCells>
  <printOptions/>
  <pageMargins left="0.75" right="0.75" top="1" bottom="1" header="0.5" footer="0.5"/>
  <pageSetup fitToHeight="0" horizontalDpi="300" verticalDpi="300" orientation="portrait" paperSize="9"/>
  <drawing r:id="rId1"/>
</worksheet>
</file>

<file path=xl/worksheets/sheet34.xml><?xml version="1.0" encoding="utf-8"?>
<worksheet xmlns="http://schemas.openxmlformats.org/spreadsheetml/2006/main" xmlns:r="http://schemas.openxmlformats.org/officeDocument/2006/relationships">
  <sheetPr>
    <pageSetUpPr fitToPage="1"/>
  </sheetPr>
  <dimension ref="A1:R55"/>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26</v>
      </c>
    </row>
    <row r="2" spans="2:16" ht="25" customHeight="1">
      <c r="B2" s="1"/>
      <c s="1"/>
      <c s="1"/>
      <c s="2" t="s">
        <v>13</v>
      </c>
      <c s="1"/>
      <c s="1"/>
      <c s="6"/>
      <c s="6"/>
      <c r="O2">
        <f>0+O11+O18+O28+O32+O42+O46</f>
      </c>
      <c t="s">
        <v>26</v>
      </c>
    </row>
    <row r="3" spans="1:16" ht="15" customHeight="1">
      <c r="A3" t="s">
        <v>12</v>
      </c>
      <c s="12" t="s">
        <v>14</v>
      </c>
      <c s="13" t="s">
        <v>15</v>
      </c>
      <c s="1"/>
      <c s="14" t="s">
        <v>16</v>
      </c>
      <c s="1"/>
      <c s="9"/>
      <c s="8" t="s">
        <v>918</v>
      </c>
      <c s="45">
        <f>0+I11+I18+I28+I32+I42+I46</f>
      </c>
      <c r="O3" t="s">
        <v>23</v>
      </c>
      <c t="s">
        <v>27</v>
      </c>
    </row>
    <row r="4" spans="1:16" ht="15" customHeight="1">
      <c r="A4" t="s">
        <v>17</v>
      </c>
      <c s="12" t="s">
        <v>18</v>
      </c>
      <c s="13" t="s">
        <v>116</v>
      </c>
      <c s="1"/>
      <c s="14" t="s">
        <v>117</v>
      </c>
      <c s="1"/>
      <c s="1"/>
      <c s="11"/>
      <c s="11"/>
      <c r="O4" t="s">
        <v>24</v>
      </c>
      <c t="s">
        <v>27</v>
      </c>
    </row>
    <row r="5" spans="1:16" ht="12.75" customHeight="1">
      <c r="A5" t="s">
        <v>21</v>
      </c>
      <c s="12" t="s">
        <v>18</v>
      </c>
      <c s="13" t="s">
        <v>866</v>
      </c>
      <c s="1"/>
      <c s="14" t="s">
        <v>867</v>
      </c>
      <c s="1"/>
      <c s="1"/>
      <c s="1"/>
      <c s="1"/>
      <c r="O5" t="s">
        <v>25</v>
      </c>
      <c t="s">
        <v>27</v>
      </c>
    </row>
    <row r="6" spans="1:9" ht="12.75" customHeight="1">
      <c r="A6" t="s">
        <v>120</v>
      </c>
      <c s="12" t="s">
        <v>18</v>
      </c>
      <c s="13" t="s">
        <v>868</v>
      </c>
      <c s="1"/>
      <c s="14" t="s">
        <v>869</v>
      </c>
      <c s="1"/>
      <c s="1"/>
      <c s="1"/>
      <c s="1"/>
    </row>
    <row r="7" spans="1:9" ht="12.75" customHeight="1">
      <c r="A7" t="s">
        <v>870</v>
      </c>
      <c s="16" t="s">
        <v>22</v>
      </c>
      <c s="17" t="s">
        <v>918</v>
      </c>
      <c s="6"/>
      <c s="18" t="s">
        <v>919</v>
      </c>
      <c s="6"/>
      <c s="6"/>
      <c s="6"/>
      <c s="6"/>
    </row>
    <row r="8" spans="1:9" ht="12.75" customHeight="1">
      <c r="A8" s="15" t="s">
        <v>30</v>
      </c>
      <c s="15" t="s">
        <v>32</v>
      </c>
      <c s="15" t="s">
        <v>34</v>
      </c>
      <c s="15" t="s">
        <v>35</v>
      </c>
      <c s="15" t="s">
        <v>36</v>
      </c>
      <c s="15" t="s">
        <v>38</v>
      </c>
      <c s="15" t="s">
        <v>40</v>
      </c>
      <c s="15" t="s">
        <v>42</v>
      </c>
      <c s="15"/>
    </row>
    <row r="9" spans="1:9" ht="12.75" customHeight="1">
      <c r="A9" s="15"/>
      <c s="15"/>
      <c s="15"/>
      <c s="15"/>
      <c s="15"/>
      <c s="15"/>
      <c s="15"/>
      <c s="15" t="s">
        <v>43</v>
      </c>
      <c s="15" t="s">
        <v>45</v>
      </c>
    </row>
    <row r="10" spans="1:9" ht="12.75" customHeight="1">
      <c r="A10" s="15" t="s">
        <v>31</v>
      </c>
      <c s="15" t="s">
        <v>33</v>
      </c>
      <c s="15" t="s">
        <v>27</v>
      </c>
      <c s="15" t="s">
        <v>26</v>
      </c>
      <c s="15" t="s">
        <v>37</v>
      </c>
      <c s="15" t="s">
        <v>39</v>
      </c>
      <c s="15" t="s">
        <v>41</v>
      </c>
      <c s="15" t="s">
        <v>44</v>
      </c>
      <c s="15" t="s">
        <v>46</v>
      </c>
    </row>
    <row r="11" spans="1:18" ht="12.75" customHeight="1">
      <c r="A11" s="27" t="s">
        <v>48</v>
      </c>
      <c s="27"/>
      <c s="28" t="s">
        <v>31</v>
      </c>
      <c s="27"/>
      <c s="29" t="s">
        <v>49</v>
      </c>
      <c s="27"/>
      <c s="27"/>
      <c s="27"/>
      <c s="30">
        <f>0+Q11</f>
      </c>
      <c r="O11">
        <f>0+R11</f>
      </c>
      <c r="Q11">
        <f>0+I12+I15</f>
      </c>
      <c>
        <f>0+O12+O15</f>
      </c>
    </row>
    <row r="12" spans="1:16" ht="12.75">
      <c r="A12" s="26" t="s">
        <v>50</v>
      </c>
      <c s="31" t="s">
        <v>33</v>
      </c>
      <c s="31" t="s">
        <v>51</v>
      </c>
      <c s="26" t="s">
        <v>69</v>
      </c>
      <c s="32" t="s">
        <v>53</v>
      </c>
      <c s="33" t="s">
        <v>54</v>
      </c>
      <c s="34">
        <v>20.695</v>
      </c>
      <c s="35">
        <v>0</v>
      </c>
      <c s="36">
        <f>ROUND(ROUND(H12,2)*ROUND(G12,3),2)</f>
      </c>
      <c r="O12">
        <f>(I12*21)/100</f>
      </c>
      <c t="s">
        <v>27</v>
      </c>
    </row>
    <row r="13" spans="1:5" ht="12.75">
      <c r="A13" s="37" t="s">
        <v>55</v>
      </c>
      <c r="E13" s="38" t="s">
        <v>876</v>
      </c>
    </row>
    <row r="14" spans="1:5" ht="38.25">
      <c r="A14" s="44" t="s">
        <v>57</v>
      </c>
      <c r="E14" s="40" t="s">
        <v>921</v>
      </c>
    </row>
    <row r="15" spans="1:16" ht="12.75">
      <c r="A15" s="26" t="s">
        <v>50</v>
      </c>
      <c s="31" t="s">
        <v>27</v>
      </c>
      <c s="31" t="s">
        <v>51</v>
      </c>
      <c s="26" t="s">
        <v>74</v>
      </c>
      <c s="32" t="s">
        <v>53</v>
      </c>
      <c s="33" t="s">
        <v>54</v>
      </c>
      <c s="34">
        <v>107.329</v>
      </c>
      <c s="35">
        <v>0</v>
      </c>
      <c s="36">
        <f>ROUND(ROUND(H15,2)*ROUND(G15,3),2)</f>
      </c>
      <c r="O15">
        <f>(I15*21)/100</f>
      </c>
      <c t="s">
        <v>27</v>
      </c>
    </row>
    <row r="16" spans="1:5" ht="12.75">
      <c r="A16" s="37" t="s">
        <v>55</v>
      </c>
      <c r="E16" s="38" t="s">
        <v>878</v>
      </c>
    </row>
    <row r="17" spans="1:5" ht="12.75">
      <c r="A17" s="39" t="s">
        <v>57</v>
      </c>
      <c r="E17" s="40" t="s">
        <v>922</v>
      </c>
    </row>
    <row r="18" spans="1:18" ht="12.75" customHeight="1">
      <c r="A18" s="6" t="s">
        <v>48</v>
      </c>
      <c s="6"/>
      <c s="42" t="s">
        <v>33</v>
      </c>
      <c s="6"/>
      <c s="29" t="s">
        <v>59</v>
      </c>
      <c s="6"/>
      <c s="6"/>
      <c s="6"/>
      <c s="43">
        <f>0+Q18</f>
      </c>
      <c r="O18">
        <f>0+R18</f>
      </c>
      <c r="Q18">
        <f>0+I19+I22+I25</f>
      </c>
      <c>
        <f>0+O19+O22+O25</f>
      </c>
    </row>
    <row r="19" spans="1:16" ht="12.75">
      <c r="A19" s="26" t="s">
        <v>50</v>
      </c>
      <c s="31" t="s">
        <v>26</v>
      </c>
      <c s="31" t="s">
        <v>880</v>
      </c>
      <c s="26" t="s">
        <v>52</v>
      </c>
      <c s="32" t="s">
        <v>881</v>
      </c>
      <c s="33" t="s">
        <v>71</v>
      </c>
      <c s="34">
        <v>59.627</v>
      </c>
      <c s="35">
        <v>0</v>
      </c>
      <c s="36">
        <f>ROUND(ROUND(H19,2)*ROUND(G19,3),2)</f>
      </c>
      <c r="O19">
        <f>(I19*21)/100</f>
      </c>
      <c t="s">
        <v>27</v>
      </c>
    </row>
    <row r="20" spans="1:5" ht="38.25">
      <c r="A20" s="37" t="s">
        <v>55</v>
      </c>
      <c r="E20" s="38" t="s">
        <v>882</v>
      </c>
    </row>
    <row r="21" spans="1:5" ht="12.75">
      <c r="A21" s="44" t="s">
        <v>57</v>
      </c>
      <c r="E21" s="40" t="s">
        <v>923</v>
      </c>
    </row>
    <row r="22" spans="1:16" ht="12.75">
      <c r="A22" s="26" t="s">
        <v>50</v>
      </c>
      <c s="31" t="s">
        <v>37</v>
      </c>
      <c s="31" t="s">
        <v>82</v>
      </c>
      <c s="26" t="s">
        <v>52</v>
      </c>
      <c s="32" t="s">
        <v>83</v>
      </c>
      <c s="33" t="s">
        <v>71</v>
      </c>
      <c s="34">
        <v>59.627</v>
      </c>
      <c s="35">
        <v>0</v>
      </c>
      <c s="36">
        <f>ROUND(ROUND(H22,2)*ROUND(G22,3),2)</f>
      </c>
      <c r="O22">
        <f>(I22*21)/100</f>
      </c>
      <c t="s">
        <v>27</v>
      </c>
    </row>
    <row r="23" spans="1:5" ht="12.75">
      <c r="A23" s="37" t="s">
        <v>55</v>
      </c>
      <c r="E23" s="38" t="s">
        <v>52</v>
      </c>
    </row>
    <row r="24" spans="1:5" ht="12.75">
      <c r="A24" s="44" t="s">
        <v>57</v>
      </c>
      <c r="E24" s="40" t="s">
        <v>924</v>
      </c>
    </row>
    <row r="25" spans="1:16" ht="12.75">
      <c r="A25" s="26" t="s">
        <v>50</v>
      </c>
      <c s="31" t="s">
        <v>39</v>
      </c>
      <c s="31" t="s">
        <v>885</v>
      </c>
      <c s="26" t="s">
        <v>52</v>
      </c>
      <c s="32" t="s">
        <v>886</v>
      </c>
      <c s="33" t="s">
        <v>71</v>
      </c>
      <c s="34">
        <v>28.035</v>
      </c>
      <c s="35">
        <v>0</v>
      </c>
      <c s="36">
        <f>ROUND(ROUND(H25,2)*ROUND(G25,3),2)</f>
      </c>
      <c r="O25">
        <f>(I25*21)/100</f>
      </c>
      <c t="s">
        <v>27</v>
      </c>
    </row>
    <row r="26" spans="1:5" ht="12.75">
      <c r="A26" s="37" t="s">
        <v>55</v>
      </c>
      <c r="E26" s="38" t="s">
        <v>887</v>
      </c>
    </row>
    <row r="27" spans="1:5" ht="51">
      <c r="A27" s="39" t="s">
        <v>57</v>
      </c>
      <c r="E27" s="40" t="s">
        <v>925</v>
      </c>
    </row>
    <row r="28" spans="1:18" ht="12.75" customHeight="1">
      <c r="A28" s="6" t="s">
        <v>48</v>
      </c>
      <c s="6"/>
      <c s="42" t="s">
        <v>27</v>
      </c>
      <c s="6"/>
      <c s="29" t="s">
        <v>833</v>
      </c>
      <c s="6"/>
      <c s="6"/>
      <c s="6"/>
      <c s="43">
        <f>0+Q28</f>
      </c>
      <c r="O28">
        <f>0+R28</f>
      </c>
      <c r="Q28">
        <f>0+I29</f>
      </c>
      <c>
        <f>0+O29</f>
      </c>
    </row>
    <row r="29" spans="1:16" ht="12.75">
      <c r="A29" s="26" t="s">
        <v>50</v>
      </c>
      <c s="31" t="s">
        <v>41</v>
      </c>
      <c s="31" t="s">
        <v>889</v>
      </c>
      <c s="26" t="s">
        <v>52</v>
      </c>
      <c s="32" t="s">
        <v>890</v>
      </c>
      <c s="33" t="s">
        <v>71</v>
      </c>
      <c s="34">
        <v>4.68</v>
      </c>
      <c s="35">
        <v>0</v>
      </c>
      <c s="36">
        <f>ROUND(ROUND(H29,2)*ROUND(G29,3),2)</f>
      </c>
      <c r="O29">
        <f>(I29*21)/100</f>
      </c>
      <c t="s">
        <v>27</v>
      </c>
    </row>
    <row r="30" spans="1:5" ht="25.5">
      <c r="A30" s="37" t="s">
        <v>55</v>
      </c>
      <c r="E30" s="38" t="s">
        <v>891</v>
      </c>
    </row>
    <row r="31" spans="1:5" ht="12.75">
      <c r="A31" s="39" t="s">
        <v>57</v>
      </c>
      <c r="E31" s="40" t="s">
        <v>892</v>
      </c>
    </row>
    <row r="32" spans="1:18" ht="12.75" customHeight="1">
      <c r="A32" s="6" t="s">
        <v>48</v>
      </c>
      <c s="6"/>
      <c s="42" t="s">
        <v>37</v>
      </c>
      <c s="6"/>
      <c s="29" t="s">
        <v>182</v>
      </c>
      <c s="6"/>
      <c s="6"/>
      <c s="6"/>
      <c s="43">
        <f>0+Q32</f>
      </c>
      <c r="O32">
        <f>0+R32</f>
      </c>
      <c r="Q32">
        <f>0+I33+I36+I39</f>
      </c>
      <c>
        <f>0+O33+O36+O39</f>
      </c>
    </row>
    <row r="33" spans="1:16" ht="12.75">
      <c r="A33" s="26" t="s">
        <v>50</v>
      </c>
      <c s="31" t="s">
        <v>81</v>
      </c>
      <c s="31" t="s">
        <v>893</v>
      </c>
      <c s="26" t="s">
        <v>52</v>
      </c>
      <c s="32" t="s">
        <v>894</v>
      </c>
      <c s="33" t="s">
        <v>71</v>
      </c>
      <c s="34">
        <v>3.841</v>
      </c>
      <c s="35">
        <v>0</v>
      </c>
      <c s="36">
        <f>ROUND(ROUND(H33,2)*ROUND(G33,3),2)</f>
      </c>
      <c r="O33">
        <f>(I33*21)/100</f>
      </c>
      <c t="s">
        <v>27</v>
      </c>
    </row>
    <row r="34" spans="1:5" ht="38.25">
      <c r="A34" s="37" t="s">
        <v>55</v>
      </c>
      <c r="E34" s="38" t="s">
        <v>895</v>
      </c>
    </row>
    <row r="35" spans="1:5" ht="76.5">
      <c r="A35" s="44" t="s">
        <v>57</v>
      </c>
      <c r="E35" s="40" t="s">
        <v>926</v>
      </c>
    </row>
    <row r="36" spans="1:16" ht="12.75">
      <c r="A36" s="26" t="s">
        <v>50</v>
      </c>
      <c s="31" t="s">
        <v>85</v>
      </c>
      <c s="31" t="s">
        <v>897</v>
      </c>
      <c s="26" t="s">
        <v>52</v>
      </c>
      <c s="32" t="s">
        <v>898</v>
      </c>
      <c s="33" t="s">
        <v>71</v>
      </c>
      <c s="34">
        <v>6.711</v>
      </c>
      <c s="35">
        <v>0</v>
      </c>
      <c s="36">
        <f>ROUND(ROUND(H36,2)*ROUND(G36,3),2)</f>
      </c>
      <c r="O36">
        <f>(I36*21)/100</f>
      </c>
      <c t="s">
        <v>27</v>
      </c>
    </row>
    <row r="37" spans="1:5" ht="25.5">
      <c r="A37" s="37" t="s">
        <v>55</v>
      </c>
      <c r="E37" s="38" t="s">
        <v>899</v>
      </c>
    </row>
    <row r="38" spans="1:5" ht="51">
      <c r="A38" s="44" t="s">
        <v>57</v>
      </c>
      <c r="E38" s="40" t="s">
        <v>927</v>
      </c>
    </row>
    <row r="39" spans="1:16" ht="12.75">
      <c r="A39" s="26" t="s">
        <v>50</v>
      </c>
      <c s="31" t="s">
        <v>44</v>
      </c>
      <c s="31" t="s">
        <v>901</v>
      </c>
      <c s="26" t="s">
        <v>52</v>
      </c>
      <c s="32" t="s">
        <v>902</v>
      </c>
      <c s="33" t="s">
        <v>71</v>
      </c>
      <c s="34">
        <v>2.656</v>
      </c>
      <c s="35">
        <v>0</v>
      </c>
      <c s="36">
        <f>ROUND(ROUND(H39,2)*ROUND(G39,3),2)</f>
      </c>
      <c r="O39">
        <f>(I39*21)/100</f>
      </c>
      <c t="s">
        <v>27</v>
      </c>
    </row>
    <row r="40" spans="1:5" ht="25.5">
      <c r="A40" s="37" t="s">
        <v>55</v>
      </c>
      <c r="E40" s="38" t="s">
        <v>903</v>
      </c>
    </row>
    <row r="41" spans="1:5" ht="12.75">
      <c r="A41" s="39" t="s">
        <v>57</v>
      </c>
      <c r="E41" s="40" t="s">
        <v>928</v>
      </c>
    </row>
    <row r="42" spans="1:18" ht="12.75" customHeight="1">
      <c r="A42" s="6" t="s">
        <v>48</v>
      </c>
      <c s="6"/>
      <c s="42" t="s">
        <v>85</v>
      </c>
      <c s="6"/>
      <c s="29" t="s">
        <v>242</v>
      </c>
      <c s="6"/>
      <c s="6"/>
      <c s="6"/>
      <c s="43">
        <f>0+Q42</f>
      </c>
      <c r="O42">
        <f>0+R42</f>
      </c>
      <c r="Q42">
        <f>0+I43</f>
      </c>
      <c>
        <f>0+O43</f>
      </c>
    </row>
    <row r="43" spans="1:16" ht="12.75">
      <c r="A43" s="26" t="s">
        <v>50</v>
      </c>
      <c s="31" t="s">
        <v>46</v>
      </c>
      <c s="31" t="s">
        <v>905</v>
      </c>
      <c s="26" t="s">
        <v>52</v>
      </c>
      <c s="32" t="s">
        <v>906</v>
      </c>
      <c s="33" t="s">
        <v>71</v>
      </c>
      <c s="34">
        <v>16.485</v>
      </c>
      <c s="35">
        <v>0</v>
      </c>
      <c s="36">
        <f>ROUND(ROUND(H43,2)*ROUND(G43,3),2)</f>
      </c>
      <c r="O43">
        <f>(I43*21)/100</f>
      </c>
      <c t="s">
        <v>27</v>
      </c>
    </row>
    <row r="44" spans="1:5" ht="25.5">
      <c r="A44" s="37" t="s">
        <v>55</v>
      </c>
      <c r="E44" s="38" t="s">
        <v>899</v>
      </c>
    </row>
    <row r="45" spans="1:5" ht="25.5">
      <c r="A45" s="39" t="s">
        <v>57</v>
      </c>
      <c r="E45" s="40" t="s">
        <v>929</v>
      </c>
    </row>
    <row r="46" spans="1:18" ht="12.75" customHeight="1">
      <c r="A46" s="6" t="s">
        <v>48</v>
      </c>
      <c s="6"/>
      <c s="42" t="s">
        <v>44</v>
      </c>
      <c s="6"/>
      <c s="29" t="s">
        <v>95</v>
      </c>
      <c s="6"/>
      <c s="6"/>
      <c s="6"/>
      <c s="43">
        <f>0+Q46</f>
      </c>
      <c r="O46">
        <f>0+R46</f>
      </c>
      <c r="Q46">
        <f>0+I47+I50+I53</f>
      </c>
      <c>
        <f>0+O47+O50+O53</f>
      </c>
    </row>
    <row r="47" spans="1:16" ht="12.75">
      <c r="A47" s="26" t="s">
        <v>50</v>
      </c>
      <c s="31" t="s">
        <v>101</v>
      </c>
      <c s="31" t="s">
        <v>908</v>
      </c>
      <c s="26" t="s">
        <v>52</v>
      </c>
      <c s="32" t="s">
        <v>909</v>
      </c>
      <c s="33" t="s">
        <v>98</v>
      </c>
      <c s="34">
        <v>17.5</v>
      </c>
      <c s="35">
        <v>0</v>
      </c>
      <c s="36">
        <f>ROUND(ROUND(H47,2)*ROUND(G47,3),2)</f>
      </c>
      <c r="O47">
        <f>(I47*21)/100</f>
      </c>
      <c t="s">
        <v>27</v>
      </c>
    </row>
    <row r="48" spans="1:5" ht="51">
      <c r="A48" s="37" t="s">
        <v>55</v>
      </c>
      <c r="E48" s="38" t="s">
        <v>910</v>
      </c>
    </row>
    <row r="49" spans="1:5" ht="12.75">
      <c r="A49" s="44" t="s">
        <v>57</v>
      </c>
      <c r="E49" s="40" t="s">
        <v>930</v>
      </c>
    </row>
    <row r="50" spans="1:16" ht="12.75">
      <c r="A50" s="26" t="s">
        <v>50</v>
      </c>
      <c s="31" t="s">
        <v>106</v>
      </c>
      <c s="31" t="s">
        <v>112</v>
      </c>
      <c s="26" t="s">
        <v>52</v>
      </c>
      <c s="32" t="s">
        <v>113</v>
      </c>
      <c s="33" t="s">
        <v>71</v>
      </c>
      <c s="34">
        <v>1.924</v>
      </c>
      <c s="35">
        <v>0</v>
      </c>
      <c s="36">
        <f>ROUND(ROUND(H50,2)*ROUND(G50,3),2)</f>
      </c>
      <c r="O50">
        <f>(I50*21)/100</f>
      </c>
      <c t="s">
        <v>27</v>
      </c>
    </row>
    <row r="51" spans="1:5" ht="51">
      <c r="A51" s="37" t="s">
        <v>55</v>
      </c>
      <c r="E51" s="38" t="s">
        <v>912</v>
      </c>
    </row>
    <row r="52" spans="1:5" ht="12.75">
      <c r="A52" s="44" t="s">
        <v>57</v>
      </c>
      <c r="E52" s="40" t="s">
        <v>931</v>
      </c>
    </row>
    <row r="53" spans="1:16" ht="12.75">
      <c r="A53" s="26" t="s">
        <v>50</v>
      </c>
      <c s="31" t="s">
        <v>111</v>
      </c>
      <c s="31" t="s">
        <v>914</v>
      </c>
      <c s="26" t="s">
        <v>52</v>
      </c>
      <c s="32" t="s">
        <v>915</v>
      </c>
      <c s="33" t="s">
        <v>98</v>
      </c>
      <c s="34">
        <v>10.633</v>
      </c>
      <c s="35">
        <v>0</v>
      </c>
      <c s="36">
        <f>ROUND(ROUND(H53,2)*ROUND(G53,3),2)</f>
      </c>
      <c r="O53">
        <f>(I53*21)/100</f>
      </c>
      <c t="s">
        <v>27</v>
      </c>
    </row>
    <row r="54" spans="1:5" ht="38.25">
      <c r="A54" s="37" t="s">
        <v>55</v>
      </c>
      <c r="E54" s="38" t="s">
        <v>916</v>
      </c>
    </row>
    <row r="55" spans="1:5" ht="12.75">
      <c r="A55" s="39" t="s">
        <v>57</v>
      </c>
      <c r="E55" s="40" t="s">
        <v>932</v>
      </c>
    </row>
  </sheetData>
  <sheetProtection sheet="1" objects="1" scenarios="1"/>
  <mergeCells count="13">
    <mergeCell ref="C3:D3"/>
    <mergeCell ref="C4:D4"/>
    <mergeCell ref="C5:D5"/>
    <mergeCell ref="C6:D6"/>
    <mergeCell ref="C7:D7"/>
    <mergeCell ref="A8:A9"/>
    <mergeCell ref="B8:B9"/>
    <mergeCell ref="C8:C9"/>
    <mergeCell ref="D8:D9"/>
    <mergeCell ref="E8:E9"/>
    <mergeCell ref="F8:F9"/>
    <mergeCell ref="G8:G9"/>
    <mergeCell ref="H8:I8"/>
  </mergeCells>
  <printOptions/>
  <pageMargins left="0.75" right="0.75" top="1" bottom="1" header="0.5" footer="0.5"/>
  <pageSetup fitToHeight="0" horizontalDpi="300" verticalDpi="300" orientation="portrait" paperSize="9"/>
  <drawing r:id="rId1"/>
</worksheet>
</file>

<file path=xl/worksheets/sheet35.xml><?xml version="1.0" encoding="utf-8"?>
<worksheet xmlns="http://schemas.openxmlformats.org/spreadsheetml/2006/main" xmlns:r="http://schemas.openxmlformats.org/officeDocument/2006/relationships">
  <sheetPr>
    <pageSetUpPr fitToPage="1"/>
  </sheetPr>
  <dimension ref="A1:R55"/>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26</v>
      </c>
    </row>
    <row r="2" spans="2:16" ht="25" customHeight="1">
      <c r="B2" s="1"/>
      <c s="1"/>
      <c s="1"/>
      <c s="2" t="s">
        <v>13</v>
      </c>
      <c s="1"/>
      <c s="1"/>
      <c s="6"/>
      <c s="6"/>
      <c r="O2">
        <f>0+O11+O18+O28+O32+O42+O46</f>
      </c>
      <c t="s">
        <v>26</v>
      </c>
    </row>
    <row r="3" spans="1:16" ht="15" customHeight="1">
      <c r="A3" t="s">
        <v>12</v>
      </c>
      <c s="12" t="s">
        <v>14</v>
      </c>
      <c s="13" t="s">
        <v>15</v>
      </c>
      <c s="1"/>
      <c s="14" t="s">
        <v>16</v>
      </c>
      <c s="1"/>
      <c s="9"/>
      <c s="8" t="s">
        <v>933</v>
      </c>
      <c s="45">
        <f>0+I11+I18+I28+I32+I42+I46</f>
      </c>
      <c r="O3" t="s">
        <v>23</v>
      </c>
      <c t="s">
        <v>27</v>
      </c>
    </row>
    <row r="4" spans="1:16" ht="15" customHeight="1">
      <c r="A4" t="s">
        <v>17</v>
      </c>
      <c s="12" t="s">
        <v>18</v>
      </c>
      <c s="13" t="s">
        <v>116</v>
      </c>
      <c s="1"/>
      <c s="14" t="s">
        <v>117</v>
      </c>
      <c s="1"/>
      <c s="1"/>
      <c s="11"/>
      <c s="11"/>
      <c r="O4" t="s">
        <v>24</v>
      </c>
      <c t="s">
        <v>27</v>
      </c>
    </row>
    <row r="5" spans="1:16" ht="12.75" customHeight="1">
      <c r="A5" t="s">
        <v>21</v>
      </c>
      <c s="12" t="s">
        <v>18</v>
      </c>
      <c s="13" t="s">
        <v>866</v>
      </c>
      <c s="1"/>
      <c s="14" t="s">
        <v>867</v>
      </c>
      <c s="1"/>
      <c s="1"/>
      <c s="1"/>
      <c s="1"/>
      <c r="O5" t="s">
        <v>25</v>
      </c>
      <c t="s">
        <v>27</v>
      </c>
    </row>
    <row r="6" spans="1:9" ht="12.75" customHeight="1">
      <c r="A6" t="s">
        <v>120</v>
      </c>
      <c s="12" t="s">
        <v>18</v>
      </c>
      <c s="13" t="s">
        <v>868</v>
      </c>
      <c s="1"/>
      <c s="14" t="s">
        <v>869</v>
      </c>
      <c s="1"/>
      <c s="1"/>
      <c s="1"/>
      <c s="1"/>
    </row>
    <row r="7" spans="1:9" ht="12.75" customHeight="1">
      <c r="A7" t="s">
        <v>870</v>
      </c>
      <c s="16" t="s">
        <v>22</v>
      </c>
      <c s="17" t="s">
        <v>933</v>
      </c>
      <c s="6"/>
      <c s="18" t="s">
        <v>934</v>
      </c>
      <c s="6"/>
      <c s="6"/>
      <c s="6"/>
      <c s="6"/>
    </row>
    <row r="8" spans="1:9" ht="12.75" customHeight="1">
      <c r="A8" s="15" t="s">
        <v>30</v>
      </c>
      <c s="15" t="s">
        <v>32</v>
      </c>
      <c s="15" t="s">
        <v>34</v>
      </c>
      <c s="15" t="s">
        <v>35</v>
      </c>
      <c s="15" t="s">
        <v>36</v>
      </c>
      <c s="15" t="s">
        <v>38</v>
      </c>
      <c s="15" t="s">
        <v>40</v>
      </c>
      <c s="15" t="s">
        <v>42</v>
      </c>
      <c s="15"/>
    </row>
    <row r="9" spans="1:9" ht="12.75" customHeight="1">
      <c r="A9" s="15"/>
      <c s="15"/>
      <c s="15"/>
      <c s="15"/>
      <c s="15"/>
      <c s="15"/>
      <c s="15"/>
      <c s="15" t="s">
        <v>43</v>
      </c>
      <c s="15" t="s">
        <v>45</v>
      </c>
    </row>
    <row r="10" spans="1:9" ht="12.75" customHeight="1">
      <c r="A10" s="15" t="s">
        <v>31</v>
      </c>
      <c s="15" t="s">
        <v>33</v>
      </c>
      <c s="15" t="s">
        <v>27</v>
      </c>
      <c s="15" t="s">
        <v>26</v>
      </c>
      <c s="15" t="s">
        <v>37</v>
      </c>
      <c s="15" t="s">
        <v>39</v>
      </c>
      <c s="15" t="s">
        <v>41</v>
      </c>
      <c s="15" t="s">
        <v>44</v>
      </c>
      <c s="15" t="s">
        <v>46</v>
      </c>
    </row>
    <row r="11" spans="1:18" ht="12.75" customHeight="1">
      <c r="A11" s="27" t="s">
        <v>48</v>
      </c>
      <c s="27"/>
      <c s="28" t="s">
        <v>31</v>
      </c>
      <c s="27"/>
      <c s="29" t="s">
        <v>49</v>
      </c>
      <c s="27"/>
      <c s="27"/>
      <c s="27"/>
      <c s="30">
        <f>0+Q11</f>
      </c>
      <c r="O11">
        <f>0+R11</f>
      </c>
      <c r="Q11">
        <f>0+I12+I15</f>
      </c>
      <c>
        <f>0+O12+O15</f>
      </c>
    </row>
    <row r="12" spans="1:16" ht="12.75">
      <c r="A12" s="26" t="s">
        <v>50</v>
      </c>
      <c s="31" t="s">
        <v>33</v>
      </c>
      <c s="31" t="s">
        <v>51</v>
      </c>
      <c s="26" t="s">
        <v>69</v>
      </c>
      <c s="32" t="s">
        <v>53</v>
      </c>
      <c s="33" t="s">
        <v>54</v>
      </c>
      <c s="34">
        <v>26.925</v>
      </c>
      <c s="35">
        <v>0</v>
      </c>
      <c s="36">
        <f>ROUND(ROUND(H12,2)*ROUND(G12,3),2)</f>
      </c>
      <c r="O12">
        <f>(I12*21)/100</f>
      </c>
      <c t="s">
        <v>27</v>
      </c>
    </row>
    <row r="13" spans="1:5" ht="12.75">
      <c r="A13" s="37" t="s">
        <v>55</v>
      </c>
      <c r="E13" s="38" t="s">
        <v>876</v>
      </c>
    </row>
    <row r="14" spans="1:5" ht="38.25">
      <c r="A14" s="44" t="s">
        <v>57</v>
      </c>
      <c r="E14" s="40" t="s">
        <v>936</v>
      </c>
    </row>
    <row r="15" spans="1:16" ht="12.75">
      <c r="A15" s="26" t="s">
        <v>50</v>
      </c>
      <c s="31" t="s">
        <v>27</v>
      </c>
      <c s="31" t="s">
        <v>51</v>
      </c>
      <c s="26" t="s">
        <v>74</v>
      </c>
      <c s="32" t="s">
        <v>53</v>
      </c>
      <c s="33" t="s">
        <v>54</v>
      </c>
      <c s="34">
        <v>67.104</v>
      </c>
      <c s="35">
        <v>0</v>
      </c>
      <c s="36">
        <f>ROUND(ROUND(H15,2)*ROUND(G15,3),2)</f>
      </c>
      <c r="O15">
        <f>(I15*21)/100</f>
      </c>
      <c t="s">
        <v>27</v>
      </c>
    </row>
    <row r="16" spans="1:5" ht="12.75">
      <c r="A16" s="37" t="s">
        <v>55</v>
      </c>
      <c r="E16" s="38" t="s">
        <v>878</v>
      </c>
    </row>
    <row r="17" spans="1:5" ht="12.75">
      <c r="A17" s="39" t="s">
        <v>57</v>
      </c>
      <c r="E17" s="40" t="s">
        <v>937</v>
      </c>
    </row>
    <row r="18" spans="1:18" ht="12.75" customHeight="1">
      <c r="A18" s="6" t="s">
        <v>48</v>
      </c>
      <c s="6"/>
      <c s="42" t="s">
        <v>33</v>
      </c>
      <c s="6"/>
      <c s="29" t="s">
        <v>59</v>
      </c>
      <c s="6"/>
      <c s="6"/>
      <c s="6"/>
      <c s="43">
        <f>0+Q18</f>
      </c>
      <c r="O18">
        <f>0+R18</f>
      </c>
      <c r="Q18">
        <f>0+I19+I22+I25</f>
      </c>
      <c>
        <f>0+O19+O22+O25</f>
      </c>
    </row>
    <row r="19" spans="1:16" ht="12.75">
      <c r="A19" s="26" t="s">
        <v>50</v>
      </c>
      <c s="31" t="s">
        <v>26</v>
      </c>
      <c s="31" t="s">
        <v>880</v>
      </c>
      <c s="26" t="s">
        <v>52</v>
      </c>
      <c s="32" t="s">
        <v>881</v>
      </c>
      <c s="33" t="s">
        <v>71</v>
      </c>
      <c s="34">
        <v>37.28</v>
      </c>
      <c s="35">
        <v>0</v>
      </c>
      <c s="36">
        <f>ROUND(ROUND(H19,2)*ROUND(G19,3),2)</f>
      </c>
      <c r="O19">
        <f>(I19*21)/100</f>
      </c>
      <c t="s">
        <v>27</v>
      </c>
    </row>
    <row r="20" spans="1:5" ht="38.25">
      <c r="A20" s="37" t="s">
        <v>55</v>
      </c>
      <c r="E20" s="38" t="s">
        <v>882</v>
      </c>
    </row>
    <row r="21" spans="1:5" ht="12.75">
      <c r="A21" s="44" t="s">
        <v>57</v>
      </c>
      <c r="E21" s="40" t="s">
        <v>938</v>
      </c>
    </row>
    <row r="22" spans="1:16" ht="12.75">
      <c r="A22" s="26" t="s">
        <v>50</v>
      </c>
      <c s="31" t="s">
        <v>37</v>
      </c>
      <c s="31" t="s">
        <v>82</v>
      </c>
      <c s="26" t="s">
        <v>52</v>
      </c>
      <c s="32" t="s">
        <v>83</v>
      </c>
      <c s="33" t="s">
        <v>71</v>
      </c>
      <c s="34">
        <v>37.28</v>
      </c>
      <c s="35">
        <v>0</v>
      </c>
      <c s="36">
        <f>ROUND(ROUND(H22,2)*ROUND(G22,3),2)</f>
      </c>
      <c r="O22">
        <f>(I22*21)/100</f>
      </c>
      <c t="s">
        <v>27</v>
      </c>
    </row>
    <row r="23" spans="1:5" ht="12.75">
      <c r="A23" s="37" t="s">
        <v>55</v>
      </c>
      <c r="E23" s="38" t="s">
        <v>52</v>
      </c>
    </row>
    <row r="24" spans="1:5" ht="12.75">
      <c r="A24" s="44" t="s">
        <v>57</v>
      </c>
      <c r="E24" s="40" t="s">
        <v>939</v>
      </c>
    </row>
    <row r="25" spans="1:16" ht="12.75">
      <c r="A25" s="26" t="s">
        <v>50</v>
      </c>
      <c s="31" t="s">
        <v>39</v>
      </c>
      <c s="31" t="s">
        <v>885</v>
      </c>
      <c s="26" t="s">
        <v>52</v>
      </c>
      <c s="32" t="s">
        <v>886</v>
      </c>
      <c s="33" t="s">
        <v>71</v>
      </c>
      <c s="34">
        <v>15.92</v>
      </c>
      <c s="35">
        <v>0</v>
      </c>
      <c s="36">
        <f>ROUND(ROUND(H25,2)*ROUND(G25,3),2)</f>
      </c>
      <c r="O25">
        <f>(I25*21)/100</f>
      </c>
      <c t="s">
        <v>27</v>
      </c>
    </row>
    <row r="26" spans="1:5" ht="12.75">
      <c r="A26" s="37" t="s">
        <v>55</v>
      </c>
      <c r="E26" s="38" t="s">
        <v>887</v>
      </c>
    </row>
    <row r="27" spans="1:5" ht="38.25">
      <c r="A27" s="39" t="s">
        <v>57</v>
      </c>
      <c r="E27" s="40" t="s">
        <v>940</v>
      </c>
    </row>
    <row r="28" spans="1:18" ht="12.75" customHeight="1">
      <c r="A28" s="6" t="s">
        <v>48</v>
      </c>
      <c s="6"/>
      <c s="42" t="s">
        <v>27</v>
      </c>
      <c s="6"/>
      <c s="29" t="s">
        <v>833</v>
      </c>
      <c s="6"/>
      <c s="6"/>
      <c s="6"/>
      <c s="43">
        <f>0+Q28</f>
      </c>
      <c r="O28">
        <f>0+R28</f>
      </c>
      <c r="Q28">
        <f>0+I29</f>
      </c>
      <c>
        <f>0+O29</f>
      </c>
    </row>
    <row r="29" spans="1:16" ht="12.75">
      <c r="A29" s="26" t="s">
        <v>50</v>
      </c>
      <c s="31" t="s">
        <v>41</v>
      </c>
      <c s="31" t="s">
        <v>889</v>
      </c>
      <c s="26" t="s">
        <v>52</v>
      </c>
      <c s="32" t="s">
        <v>890</v>
      </c>
      <c s="33" t="s">
        <v>71</v>
      </c>
      <c s="34">
        <v>3.84</v>
      </c>
      <c s="35">
        <v>0</v>
      </c>
      <c s="36">
        <f>ROUND(ROUND(H29,2)*ROUND(G29,3),2)</f>
      </c>
      <c r="O29">
        <f>(I29*21)/100</f>
      </c>
      <c t="s">
        <v>27</v>
      </c>
    </row>
    <row r="30" spans="1:5" ht="25.5">
      <c r="A30" s="37" t="s">
        <v>55</v>
      </c>
      <c r="E30" s="38" t="s">
        <v>891</v>
      </c>
    </row>
    <row r="31" spans="1:5" ht="12.75">
      <c r="A31" s="39" t="s">
        <v>57</v>
      </c>
      <c r="E31" s="40" t="s">
        <v>941</v>
      </c>
    </row>
    <row r="32" spans="1:18" ht="12.75" customHeight="1">
      <c r="A32" s="6" t="s">
        <v>48</v>
      </c>
      <c s="6"/>
      <c s="42" t="s">
        <v>37</v>
      </c>
      <c s="6"/>
      <c s="29" t="s">
        <v>182</v>
      </c>
      <c s="6"/>
      <c s="6"/>
      <c s="6"/>
      <c s="43">
        <f>0+Q32</f>
      </c>
      <c r="O32">
        <f>0+R32</f>
      </c>
      <c r="Q32">
        <f>0+I33+I36+I39</f>
      </c>
      <c>
        <f>0+O33+O36+O39</f>
      </c>
    </row>
    <row r="33" spans="1:16" ht="12.75">
      <c r="A33" s="26" t="s">
        <v>50</v>
      </c>
      <c s="31" t="s">
        <v>81</v>
      </c>
      <c s="31" t="s">
        <v>893</v>
      </c>
      <c s="26" t="s">
        <v>52</v>
      </c>
      <c s="32" t="s">
        <v>894</v>
      </c>
      <c s="33" t="s">
        <v>71</v>
      </c>
      <c s="34">
        <v>2.638</v>
      </c>
      <c s="35">
        <v>0</v>
      </c>
      <c s="36">
        <f>ROUND(ROUND(H33,2)*ROUND(G33,3),2)</f>
      </c>
      <c r="O33">
        <f>(I33*21)/100</f>
      </c>
      <c t="s">
        <v>27</v>
      </c>
    </row>
    <row r="34" spans="1:5" ht="38.25">
      <c r="A34" s="37" t="s">
        <v>55</v>
      </c>
      <c r="E34" s="38" t="s">
        <v>895</v>
      </c>
    </row>
    <row r="35" spans="1:5" ht="76.5">
      <c r="A35" s="44" t="s">
        <v>57</v>
      </c>
      <c r="E35" s="40" t="s">
        <v>942</v>
      </c>
    </row>
    <row r="36" spans="1:16" ht="12.75">
      <c r="A36" s="26" t="s">
        <v>50</v>
      </c>
      <c s="31" t="s">
        <v>85</v>
      </c>
      <c s="31" t="s">
        <v>897</v>
      </c>
      <c s="26" t="s">
        <v>52</v>
      </c>
      <c s="32" t="s">
        <v>898</v>
      </c>
      <c s="33" t="s">
        <v>71</v>
      </c>
      <c s="34">
        <v>5.025</v>
      </c>
      <c s="35">
        <v>0</v>
      </c>
      <c s="36">
        <f>ROUND(ROUND(H36,2)*ROUND(G36,3),2)</f>
      </c>
      <c r="O36">
        <f>(I36*21)/100</f>
      </c>
      <c t="s">
        <v>27</v>
      </c>
    </row>
    <row r="37" spans="1:5" ht="25.5">
      <c r="A37" s="37" t="s">
        <v>55</v>
      </c>
      <c r="E37" s="38" t="s">
        <v>899</v>
      </c>
    </row>
    <row r="38" spans="1:5" ht="51">
      <c r="A38" s="44" t="s">
        <v>57</v>
      </c>
      <c r="E38" s="40" t="s">
        <v>943</v>
      </c>
    </row>
    <row r="39" spans="1:16" ht="12.75">
      <c r="A39" s="26" t="s">
        <v>50</v>
      </c>
      <c s="31" t="s">
        <v>44</v>
      </c>
      <c s="31" t="s">
        <v>901</v>
      </c>
      <c s="26" t="s">
        <v>52</v>
      </c>
      <c s="32" t="s">
        <v>902</v>
      </c>
      <c s="33" t="s">
        <v>71</v>
      </c>
      <c s="34">
        <v>2.54</v>
      </c>
      <c s="35">
        <v>0</v>
      </c>
      <c s="36">
        <f>ROUND(ROUND(H39,2)*ROUND(G39,3),2)</f>
      </c>
      <c r="O39">
        <f>(I39*21)/100</f>
      </c>
      <c t="s">
        <v>27</v>
      </c>
    </row>
    <row r="40" spans="1:5" ht="25.5">
      <c r="A40" s="37" t="s">
        <v>55</v>
      </c>
      <c r="E40" s="38" t="s">
        <v>903</v>
      </c>
    </row>
    <row r="41" spans="1:5" ht="12.75">
      <c r="A41" s="39" t="s">
        <v>57</v>
      </c>
      <c r="E41" s="40" t="s">
        <v>944</v>
      </c>
    </row>
    <row r="42" spans="1:18" ht="12.75" customHeight="1">
      <c r="A42" s="6" t="s">
        <v>48</v>
      </c>
      <c s="6"/>
      <c s="42" t="s">
        <v>85</v>
      </c>
      <c s="6"/>
      <c s="29" t="s">
        <v>242</v>
      </c>
      <c s="6"/>
      <c s="6"/>
      <c s="6"/>
      <c s="43">
        <f>0+Q42</f>
      </c>
      <c r="O42">
        <f>0+R42</f>
      </c>
      <c r="Q42">
        <f>0+I43</f>
      </c>
      <c>
        <f>0+O43</f>
      </c>
    </row>
    <row r="43" spans="1:16" ht="12.75">
      <c r="A43" s="26" t="s">
        <v>50</v>
      </c>
      <c s="31" t="s">
        <v>46</v>
      </c>
      <c s="31" t="s">
        <v>905</v>
      </c>
      <c s="26" t="s">
        <v>52</v>
      </c>
      <c s="32" t="s">
        <v>906</v>
      </c>
      <c s="33" t="s">
        <v>71</v>
      </c>
      <c s="34">
        <v>8.581</v>
      </c>
      <c s="35">
        <v>0</v>
      </c>
      <c s="36">
        <f>ROUND(ROUND(H43,2)*ROUND(G43,3),2)</f>
      </c>
      <c r="O43">
        <f>(I43*21)/100</f>
      </c>
      <c t="s">
        <v>27</v>
      </c>
    </row>
    <row r="44" spans="1:5" ht="25.5">
      <c r="A44" s="37" t="s">
        <v>55</v>
      </c>
      <c r="E44" s="38" t="s">
        <v>899</v>
      </c>
    </row>
    <row r="45" spans="1:5" ht="25.5">
      <c r="A45" s="39" t="s">
        <v>57</v>
      </c>
      <c r="E45" s="40" t="s">
        <v>945</v>
      </c>
    </row>
    <row r="46" spans="1:18" ht="12.75" customHeight="1">
      <c r="A46" s="6" t="s">
        <v>48</v>
      </c>
      <c s="6"/>
      <c s="42" t="s">
        <v>44</v>
      </c>
      <c s="6"/>
      <c s="29" t="s">
        <v>95</v>
      </c>
      <c s="6"/>
      <c s="6"/>
      <c s="6"/>
      <c s="43">
        <f>0+Q46</f>
      </c>
      <c r="O46">
        <f>0+R46</f>
      </c>
      <c r="Q46">
        <f>0+I47+I50+I53</f>
      </c>
      <c>
        <f>0+O47+O50+O53</f>
      </c>
    </row>
    <row r="47" spans="1:16" ht="12.75">
      <c r="A47" s="26" t="s">
        <v>50</v>
      </c>
      <c s="31" t="s">
        <v>101</v>
      </c>
      <c s="31" t="s">
        <v>946</v>
      </c>
      <c s="26" t="s">
        <v>52</v>
      </c>
      <c s="32" t="s">
        <v>947</v>
      </c>
      <c s="33" t="s">
        <v>98</v>
      </c>
      <c s="34">
        <v>14.6</v>
      </c>
      <c s="35">
        <v>0</v>
      </c>
      <c s="36">
        <f>ROUND(ROUND(H47,2)*ROUND(G47,3),2)</f>
      </c>
      <c r="O47">
        <f>(I47*21)/100</f>
      </c>
      <c t="s">
        <v>27</v>
      </c>
    </row>
    <row r="48" spans="1:5" ht="51">
      <c r="A48" s="37" t="s">
        <v>55</v>
      </c>
      <c r="E48" s="38" t="s">
        <v>910</v>
      </c>
    </row>
    <row r="49" spans="1:5" ht="12.75">
      <c r="A49" s="44" t="s">
        <v>57</v>
      </c>
      <c r="E49" s="40" t="s">
        <v>948</v>
      </c>
    </row>
    <row r="50" spans="1:16" ht="12.75">
      <c r="A50" s="26" t="s">
        <v>50</v>
      </c>
      <c s="31" t="s">
        <v>106</v>
      </c>
      <c s="31" t="s">
        <v>112</v>
      </c>
      <c s="26" t="s">
        <v>52</v>
      </c>
      <c s="32" t="s">
        <v>113</v>
      </c>
      <c s="33" t="s">
        <v>71</v>
      </c>
      <c s="34">
        <v>3.451</v>
      </c>
      <c s="35">
        <v>0</v>
      </c>
      <c s="36">
        <f>ROUND(ROUND(H50,2)*ROUND(G50,3),2)</f>
      </c>
      <c r="O50">
        <f>(I50*21)/100</f>
      </c>
      <c t="s">
        <v>27</v>
      </c>
    </row>
    <row r="51" spans="1:5" ht="51">
      <c r="A51" s="37" t="s">
        <v>55</v>
      </c>
      <c r="E51" s="38" t="s">
        <v>912</v>
      </c>
    </row>
    <row r="52" spans="1:5" ht="12.75">
      <c r="A52" s="44" t="s">
        <v>57</v>
      </c>
      <c r="E52" s="40" t="s">
        <v>949</v>
      </c>
    </row>
    <row r="53" spans="1:16" ht="12.75">
      <c r="A53" s="26" t="s">
        <v>50</v>
      </c>
      <c s="31" t="s">
        <v>111</v>
      </c>
      <c s="31" t="s">
        <v>914</v>
      </c>
      <c s="26" t="s">
        <v>52</v>
      </c>
      <c s="32" t="s">
        <v>915</v>
      </c>
      <c s="33" t="s">
        <v>98</v>
      </c>
      <c s="34">
        <v>12.33</v>
      </c>
      <c s="35">
        <v>0</v>
      </c>
      <c s="36">
        <f>ROUND(ROUND(H53,2)*ROUND(G53,3),2)</f>
      </c>
      <c r="O53">
        <f>(I53*21)/100</f>
      </c>
      <c t="s">
        <v>27</v>
      </c>
    </row>
    <row r="54" spans="1:5" ht="38.25">
      <c r="A54" s="37" t="s">
        <v>55</v>
      </c>
      <c r="E54" s="38" t="s">
        <v>916</v>
      </c>
    </row>
    <row r="55" spans="1:5" ht="12.75">
      <c r="A55" s="39" t="s">
        <v>57</v>
      </c>
      <c r="E55" s="40" t="s">
        <v>950</v>
      </c>
    </row>
  </sheetData>
  <sheetProtection sheet="1" objects="1" scenarios="1"/>
  <mergeCells count="13">
    <mergeCell ref="C3:D3"/>
    <mergeCell ref="C4:D4"/>
    <mergeCell ref="C5:D5"/>
    <mergeCell ref="C6:D6"/>
    <mergeCell ref="C7:D7"/>
    <mergeCell ref="A8:A9"/>
    <mergeCell ref="B8:B9"/>
    <mergeCell ref="C8:C9"/>
    <mergeCell ref="D8:D9"/>
    <mergeCell ref="E8:E9"/>
    <mergeCell ref="F8:F9"/>
    <mergeCell ref="G8:G9"/>
    <mergeCell ref="H8:I8"/>
  </mergeCells>
  <printOptions/>
  <pageMargins left="0.75" right="0.75" top="1" bottom="1" header="0.5" footer="0.5"/>
  <pageSetup fitToHeight="0" horizontalDpi="300" verticalDpi="300" orientation="portrait" paperSize="9"/>
  <drawing r:id="rId1"/>
</worksheet>
</file>

<file path=xl/worksheets/sheet36.xml><?xml version="1.0" encoding="utf-8"?>
<worksheet xmlns="http://schemas.openxmlformats.org/spreadsheetml/2006/main" xmlns:r="http://schemas.openxmlformats.org/officeDocument/2006/relationships">
  <sheetPr>
    <pageSetUpPr fitToPage="1"/>
  </sheetPr>
  <dimension ref="A1:R55"/>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26</v>
      </c>
    </row>
    <row r="2" spans="2:16" ht="25" customHeight="1">
      <c r="B2" s="1"/>
      <c s="1"/>
      <c s="1"/>
      <c s="2" t="s">
        <v>13</v>
      </c>
      <c s="1"/>
      <c s="1"/>
      <c s="6"/>
      <c s="6"/>
      <c r="O2">
        <f>0+O11+O18+O28+O32+O42+O46</f>
      </c>
      <c t="s">
        <v>26</v>
      </c>
    </row>
    <row r="3" spans="1:16" ht="15" customHeight="1">
      <c r="A3" t="s">
        <v>12</v>
      </c>
      <c s="12" t="s">
        <v>14</v>
      </c>
      <c s="13" t="s">
        <v>15</v>
      </c>
      <c s="1"/>
      <c s="14" t="s">
        <v>16</v>
      </c>
      <c s="1"/>
      <c s="9"/>
      <c s="8" t="s">
        <v>951</v>
      </c>
      <c s="45">
        <f>0+I11+I18+I28+I32+I42+I46</f>
      </c>
      <c r="O3" t="s">
        <v>23</v>
      </c>
      <c t="s">
        <v>27</v>
      </c>
    </row>
    <row r="4" spans="1:16" ht="15" customHeight="1">
      <c r="A4" t="s">
        <v>17</v>
      </c>
      <c s="12" t="s">
        <v>18</v>
      </c>
      <c s="13" t="s">
        <v>116</v>
      </c>
      <c s="1"/>
      <c s="14" t="s">
        <v>117</v>
      </c>
      <c s="1"/>
      <c s="1"/>
      <c s="11"/>
      <c s="11"/>
      <c r="O4" t="s">
        <v>24</v>
      </c>
      <c t="s">
        <v>27</v>
      </c>
    </row>
    <row r="5" spans="1:16" ht="12.75" customHeight="1">
      <c r="A5" t="s">
        <v>21</v>
      </c>
      <c s="12" t="s">
        <v>18</v>
      </c>
      <c s="13" t="s">
        <v>866</v>
      </c>
      <c s="1"/>
      <c s="14" t="s">
        <v>867</v>
      </c>
      <c s="1"/>
      <c s="1"/>
      <c s="1"/>
      <c s="1"/>
      <c r="O5" t="s">
        <v>25</v>
      </c>
      <c t="s">
        <v>27</v>
      </c>
    </row>
    <row r="6" spans="1:9" ht="12.75" customHeight="1">
      <c r="A6" t="s">
        <v>120</v>
      </c>
      <c s="12" t="s">
        <v>18</v>
      </c>
      <c s="13" t="s">
        <v>868</v>
      </c>
      <c s="1"/>
      <c s="14" t="s">
        <v>869</v>
      </c>
      <c s="1"/>
      <c s="1"/>
      <c s="1"/>
      <c s="1"/>
    </row>
    <row r="7" spans="1:9" ht="12.75" customHeight="1">
      <c r="A7" t="s">
        <v>870</v>
      </c>
      <c s="16" t="s">
        <v>22</v>
      </c>
      <c s="17" t="s">
        <v>951</v>
      </c>
      <c s="6"/>
      <c s="18" t="s">
        <v>952</v>
      </c>
      <c s="6"/>
      <c s="6"/>
      <c s="6"/>
      <c s="6"/>
    </row>
    <row r="8" spans="1:9" ht="12.75" customHeight="1">
      <c r="A8" s="15" t="s">
        <v>30</v>
      </c>
      <c s="15" t="s">
        <v>32</v>
      </c>
      <c s="15" t="s">
        <v>34</v>
      </c>
      <c s="15" t="s">
        <v>35</v>
      </c>
      <c s="15" t="s">
        <v>36</v>
      </c>
      <c s="15" t="s">
        <v>38</v>
      </c>
      <c s="15" t="s">
        <v>40</v>
      </c>
      <c s="15" t="s">
        <v>42</v>
      </c>
      <c s="15"/>
    </row>
    <row r="9" spans="1:9" ht="12.75" customHeight="1">
      <c r="A9" s="15"/>
      <c s="15"/>
      <c s="15"/>
      <c s="15"/>
      <c s="15"/>
      <c s="15"/>
      <c s="15"/>
      <c s="15" t="s">
        <v>43</v>
      </c>
      <c s="15" t="s">
        <v>45</v>
      </c>
    </row>
    <row r="10" spans="1:9" ht="12.75" customHeight="1">
      <c r="A10" s="15" t="s">
        <v>31</v>
      </c>
      <c s="15" t="s">
        <v>33</v>
      </c>
      <c s="15" t="s">
        <v>27</v>
      </c>
      <c s="15" t="s">
        <v>26</v>
      </c>
      <c s="15" t="s">
        <v>37</v>
      </c>
      <c s="15" t="s">
        <v>39</v>
      </c>
      <c s="15" t="s">
        <v>41</v>
      </c>
      <c s="15" t="s">
        <v>44</v>
      </c>
      <c s="15" t="s">
        <v>46</v>
      </c>
    </row>
    <row r="11" spans="1:18" ht="12.75" customHeight="1">
      <c r="A11" s="27" t="s">
        <v>48</v>
      </c>
      <c s="27"/>
      <c s="28" t="s">
        <v>31</v>
      </c>
      <c s="27"/>
      <c s="29" t="s">
        <v>49</v>
      </c>
      <c s="27"/>
      <c s="27"/>
      <c s="27"/>
      <c s="30">
        <f>0+Q11</f>
      </c>
      <c r="O11">
        <f>0+R11</f>
      </c>
      <c r="Q11">
        <f>0+I12+I15</f>
      </c>
      <c>
        <f>0+O12+O15</f>
      </c>
    </row>
    <row r="12" spans="1:16" ht="12.75">
      <c r="A12" s="26" t="s">
        <v>50</v>
      </c>
      <c s="31" t="s">
        <v>33</v>
      </c>
      <c s="31" t="s">
        <v>51</v>
      </c>
      <c s="26" t="s">
        <v>69</v>
      </c>
      <c s="32" t="s">
        <v>53</v>
      </c>
      <c s="33" t="s">
        <v>54</v>
      </c>
      <c s="34">
        <v>18.222</v>
      </c>
      <c s="35">
        <v>0</v>
      </c>
      <c s="36">
        <f>ROUND(ROUND(H12,2)*ROUND(G12,3),2)</f>
      </c>
      <c r="O12">
        <f>(I12*21)/100</f>
      </c>
      <c t="s">
        <v>27</v>
      </c>
    </row>
    <row r="13" spans="1:5" ht="12.75">
      <c r="A13" s="37" t="s">
        <v>55</v>
      </c>
      <c r="E13" s="38" t="s">
        <v>876</v>
      </c>
    </row>
    <row r="14" spans="1:5" ht="38.25">
      <c r="A14" s="44" t="s">
        <v>57</v>
      </c>
      <c r="E14" s="40" t="s">
        <v>954</v>
      </c>
    </row>
    <row r="15" spans="1:16" ht="12.75">
      <c r="A15" s="26" t="s">
        <v>50</v>
      </c>
      <c s="31" t="s">
        <v>27</v>
      </c>
      <c s="31" t="s">
        <v>51</v>
      </c>
      <c s="26" t="s">
        <v>74</v>
      </c>
      <c s="32" t="s">
        <v>53</v>
      </c>
      <c s="33" t="s">
        <v>54</v>
      </c>
      <c s="34">
        <v>51.757</v>
      </c>
      <c s="35">
        <v>0</v>
      </c>
      <c s="36">
        <f>ROUND(ROUND(H15,2)*ROUND(G15,3),2)</f>
      </c>
      <c r="O15">
        <f>(I15*21)/100</f>
      </c>
      <c t="s">
        <v>27</v>
      </c>
    </row>
    <row r="16" spans="1:5" ht="12.75">
      <c r="A16" s="37" t="s">
        <v>55</v>
      </c>
      <c r="E16" s="38" t="s">
        <v>878</v>
      </c>
    </row>
    <row r="17" spans="1:5" ht="12.75">
      <c r="A17" s="39" t="s">
        <v>57</v>
      </c>
      <c r="E17" s="40" t="s">
        <v>955</v>
      </c>
    </row>
    <row r="18" spans="1:18" ht="12.75" customHeight="1">
      <c r="A18" s="6" t="s">
        <v>48</v>
      </c>
      <c s="6"/>
      <c s="42" t="s">
        <v>33</v>
      </c>
      <c s="6"/>
      <c s="29" t="s">
        <v>59</v>
      </c>
      <c s="6"/>
      <c s="6"/>
      <c s="6"/>
      <c s="43">
        <f>0+Q18</f>
      </c>
      <c r="O18">
        <f>0+R18</f>
      </c>
      <c r="Q18">
        <f>0+I19+I22+I25</f>
      </c>
      <c>
        <f>0+O19+O22+O25</f>
      </c>
    </row>
    <row r="19" spans="1:16" ht="12.75">
      <c r="A19" s="26" t="s">
        <v>50</v>
      </c>
      <c s="31" t="s">
        <v>26</v>
      </c>
      <c s="31" t="s">
        <v>880</v>
      </c>
      <c s="26" t="s">
        <v>52</v>
      </c>
      <c s="32" t="s">
        <v>881</v>
      </c>
      <c s="33" t="s">
        <v>71</v>
      </c>
      <c s="34">
        <v>28.754</v>
      </c>
      <c s="35">
        <v>0</v>
      </c>
      <c s="36">
        <f>ROUND(ROUND(H19,2)*ROUND(G19,3),2)</f>
      </c>
      <c r="O19">
        <f>(I19*21)/100</f>
      </c>
      <c t="s">
        <v>27</v>
      </c>
    </row>
    <row r="20" spans="1:5" ht="38.25">
      <c r="A20" s="37" t="s">
        <v>55</v>
      </c>
      <c r="E20" s="38" t="s">
        <v>882</v>
      </c>
    </row>
    <row r="21" spans="1:5" ht="12.75">
      <c r="A21" s="44" t="s">
        <v>57</v>
      </c>
      <c r="E21" s="40" t="s">
        <v>956</v>
      </c>
    </row>
    <row r="22" spans="1:16" ht="12.75">
      <c r="A22" s="26" t="s">
        <v>50</v>
      </c>
      <c s="31" t="s">
        <v>37</v>
      </c>
      <c s="31" t="s">
        <v>82</v>
      </c>
      <c s="26" t="s">
        <v>52</v>
      </c>
      <c s="32" t="s">
        <v>83</v>
      </c>
      <c s="33" t="s">
        <v>71</v>
      </c>
      <c s="34">
        <v>28.754</v>
      </c>
      <c s="35">
        <v>0</v>
      </c>
      <c s="36">
        <f>ROUND(ROUND(H22,2)*ROUND(G22,3),2)</f>
      </c>
      <c r="O22">
        <f>(I22*21)/100</f>
      </c>
      <c t="s">
        <v>27</v>
      </c>
    </row>
    <row r="23" spans="1:5" ht="12.75">
      <c r="A23" s="37" t="s">
        <v>55</v>
      </c>
      <c r="E23" s="38" t="s">
        <v>52</v>
      </c>
    </row>
    <row r="24" spans="1:5" ht="12.75">
      <c r="A24" s="44" t="s">
        <v>57</v>
      </c>
      <c r="E24" s="40" t="s">
        <v>957</v>
      </c>
    </row>
    <row r="25" spans="1:16" ht="12.75">
      <c r="A25" s="26" t="s">
        <v>50</v>
      </c>
      <c s="31" t="s">
        <v>39</v>
      </c>
      <c s="31" t="s">
        <v>885</v>
      </c>
      <c s="26" t="s">
        <v>52</v>
      </c>
      <c s="32" t="s">
        <v>886</v>
      </c>
      <c s="33" t="s">
        <v>71</v>
      </c>
      <c s="34">
        <v>11.337</v>
      </c>
      <c s="35">
        <v>0</v>
      </c>
      <c s="36">
        <f>ROUND(ROUND(H25,2)*ROUND(G25,3),2)</f>
      </c>
      <c r="O25">
        <f>(I25*21)/100</f>
      </c>
      <c t="s">
        <v>27</v>
      </c>
    </row>
    <row r="26" spans="1:5" ht="12.75">
      <c r="A26" s="37" t="s">
        <v>55</v>
      </c>
      <c r="E26" s="38" t="s">
        <v>887</v>
      </c>
    </row>
    <row r="27" spans="1:5" ht="38.25">
      <c r="A27" s="39" t="s">
        <v>57</v>
      </c>
      <c r="E27" s="40" t="s">
        <v>958</v>
      </c>
    </row>
    <row r="28" spans="1:18" ht="12.75" customHeight="1">
      <c r="A28" s="6" t="s">
        <v>48</v>
      </c>
      <c s="6"/>
      <c s="42" t="s">
        <v>27</v>
      </c>
      <c s="6"/>
      <c s="29" t="s">
        <v>833</v>
      </c>
      <c s="6"/>
      <c s="6"/>
      <c s="6"/>
      <c s="43">
        <f>0+Q28</f>
      </c>
      <c r="O28">
        <f>0+R28</f>
      </c>
      <c r="Q28">
        <f>0+I29</f>
      </c>
      <c>
        <f>0+O29</f>
      </c>
    </row>
    <row r="29" spans="1:16" ht="12.75">
      <c r="A29" s="26" t="s">
        <v>50</v>
      </c>
      <c s="31" t="s">
        <v>41</v>
      </c>
      <c s="31" t="s">
        <v>889</v>
      </c>
      <c s="26" t="s">
        <v>52</v>
      </c>
      <c s="32" t="s">
        <v>890</v>
      </c>
      <c s="33" t="s">
        <v>71</v>
      </c>
      <c s="34">
        <v>3.48</v>
      </c>
      <c s="35">
        <v>0</v>
      </c>
      <c s="36">
        <f>ROUND(ROUND(H29,2)*ROUND(G29,3),2)</f>
      </c>
      <c r="O29">
        <f>(I29*21)/100</f>
      </c>
      <c t="s">
        <v>27</v>
      </c>
    </row>
    <row r="30" spans="1:5" ht="25.5">
      <c r="A30" s="37" t="s">
        <v>55</v>
      </c>
      <c r="E30" s="38" t="s">
        <v>891</v>
      </c>
    </row>
    <row r="31" spans="1:5" ht="12.75">
      <c r="A31" s="39" t="s">
        <v>57</v>
      </c>
      <c r="E31" s="40" t="s">
        <v>959</v>
      </c>
    </row>
    <row r="32" spans="1:18" ht="12.75" customHeight="1">
      <c r="A32" s="6" t="s">
        <v>48</v>
      </c>
      <c s="6"/>
      <c s="42" t="s">
        <v>37</v>
      </c>
      <c s="6"/>
      <c s="29" t="s">
        <v>182</v>
      </c>
      <c s="6"/>
      <c s="6"/>
      <c s="6"/>
      <c s="43">
        <f>0+Q32</f>
      </c>
      <c r="O32">
        <f>0+R32</f>
      </c>
      <c r="Q32">
        <f>0+I33+I36+I39</f>
      </c>
      <c>
        <f>0+O33+O36+O39</f>
      </c>
    </row>
    <row r="33" spans="1:16" ht="12.75">
      <c r="A33" s="26" t="s">
        <v>50</v>
      </c>
      <c s="31" t="s">
        <v>81</v>
      </c>
      <c s="31" t="s">
        <v>893</v>
      </c>
      <c s="26" t="s">
        <v>52</v>
      </c>
      <c s="32" t="s">
        <v>894</v>
      </c>
      <c s="33" t="s">
        <v>71</v>
      </c>
      <c s="34">
        <v>2.058</v>
      </c>
      <c s="35">
        <v>0</v>
      </c>
      <c s="36">
        <f>ROUND(ROUND(H33,2)*ROUND(G33,3),2)</f>
      </c>
      <c r="O33">
        <f>(I33*21)/100</f>
      </c>
      <c t="s">
        <v>27</v>
      </c>
    </row>
    <row r="34" spans="1:5" ht="38.25">
      <c r="A34" s="37" t="s">
        <v>55</v>
      </c>
      <c r="E34" s="38" t="s">
        <v>895</v>
      </c>
    </row>
    <row r="35" spans="1:5" ht="76.5">
      <c r="A35" s="44" t="s">
        <v>57</v>
      </c>
      <c r="E35" s="40" t="s">
        <v>960</v>
      </c>
    </row>
    <row r="36" spans="1:16" ht="12.75">
      <c r="A36" s="26" t="s">
        <v>50</v>
      </c>
      <c s="31" t="s">
        <v>85</v>
      </c>
      <c s="31" t="s">
        <v>897</v>
      </c>
      <c s="26" t="s">
        <v>52</v>
      </c>
      <c s="32" t="s">
        <v>898</v>
      </c>
      <c s="33" t="s">
        <v>71</v>
      </c>
      <c s="34">
        <v>4.22</v>
      </c>
      <c s="35">
        <v>0</v>
      </c>
      <c s="36">
        <f>ROUND(ROUND(H36,2)*ROUND(G36,3),2)</f>
      </c>
      <c r="O36">
        <f>(I36*21)/100</f>
      </c>
      <c t="s">
        <v>27</v>
      </c>
    </row>
    <row r="37" spans="1:5" ht="25.5">
      <c r="A37" s="37" t="s">
        <v>55</v>
      </c>
      <c r="E37" s="38" t="s">
        <v>899</v>
      </c>
    </row>
    <row r="38" spans="1:5" ht="51">
      <c r="A38" s="44" t="s">
        <v>57</v>
      </c>
      <c r="E38" s="40" t="s">
        <v>961</v>
      </c>
    </row>
    <row r="39" spans="1:16" ht="12.75">
      <c r="A39" s="26" t="s">
        <v>50</v>
      </c>
      <c s="31" t="s">
        <v>44</v>
      </c>
      <c s="31" t="s">
        <v>901</v>
      </c>
      <c s="26" t="s">
        <v>52</v>
      </c>
      <c s="32" t="s">
        <v>902</v>
      </c>
      <c s="33" t="s">
        <v>71</v>
      </c>
      <c s="34">
        <v>2.572</v>
      </c>
      <c s="35">
        <v>0</v>
      </c>
      <c s="36">
        <f>ROUND(ROUND(H39,2)*ROUND(G39,3),2)</f>
      </c>
      <c r="O39">
        <f>(I39*21)/100</f>
      </c>
      <c t="s">
        <v>27</v>
      </c>
    </row>
    <row r="40" spans="1:5" ht="25.5">
      <c r="A40" s="37" t="s">
        <v>55</v>
      </c>
      <c r="E40" s="38" t="s">
        <v>903</v>
      </c>
    </row>
    <row r="41" spans="1:5" ht="12.75">
      <c r="A41" s="39" t="s">
        <v>57</v>
      </c>
      <c r="E41" s="40" t="s">
        <v>962</v>
      </c>
    </row>
    <row r="42" spans="1:18" ht="12.75" customHeight="1">
      <c r="A42" s="6" t="s">
        <v>48</v>
      </c>
      <c s="6"/>
      <c s="42" t="s">
        <v>85</v>
      </c>
      <c s="6"/>
      <c s="29" t="s">
        <v>242</v>
      </c>
      <c s="6"/>
      <c s="6"/>
      <c s="6"/>
      <c s="43">
        <f>0+Q42</f>
      </c>
      <c r="O42">
        <f>0+R42</f>
      </c>
      <c r="Q42">
        <f>0+I43</f>
      </c>
      <c>
        <f>0+O43</f>
      </c>
    </row>
    <row r="43" spans="1:16" ht="12.75">
      <c r="A43" s="26" t="s">
        <v>50</v>
      </c>
      <c s="31" t="s">
        <v>46</v>
      </c>
      <c s="31" t="s">
        <v>905</v>
      </c>
      <c s="26" t="s">
        <v>52</v>
      </c>
      <c s="32" t="s">
        <v>906</v>
      </c>
      <c s="33" t="s">
        <v>71</v>
      </c>
      <c s="34">
        <v>5.527</v>
      </c>
      <c s="35">
        <v>0</v>
      </c>
      <c s="36">
        <f>ROUND(ROUND(H43,2)*ROUND(G43,3),2)</f>
      </c>
      <c r="O43">
        <f>(I43*21)/100</f>
      </c>
      <c t="s">
        <v>27</v>
      </c>
    </row>
    <row r="44" spans="1:5" ht="25.5">
      <c r="A44" s="37" t="s">
        <v>55</v>
      </c>
      <c r="E44" s="38" t="s">
        <v>899</v>
      </c>
    </row>
    <row r="45" spans="1:5" ht="25.5">
      <c r="A45" s="39" t="s">
        <v>57</v>
      </c>
      <c r="E45" s="40" t="s">
        <v>963</v>
      </c>
    </row>
    <row r="46" spans="1:18" ht="12.75" customHeight="1">
      <c r="A46" s="6" t="s">
        <v>48</v>
      </c>
      <c s="6"/>
      <c s="42" t="s">
        <v>44</v>
      </c>
      <c s="6"/>
      <c s="29" t="s">
        <v>95</v>
      </c>
      <c s="6"/>
      <c s="6"/>
      <c s="6"/>
      <c s="43">
        <f>0+Q46</f>
      </c>
      <c r="O46">
        <f>0+R46</f>
      </c>
      <c r="Q46">
        <f>0+I47+I50+I53</f>
      </c>
      <c>
        <f>0+O47+O50+O53</f>
      </c>
    </row>
    <row r="47" spans="1:16" ht="12.75">
      <c r="A47" s="26" t="s">
        <v>50</v>
      </c>
      <c s="31" t="s">
        <v>101</v>
      </c>
      <c s="31" t="s">
        <v>964</v>
      </c>
      <c s="26" t="s">
        <v>52</v>
      </c>
      <c s="32" t="s">
        <v>965</v>
      </c>
      <c s="33" t="s">
        <v>98</v>
      </c>
      <c s="34">
        <v>12.5</v>
      </c>
      <c s="35">
        <v>0</v>
      </c>
      <c s="36">
        <f>ROUND(ROUND(H47,2)*ROUND(G47,3),2)</f>
      </c>
      <c r="O47">
        <f>(I47*21)/100</f>
      </c>
      <c t="s">
        <v>27</v>
      </c>
    </row>
    <row r="48" spans="1:5" ht="51">
      <c r="A48" s="37" t="s">
        <v>55</v>
      </c>
      <c r="E48" s="38" t="s">
        <v>910</v>
      </c>
    </row>
    <row r="49" spans="1:5" ht="12.75">
      <c r="A49" s="44" t="s">
        <v>57</v>
      </c>
      <c r="E49" s="40" t="s">
        <v>966</v>
      </c>
    </row>
    <row r="50" spans="1:16" ht="12.75">
      <c r="A50" s="26" t="s">
        <v>50</v>
      </c>
      <c s="31" t="s">
        <v>106</v>
      </c>
      <c s="31" t="s">
        <v>112</v>
      </c>
      <c s="26" t="s">
        <v>52</v>
      </c>
      <c s="32" t="s">
        <v>113</v>
      </c>
      <c s="33" t="s">
        <v>71</v>
      </c>
      <c s="34">
        <v>3.01</v>
      </c>
      <c s="35">
        <v>0</v>
      </c>
      <c s="36">
        <f>ROUND(ROUND(H50,2)*ROUND(G50,3),2)</f>
      </c>
      <c r="O50">
        <f>(I50*21)/100</f>
      </c>
      <c t="s">
        <v>27</v>
      </c>
    </row>
    <row r="51" spans="1:5" ht="51">
      <c r="A51" s="37" t="s">
        <v>55</v>
      </c>
      <c r="E51" s="38" t="s">
        <v>912</v>
      </c>
    </row>
    <row r="52" spans="1:5" ht="12.75">
      <c r="A52" s="44" t="s">
        <v>57</v>
      </c>
      <c r="E52" s="40" t="s">
        <v>967</v>
      </c>
    </row>
    <row r="53" spans="1:16" ht="12.75">
      <c r="A53" s="26" t="s">
        <v>50</v>
      </c>
      <c s="31" t="s">
        <v>111</v>
      </c>
      <c s="31" t="s">
        <v>968</v>
      </c>
      <c s="26" t="s">
        <v>52</v>
      </c>
      <c s="32" t="s">
        <v>969</v>
      </c>
      <c s="33" t="s">
        <v>98</v>
      </c>
      <c s="34">
        <v>11.75</v>
      </c>
      <c s="35">
        <v>0</v>
      </c>
      <c s="36">
        <f>ROUND(ROUND(H53,2)*ROUND(G53,3),2)</f>
      </c>
      <c r="O53">
        <f>(I53*21)/100</f>
      </c>
      <c t="s">
        <v>27</v>
      </c>
    </row>
    <row r="54" spans="1:5" ht="38.25">
      <c r="A54" s="37" t="s">
        <v>55</v>
      </c>
      <c r="E54" s="38" t="s">
        <v>916</v>
      </c>
    </row>
    <row r="55" spans="1:5" ht="12.75">
      <c r="A55" s="39" t="s">
        <v>57</v>
      </c>
      <c r="E55" s="40" t="s">
        <v>970</v>
      </c>
    </row>
  </sheetData>
  <sheetProtection sheet="1" objects="1" scenarios="1"/>
  <mergeCells count="13">
    <mergeCell ref="C3:D3"/>
    <mergeCell ref="C4:D4"/>
    <mergeCell ref="C5:D5"/>
    <mergeCell ref="C6:D6"/>
    <mergeCell ref="C7:D7"/>
    <mergeCell ref="A8:A9"/>
    <mergeCell ref="B8:B9"/>
    <mergeCell ref="C8:C9"/>
    <mergeCell ref="D8:D9"/>
    <mergeCell ref="E8:E9"/>
    <mergeCell ref="F8:F9"/>
    <mergeCell ref="G8:G9"/>
    <mergeCell ref="H8:I8"/>
  </mergeCells>
  <printOptions/>
  <pageMargins left="0.75" right="0.75" top="1" bottom="1" header="0.5" footer="0.5"/>
  <pageSetup fitToHeight="0" horizontalDpi="300" verticalDpi="300" orientation="portrait" paperSize="9"/>
  <drawing r:id="rId1"/>
</worksheet>
</file>

<file path=xl/worksheets/sheet37.xml><?xml version="1.0" encoding="utf-8"?>
<worksheet xmlns="http://schemas.openxmlformats.org/spreadsheetml/2006/main" xmlns:r="http://schemas.openxmlformats.org/officeDocument/2006/relationships">
  <sheetPr>
    <pageSetUpPr fitToPage="1"/>
  </sheetPr>
  <dimension ref="A1:R55"/>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26</v>
      </c>
    </row>
    <row r="2" spans="2:16" ht="25" customHeight="1">
      <c r="B2" s="1"/>
      <c s="1"/>
      <c s="1"/>
      <c s="2" t="s">
        <v>13</v>
      </c>
      <c s="1"/>
      <c s="1"/>
      <c s="6"/>
      <c s="6"/>
      <c r="O2">
        <f>0+O11+O18+O28+O32+O42+O46</f>
      </c>
      <c t="s">
        <v>26</v>
      </c>
    </row>
    <row r="3" spans="1:16" ht="15" customHeight="1">
      <c r="A3" t="s">
        <v>12</v>
      </c>
      <c s="12" t="s">
        <v>14</v>
      </c>
      <c s="13" t="s">
        <v>15</v>
      </c>
      <c s="1"/>
      <c s="14" t="s">
        <v>16</v>
      </c>
      <c s="1"/>
      <c s="9"/>
      <c s="8" t="s">
        <v>971</v>
      </c>
      <c s="45">
        <f>0+I11+I18+I28+I32+I42+I46</f>
      </c>
      <c r="O3" t="s">
        <v>23</v>
      </c>
      <c t="s">
        <v>27</v>
      </c>
    </row>
    <row r="4" spans="1:16" ht="15" customHeight="1">
      <c r="A4" t="s">
        <v>17</v>
      </c>
      <c s="12" t="s">
        <v>18</v>
      </c>
      <c s="13" t="s">
        <v>116</v>
      </c>
      <c s="1"/>
      <c s="14" t="s">
        <v>117</v>
      </c>
      <c s="1"/>
      <c s="1"/>
      <c s="11"/>
      <c s="11"/>
      <c r="O4" t="s">
        <v>24</v>
      </c>
      <c t="s">
        <v>27</v>
      </c>
    </row>
    <row r="5" spans="1:16" ht="12.75" customHeight="1">
      <c r="A5" t="s">
        <v>21</v>
      </c>
      <c s="12" t="s">
        <v>18</v>
      </c>
      <c s="13" t="s">
        <v>866</v>
      </c>
      <c s="1"/>
      <c s="14" t="s">
        <v>867</v>
      </c>
      <c s="1"/>
      <c s="1"/>
      <c s="1"/>
      <c s="1"/>
      <c r="O5" t="s">
        <v>25</v>
      </c>
      <c t="s">
        <v>27</v>
      </c>
    </row>
    <row r="6" spans="1:9" ht="12.75" customHeight="1">
      <c r="A6" t="s">
        <v>120</v>
      </c>
      <c s="12" t="s">
        <v>18</v>
      </c>
      <c s="13" t="s">
        <v>868</v>
      </c>
      <c s="1"/>
      <c s="14" t="s">
        <v>869</v>
      </c>
      <c s="1"/>
      <c s="1"/>
      <c s="1"/>
      <c s="1"/>
    </row>
    <row r="7" spans="1:9" ht="12.75" customHeight="1">
      <c r="A7" t="s">
        <v>870</v>
      </c>
      <c s="16" t="s">
        <v>22</v>
      </c>
      <c s="17" t="s">
        <v>971</v>
      </c>
      <c s="6"/>
      <c s="18" t="s">
        <v>972</v>
      </c>
      <c s="6"/>
      <c s="6"/>
      <c s="6"/>
      <c s="6"/>
    </row>
    <row r="8" spans="1:9" ht="12.75" customHeight="1">
      <c r="A8" s="15" t="s">
        <v>30</v>
      </c>
      <c s="15" t="s">
        <v>32</v>
      </c>
      <c s="15" t="s">
        <v>34</v>
      </c>
      <c s="15" t="s">
        <v>35</v>
      </c>
      <c s="15" t="s">
        <v>36</v>
      </c>
      <c s="15" t="s">
        <v>38</v>
      </c>
      <c s="15" t="s">
        <v>40</v>
      </c>
      <c s="15" t="s">
        <v>42</v>
      </c>
      <c s="15"/>
    </row>
    <row r="9" spans="1:9" ht="12.75" customHeight="1">
      <c r="A9" s="15"/>
      <c s="15"/>
      <c s="15"/>
      <c s="15"/>
      <c s="15"/>
      <c s="15"/>
      <c s="15"/>
      <c s="15" t="s">
        <v>43</v>
      </c>
      <c s="15" t="s">
        <v>45</v>
      </c>
    </row>
    <row r="10" spans="1:9" ht="12.75" customHeight="1">
      <c r="A10" s="15" t="s">
        <v>31</v>
      </c>
      <c s="15" t="s">
        <v>33</v>
      </c>
      <c s="15" t="s">
        <v>27</v>
      </c>
      <c s="15" t="s">
        <v>26</v>
      </c>
      <c s="15" t="s">
        <v>37</v>
      </c>
      <c s="15" t="s">
        <v>39</v>
      </c>
      <c s="15" t="s">
        <v>41</v>
      </c>
      <c s="15" t="s">
        <v>44</v>
      </c>
      <c s="15" t="s">
        <v>46</v>
      </c>
    </row>
    <row r="11" spans="1:18" ht="12.75" customHeight="1">
      <c r="A11" s="27" t="s">
        <v>48</v>
      </c>
      <c s="27"/>
      <c s="28" t="s">
        <v>31</v>
      </c>
      <c s="27"/>
      <c s="29" t="s">
        <v>49</v>
      </c>
      <c s="27"/>
      <c s="27"/>
      <c s="27"/>
      <c s="30">
        <f>0+Q11</f>
      </c>
      <c r="O11">
        <f>0+R11</f>
      </c>
      <c r="Q11">
        <f>0+I12+I15</f>
      </c>
      <c>
        <f>0+O12+O15</f>
      </c>
    </row>
    <row r="12" spans="1:16" ht="12.75">
      <c r="A12" s="26" t="s">
        <v>50</v>
      </c>
      <c s="31" t="s">
        <v>33</v>
      </c>
      <c s="31" t="s">
        <v>51</v>
      </c>
      <c s="26" t="s">
        <v>69</v>
      </c>
      <c s="32" t="s">
        <v>53</v>
      </c>
      <c s="33" t="s">
        <v>54</v>
      </c>
      <c s="34">
        <v>19.988</v>
      </c>
      <c s="35">
        <v>0</v>
      </c>
      <c s="36">
        <f>ROUND(ROUND(H12,2)*ROUND(G12,3),2)</f>
      </c>
      <c r="O12">
        <f>(I12*21)/100</f>
      </c>
      <c t="s">
        <v>27</v>
      </c>
    </row>
    <row r="13" spans="1:5" ht="12.75">
      <c r="A13" s="37" t="s">
        <v>55</v>
      </c>
      <c r="E13" s="38" t="s">
        <v>876</v>
      </c>
    </row>
    <row r="14" spans="1:5" ht="38.25">
      <c r="A14" s="44" t="s">
        <v>57</v>
      </c>
      <c r="E14" s="40" t="s">
        <v>974</v>
      </c>
    </row>
    <row r="15" spans="1:16" ht="12.75">
      <c r="A15" s="26" t="s">
        <v>50</v>
      </c>
      <c s="31" t="s">
        <v>27</v>
      </c>
      <c s="31" t="s">
        <v>51</v>
      </c>
      <c s="26" t="s">
        <v>74</v>
      </c>
      <c s="32" t="s">
        <v>53</v>
      </c>
      <c s="33" t="s">
        <v>54</v>
      </c>
      <c s="34">
        <v>47.581</v>
      </c>
      <c s="35">
        <v>0</v>
      </c>
      <c s="36">
        <f>ROUND(ROUND(H15,2)*ROUND(G15,3),2)</f>
      </c>
      <c r="O15">
        <f>(I15*21)/100</f>
      </c>
      <c t="s">
        <v>27</v>
      </c>
    </row>
    <row r="16" spans="1:5" ht="12.75">
      <c r="A16" s="37" t="s">
        <v>55</v>
      </c>
      <c r="E16" s="38" t="s">
        <v>878</v>
      </c>
    </row>
    <row r="17" spans="1:5" ht="12.75">
      <c r="A17" s="39" t="s">
        <v>57</v>
      </c>
      <c r="E17" s="40" t="s">
        <v>975</v>
      </c>
    </row>
    <row r="18" spans="1:18" ht="12.75" customHeight="1">
      <c r="A18" s="6" t="s">
        <v>48</v>
      </c>
      <c s="6"/>
      <c s="42" t="s">
        <v>33</v>
      </c>
      <c s="6"/>
      <c s="29" t="s">
        <v>59</v>
      </c>
      <c s="6"/>
      <c s="6"/>
      <c s="6"/>
      <c s="43">
        <f>0+Q18</f>
      </c>
      <c r="O18">
        <f>0+R18</f>
      </c>
      <c r="Q18">
        <f>0+I19+I22+I25</f>
      </c>
      <c>
        <f>0+O19+O22+O25</f>
      </c>
    </row>
    <row r="19" spans="1:16" ht="12.75">
      <c r="A19" s="26" t="s">
        <v>50</v>
      </c>
      <c s="31" t="s">
        <v>26</v>
      </c>
      <c s="31" t="s">
        <v>880</v>
      </c>
      <c s="26" t="s">
        <v>52</v>
      </c>
      <c s="32" t="s">
        <v>881</v>
      </c>
      <c s="33" t="s">
        <v>71</v>
      </c>
      <c s="34">
        <v>26.434</v>
      </c>
      <c s="35">
        <v>0</v>
      </c>
      <c s="36">
        <f>ROUND(ROUND(H19,2)*ROUND(G19,3),2)</f>
      </c>
      <c r="O19">
        <f>(I19*21)/100</f>
      </c>
      <c t="s">
        <v>27</v>
      </c>
    </row>
    <row r="20" spans="1:5" ht="38.25">
      <c r="A20" s="37" t="s">
        <v>55</v>
      </c>
      <c r="E20" s="38" t="s">
        <v>882</v>
      </c>
    </row>
    <row r="21" spans="1:5" ht="12.75">
      <c r="A21" s="44" t="s">
        <v>57</v>
      </c>
      <c r="E21" s="40" t="s">
        <v>976</v>
      </c>
    </row>
    <row r="22" spans="1:16" ht="12.75">
      <c r="A22" s="26" t="s">
        <v>50</v>
      </c>
      <c s="31" t="s">
        <v>37</v>
      </c>
      <c s="31" t="s">
        <v>82</v>
      </c>
      <c s="26" t="s">
        <v>52</v>
      </c>
      <c s="32" t="s">
        <v>83</v>
      </c>
      <c s="33" t="s">
        <v>71</v>
      </c>
      <c s="34">
        <v>26.434</v>
      </c>
      <c s="35">
        <v>0</v>
      </c>
      <c s="36">
        <f>ROUND(ROUND(H22,2)*ROUND(G22,3),2)</f>
      </c>
      <c r="O22">
        <f>(I22*21)/100</f>
      </c>
      <c t="s">
        <v>27</v>
      </c>
    </row>
    <row r="23" spans="1:5" ht="12.75">
      <c r="A23" s="37" t="s">
        <v>55</v>
      </c>
      <c r="E23" s="38" t="s">
        <v>52</v>
      </c>
    </row>
    <row r="24" spans="1:5" ht="12.75">
      <c r="A24" s="44" t="s">
        <v>57</v>
      </c>
      <c r="E24" s="40" t="s">
        <v>977</v>
      </c>
    </row>
    <row r="25" spans="1:16" ht="12.75">
      <c r="A25" s="26" t="s">
        <v>50</v>
      </c>
      <c s="31" t="s">
        <v>39</v>
      </c>
      <c s="31" t="s">
        <v>885</v>
      </c>
      <c s="26" t="s">
        <v>52</v>
      </c>
      <c s="32" t="s">
        <v>886</v>
      </c>
      <c s="33" t="s">
        <v>71</v>
      </c>
      <c s="34">
        <v>11.094</v>
      </c>
      <c s="35">
        <v>0</v>
      </c>
      <c s="36">
        <f>ROUND(ROUND(H25,2)*ROUND(G25,3),2)</f>
      </c>
      <c r="O25">
        <f>(I25*21)/100</f>
      </c>
      <c t="s">
        <v>27</v>
      </c>
    </row>
    <row r="26" spans="1:5" ht="12.75">
      <c r="A26" s="37" t="s">
        <v>55</v>
      </c>
      <c r="E26" s="38" t="s">
        <v>887</v>
      </c>
    </row>
    <row r="27" spans="1:5" ht="38.25">
      <c r="A27" s="39" t="s">
        <v>57</v>
      </c>
      <c r="E27" s="40" t="s">
        <v>978</v>
      </c>
    </row>
    <row r="28" spans="1:18" ht="12.75" customHeight="1">
      <c r="A28" s="6" t="s">
        <v>48</v>
      </c>
      <c s="6"/>
      <c s="42" t="s">
        <v>27</v>
      </c>
      <c s="6"/>
      <c s="29" t="s">
        <v>833</v>
      </c>
      <c s="6"/>
      <c s="6"/>
      <c s="6"/>
      <c s="43">
        <f>0+Q28</f>
      </c>
      <c r="O28">
        <f>0+R28</f>
      </c>
      <c r="Q28">
        <f>0+I29</f>
      </c>
      <c>
        <f>0+O29</f>
      </c>
    </row>
    <row r="29" spans="1:16" ht="12.75">
      <c r="A29" s="26" t="s">
        <v>50</v>
      </c>
      <c s="31" t="s">
        <v>41</v>
      </c>
      <c s="31" t="s">
        <v>889</v>
      </c>
      <c s="26" t="s">
        <v>52</v>
      </c>
      <c s="32" t="s">
        <v>890</v>
      </c>
      <c s="33" t="s">
        <v>71</v>
      </c>
      <c s="34">
        <v>3.48</v>
      </c>
      <c s="35">
        <v>0</v>
      </c>
      <c s="36">
        <f>ROUND(ROUND(H29,2)*ROUND(G29,3),2)</f>
      </c>
      <c r="O29">
        <f>(I29*21)/100</f>
      </c>
      <c t="s">
        <v>27</v>
      </c>
    </row>
    <row r="30" spans="1:5" ht="25.5">
      <c r="A30" s="37" t="s">
        <v>55</v>
      </c>
      <c r="E30" s="38" t="s">
        <v>891</v>
      </c>
    </row>
    <row r="31" spans="1:5" ht="12.75">
      <c r="A31" s="39" t="s">
        <v>57</v>
      </c>
      <c r="E31" s="40" t="s">
        <v>959</v>
      </c>
    </row>
    <row r="32" spans="1:18" ht="12.75" customHeight="1">
      <c r="A32" s="6" t="s">
        <v>48</v>
      </c>
      <c s="6"/>
      <c s="42" t="s">
        <v>37</v>
      </c>
      <c s="6"/>
      <c s="29" t="s">
        <v>182</v>
      </c>
      <c s="6"/>
      <c s="6"/>
      <c s="6"/>
      <c s="43">
        <f>0+Q32</f>
      </c>
      <c r="O32">
        <f>0+R32</f>
      </c>
      <c r="Q32">
        <f>0+I33+I36+I39</f>
      </c>
      <c>
        <f>0+O33+O36+O39</f>
      </c>
    </row>
    <row r="33" spans="1:16" ht="12.75">
      <c r="A33" s="26" t="s">
        <v>50</v>
      </c>
      <c s="31" t="s">
        <v>81</v>
      </c>
      <c s="31" t="s">
        <v>893</v>
      </c>
      <c s="26" t="s">
        <v>52</v>
      </c>
      <c s="32" t="s">
        <v>894</v>
      </c>
      <c s="33" t="s">
        <v>71</v>
      </c>
      <c s="34">
        <v>1.978</v>
      </c>
      <c s="35">
        <v>0</v>
      </c>
      <c s="36">
        <f>ROUND(ROUND(H33,2)*ROUND(G33,3),2)</f>
      </c>
      <c r="O33">
        <f>(I33*21)/100</f>
      </c>
      <c t="s">
        <v>27</v>
      </c>
    </row>
    <row r="34" spans="1:5" ht="38.25">
      <c r="A34" s="37" t="s">
        <v>55</v>
      </c>
      <c r="E34" s="38" t="s">
        <v>895</v>
      </c>
    </row>
    <row r="35" spans="1:5" ht="76.5">
      <c r="A35" s="44" t="s">
        <v>57</v>
      </c>
      <c r="E35" s="40" t="s">
        <v>979</v>
      </c>
    </row>
    <row r="36" spans="1:16" ht="12.75">
      <c r="A36" s="26" t="s">
        <v>50</v>
      </c>
      <c s="31" t="s">
        <v>85</v>
      </c>
      <c s="31" t="s">
        <v>897</v>
      </c>
      <c s="26" t="s">
        <v>52</v>
      </c>
      <c s="32" t="s">
        <v>898</v>
      </c>
      <c s="33" t="s">
        <v>71</v>
      </c>
      <c s="34">
        <v>4.02</v>
      </c>
      <c s="35">
        <v>0</v>
      </c>
      <c s="36">
        <f>ROUND(ROUND(H36,2)*ROUND(G36,3),2)</f>
      </c>
      <c r="O36">
        <f>(I36*21)/100</f>
      </c>
      <c t="s">
        <v>27</v>
      </c>
    </row>
    <row r="37" spans="1:5" ht="25.5">
      <c r="A37" s="37" t="s">
        <v>55</v>
      </c>
      <c r="E37" s="38" t="s">
        <v>899</v>
      </c>
    </row>
    <row r="38" spans="1:5" ht="51">
      <c r="A38" s="44" t="s">
        <v>57</v>
      </c>
      <c r="E38" s="40" t="s">
        <v>980</v>
      </c>
    </row>
    <row r="39" spans="1:16" ht="12.75">
      <c r="A39" s="26" t="s">
        <v>50</v>
      </c>
      <c s="31" t="s">
        <v>44</v>
      </c>
      <c s="31" t="s">
        <v>901</v>
      </c>
      <c s="26" t="s">
        <v>52</v>
      </c>
      <c s="32" t="s">
        <v>902</v>
      </c>
      <c s="33" t="s">
        <v>71</v>
      </c>
      <c s="34">
        <v>2.46</v>
      </c>
      <c s="35">
        <v>0</v>
      </c>
      <c s="36">
        <f>ROUND(ROUND(H39,2)*ROUND(G39,3),2)</f>
      </c>
      <c r="O39">
        <f>(I39*21)/100</f>
      </c>
      <c t="s">
        <v>27</v>
      </c>
    </row>
    <row r="40" spans="1:5" ht="25.5">
      <c r="A40" s="37" t="s">
        <v>55</v>
      </c>
      <c r="E40" s="38" t="s">
        <v>903</v>
      </c>
    </row>
    <row r="41" spans="1:5" ht="12.75">
      <c r="A41" s="39" t="s">
        <v>57</v>
      </c>
      <c r="E41" s="40" t="s">
        <v>981</v>
      </c>
    </row>
    <row r="42" spans="1:18" ht="12.75" customHeight="1">
      <c r="A42" s="6" t="s">
        <v>48</v>
      </c>
      <c s="6"/>
      <c s="42" t="s">
        <v>85</v>
      </c>
      <c s="6"/>
      <c s="29" t="s">
        <v>242</v>
      </c>
      <c s="6"/>
      <c s="6"/>
      <c s="6"/>
      <c s="43">
        <f>0+Q42</f>
      </c>
      <c r="O42">
        <f>0+R42</f>
      </c>
      <c r="Q42">
        <f>0+I43</f>
      </c>
      <c>
        <f>0+O43</f>
      </c>
    </row>
    <row r="43" spans="1:16" ht="12.75">
      <c r="A43" s="26" t="s">
        <v>50</v>
      </c>
      <c s="31" t="s">
        <v>46</v>
      </c>
      <c s="31" t="s">
        <v>905</v>
      </c>
      <c s="26" t="s">
        <v>52</v>
      </c>
      <c s="32" t="s">
        <v>906</v>
      </c>
      <c s="33" t="s">
        <v>71</v>
      </c>
      <c s="34">
        <v>5.325</v>
      </c>
      <c s="35">
        <v>0</v>
      </c>
      <c s="36">
        <f>ROUND(ROUND(H43,2)*ROUND(G43,3),2)</f>
      </c>
      <c r="O43">
        <f>(I43*21)/100</f>
      </c>
      <c t="s">
        <v>27</v>
      </c>
    </row>
    <row r="44" spans="1:5" ht="25.5">
      <c r="A44" s="37" t="s">
        <v>55</v>
      </c>
      <c r="E44" s="38" t="s">
        <v>899</v>
      </c>
    </row>
    <row r="45" spans="1:5" ht="25.5">
      <c r="A45" s="39" t="s">
        <v>57</v>
      </c>
      <c r="E45" s="40" t="s">
        <v>982</v>
      </c>
    </row>
    <row r="46" spans="1:18" ht="12.75" customHeight="1">
      <c r="A46" s="6" t="s">
        <v>48</v>
      </c>
      <c s="6"/>
      <c s="42" t="s">
        <v>44</v>
      </c>
      <c s="6"/>
      <c s="29" t="s">
        <v>95</v>
      </c>
      <c s="6"/>
      <c s="6"/>
      <c s="6"/>
      <c s="43">
        <f>0+Q46</f>
      </c>
      <c r="O46">
        <f>0+R46</f>
      </c>
      <c r="Q46">
        <f>0+I47+I50+I53</f>
      </c>
      <c>
        <f>0+O47+O50+O53</f>
      </c>
    </row>
    <row r="47" spans="1:16" ht="12.75">
      <c r="A47" s="26" t="s">
        <v>50</v>
      </c>
      <c s="31" t="s">
        <v>101</v>
      </c>
      <c s="31" t="s">
        <v>964</v>
      </c>
      <c s="26" t="s">
        <v>52</v>
      </c>
      <c s="32" t="s">
        <v>965</v>
      </c>
      <c s="33" t="s">
        <v>98</v>
      </c>
      <c s="34">
        <v>12</v>
      </c>
      <c s="35">
        <v>0</v>
      </c>
      <c s="36">
        <f>ROUND(ROUND(H47,2)*ROUND(G47,3),2)</f>
      </c>
      <c r="O47">
        <f>(I47*21)/100</f>
      </c>
      <c t="s">
        <v>27</v>
      </c>
    </row>
    <row r="48" spans="1:5" ht="51">
      <c r="A48" s="37" t="s">
        <v>55</v>
      </c>
      <c r="E48" s="38" t="s">
        <v>910</v>
      </c>
    </row>
    <row r="49" spans="1:5" ht="12.75">
      <c r="A49" s="44" t="s">
        <v>57</v>
      </c>
      <c r="E49" s="40" t="s">
        <v>983</v>
      </c>
    </row>
    <row r="50" spans="1:16" ht="12.75">
      <c r="A50" s="26" t="s">
        <v>50</v>
      </c>
      <c s="31" t="s">
        <v>106</v>
      </c>
      <c s="31" t="s">
        <v>112</v>
      </c>
      <c s="26" t="s">
        <v>52</v>
      </c>
      <c s="32" t="s">
        <v>113</v>
      </c>
      <c s="33" t="s">
        <v>71</v>
      </c>
      <c s="34">
        <v>3.937</v>
      </c>
      <c s="35">
        <v>0</v>
      </c>
      <c s="36">
        <f>ROUND(ROUND(H50,2)*ROUND(G50,3),2)</f>
      </c>
      <c r="O50">
        <f>(I50*21)/100</f>
      </c>
      <c t="s">
        <v>27</v>
      </c>
    </row>
    <row r="51" spans="1:5" ht="51">
      <c r="A51" s="37" t="s">
        <v>55</v>
      </c>
      <c r="E51" s="38" t="s">
        <v>912</v>
      </c>
    </row>
    <row r="52" spans="1:5" ht="12.75">
      <c r="A52" s="44" t="s">
        <v>57</v>
      </c>
      <c r="E52" s="40" t="s">
        <v>984</v>
      </c>
    </row>
    <row r="53" spans="1:16" ht="12.75">
      <c r="A53" s="26" t="s">
        <v>50</v>
      </c>
      <c s="31" t="s">
        <v>111</v>
      </c>
      <c s="31" t="s">
        <v>968</v>
      </c>
      <c s="26" t="s">
        <v>52</v>
      </c>
      <c s="32" t="s">
        <v>969</v>
      </c>
      <c s="33" t="s">
        <v>98</v>
      </c>
      <c s="34">
        <v>11.26</v>
      </c>
      <c s="35">
        <v>0</v>
      </c>
      <c s="36">
        <f>ROUND(ROUND(H53,2)*ROUND(G53,3),2)</f>
      </c>
      <c r="O53">
        <f>(I53*21)/100</f>
      </c>
      <c t="s">
        <v>27</v>
      </c>
    </row>
    <row r="54" spans="1:5" ht="38.25">
      <c r="A54" s="37" t="s">
        <v>55</v>
      </c>
      <c r="E54" s="38" t="s">
        <v>916</v>
      </c>
    </row>
    <row r="55" spans="1:5" ht="12.75">
      <c r="A55" s="39" t="s">
        <v>57</v>
      </c>
      <c r="E55" s="40" t="s">
        <v>985</v>
      </c>
    </row>
  </sheetData>
  <sheetProtection sheet="1" objects="1" scenarios="1"/>
  <mergeCells count="13">
    <mergeCell ref="C3:D3"/>
    <mergeCell ref="C4:D4"/>
    <mergeCell ref="C5:D5"/>
    <mergeCell ref="C6:D6"/>
    <mergeCell ref="C7:D7"/>
    <mergeCell ref="A8:A9"/>
    <mergeCell ref="B8:B9"/>
    <mergeCell ref="C8:C9"/>
    <mergeCell ref="D8:D9"/>
    <mergeCell ref="E8:E9"/>
    <mergeCell ref="F8:F9"/>
    <mergeCell ref="G8:G9"/>
    <mergeCell ref="H8:I8"/>
  </mergeCells>
  <printOptions/>
  <pageMargins left="0.75" right="0.75" top="1" bottom="1" header="0.5" footer="0.5"/>
  <pageSetup fitToHeight="0" horizontalDpi="300" verticalDpi="300" orientation="portrait" paperSize="9"/>
  <drawing r:id="rId1"/>
</worksheet>
</file>

<file path=xl/worksheets/sheet38.xml><?xml version="1.0" encoding="utf-8"?>
<worksheet xmlns="http://schemas.openxmlformats.org/spreadsheetml/2006/main" xmlns:r="http://schemas.openxmlformats.org/officeDocument/2006/relationships">
  <sheetPr>
    <pageSetUpPr fitToPage="1"/>
  </sheetPr>
  <dimension ref="A1:R46"/>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26</v>
      </c>
    </row>
    <row r="2" spans="2:16" ht="25" customHeight="1">
      <c r="B2" s="1"/>
      <c s="1"/>
      <c s="1"/>
      <c s="2" t="s">
        <v>13</v>
      </c>
      <c s="1"/>
      <c s="1"/>
      <c s="6"/>
      <c s="6"/>
      <c r="O2">
        <f>0+O11+O15+O25+O29+O39+O43</f>
      </c>
      <c t="s">
        <v>26</v>
      </c>
    </row>
    <row r="3" spans="1:16" ht="15" customHeight="1">
      <c r="A3" t="s">
        <v>12</v>
      </c>
      <c s="12" t="s">
        <v>14</v>
      </c>
      <c s="13" t="s">
        <v>15</v>
      </c>
      <c s="1"/>
      <c s="14" t="s">
        <v>16</v>
      </c>
      <c s="1"/>
      <c s="9"/>
      <c s="8" t="s">
        <v>988</v>
      </c>
      <c s="45">
        <f>0+I11+I15+I25+I29+I39+I43</f>
      </c>
      <c r="O3" t="s">
        <v>23</v>
      </c>
      <c t="s">
        <v>27</v>
      </c>
    </row>
    <row r="4" spans="1:16" ht="15" customHeight="1">
      <c r="A4" t="s">
        <v>17</v>
      </c>
      <c s="12" t="s">
        <v>18</v>
      </c>
      <c s="13" t="s">
        <v>116</v>
      </c>
      <c s="1"/>
      <c s="14" t="s">
        <v>117</v>
      </c>
      <c s="1"/>
      <c s="1"/>
      <c s="11"/>
      <c s="11"/>
      <c r="O4" t="s">
        <v>24</v>
      </c>
      <c t="s">
        <v>27</v>
      </c>
    </row>
    <row r="5" spans="1:16" ht="12.75" customHeight="1">
      <c r="A5" t="s">
        <v>21</v>
      </c>
      <c s="12" t="s">
        <v>18</v>
      </c>
      <c s="13" t="s">
        <v>866</v>
      </c>
      <c s="1"/>
      <c s="14" t="s">
        <v>867</v>
      </c>
      <c s="1"/>
      <c s="1"/>
      <c s="1"/>
      <c s="1"/>
      <c r="O5" t="s">
        <v>25</v>
      </c>
      <c t="s">
        <v>27</v>
      </c>
    </row>
    <row r="6" spans="1:9" ht="12.75" customHeight="1">
      <c r="A6" t="s">
        <v>120</v>
      </c>
      <c s="12" t="s">
        <v>18</v>
      </c>
      <c s="13" t="s">
        <v>986</v>
      </c>
      <c s="1"/>
      <c s="14" t="s">
        <v>987</v>
      </c>
      <c s="1"/>
      <c s="1"/>
      <c s="1"/>
      <c s="1"/>
    </row>
    <row r="7" spans="1:9" ht="12.75" customHeight="1">
      <c r="A7" t="s">
        <v>870</v>
      </c>
      <c s="16" t="s">
        <v>22</v>
      </c>
      <c s="17" t="s">
        <v>988</v>
      </c>
      <c s="6"/>
      <c s="18" t="s">
        <v>989</v>
      </c>
      <c s="6"/>
      <c s="6"/>
      <c s="6"/>
      <c s="6"/>
    </row>
    <row r="8" spans="1:9" ht="12.75" customHeight="1">
      <c r="A8" s="15" t="s">
        <v>30</v>
      </c>
      <c s="15" t="s">
        <v>32</v>
      </c>
      <c s="15" t="s">
        <v>34</v>
      </c>
      <c s="15" t="s">
        <v>35</v>
      </c>
      <c s="15" t="s">
        <v>36</v>
      </c>
      <c s="15" t="s">
        <v>38</v>
      </c>
      <c s="15" t="s">
        <v>40</v>
      </c>
      <c s="15" t="s">
        <v>42</v>
      </c>
      <c s="15"/>
    </row>
    <row r="9" spans="1:9" ht="12.75" customHeight="1">
      <c r="A9" s="15"/>
      <c s="15"/>
      <c s="15"/>
      <c s="15"/>
      <c s="15"/>
      <c s="15"/>
      <c s="15"/>
      <c s="15" t="s">
        <v>43</v>
      </c>
      <c s="15" t="s">
        <v>45</v>
      </c>
    </row>
    <row r="10" spans="1:9" ht="12.75" customHeight="1">
      <c r="A10" s="15" t="s">
        <v>31</v>
      </c>
      <c s="15" t="s">
        <v>33</v>
      </c>
      <c s="15" t="s">
        <v>27</v>
      </c>
      <c s="15" t="s">
        <v>26</v>
      </c>
      <c s="15" t="s">
        <v>37</v>
      </c>
      <c s="15" t="s">
        <v>39</v>
      </c>
      <c s="15" t="s">
        <v>41</v>
      </c>
      <c s="15" t="s">
        <v>44</v>
      </c>
      <c s="15" t="s">
        <v>46</v>
      </c>
    </row>
    <row r="11" spans="1:18" ht="12.75" customHeight="1">
      <c r="A11" s="27" t="s">
        <v>48</v>
      </c>
      <c s="27"/>
      <c s="28" t="s">
        <v>31</v>
      </c>
      <c s="27"/>
      <c s="29" t="s">
        <v>49</v>
      </c>
      <c s="27"/>
      <c s="27"/>
      <c s="27"/>
      <c s="30">
        <f>0+Q11</f>
      </c>
      <c r="O11">
        <f>0+R11</f>
      </c>
      <c r="Q11">
        <f>0+I12</f>
      </c>
      <c>
        <f>0+O12</f>
      </c>
    </row>
    <row r="12" spans="1:16" ht="12.75">
      <c r="A12" s="26" t="s">
        <v>50</v>
      </c>
      <c s="31" t="s">
        <v>33</v>
      </c>
      <c s="31" t="s">
        <v>51</v>
      </c>
      <c s="26" t="s">
        <v>52</v>
      </c>
      <c s="32" t="s">
        <v>53</v>
      </c>
      <c s="33" t="s">
        <v>54</v>
      </c>
      <c s="34">
        <v>11.637</v>
      </c>
      <c s="35">
        <v>0</v>
      </c>
      <c s="36">
        <f>ROUND(ROUND(H12,2)*ROUND(G12,3),2)</f>
      </c>
      <c r="O12">
        <f>(I12*21)/100</f>
      </c>
      <c t="s">
        <v>27</v>
      </c>
    </row>
    <row r="13" spans="1:5" ht="12.75">
      <c r="A13" s="37" t="s">
        <v>55</v>
      </c>
      <c r="E13" s="38" t="s">
        <v>878</v>
      </c>
    </row>
    <row r="14" spans="1:5" ht="12.75">
      <c r="A14" s="39" t="s">
        <v>57</v>
      </c>
      <c r="E14" s="40" t="s">
        <v>992</v>
      </c>
    </row>
    <row r="15" spans="1:18" ht="12.75" customHeight="1">
      <c r="A15" s="6" t="s">
        <v>48</v>
      </c>
      <c s="6"/>
      <c s="42" t="s">
        <v>33</v>
      </c>
      <c s="6"/>
      <c s="29" t="s">
        <v>59</v>
      </c>
      <c s="6"/>
      <c s="6"/>
      <c s="6"/>
      <c s="43">
        <f>0+Q15</f>
      </c>
      <c r="O15">
        <f>0+R15</f>
      </c>
      <c r="Q15">
        <f>0+I16+I19+I22</f>
      </c>
      <c>
        <f>0+O16+O19+O22</f>
      </c>
    </row>
    <row r="16" spans="1:16" ht="12.75">
      <c r="A16" s="26" t="s">
        <v>50</v>
      </c>
      <c s="31" t="s">
        <v>27</v>
      </c>
      <c s="31" t="s">
        <v>880</v>
      </c>
      <c s="26" t="s">
        <v>52</v>
      </c>
      <c s="32" t="s">
        <v>881</v>
      </c>
      <c s="33" t="s">
        <v>71</v>
      </c>
      <c s="34">
        <v>6.465</v>
      </c>
      <c s="35">
        <v>0</v>
      </c>
      <c s="36">
        <f>ROUND(ROUND(H16,2)*ROUND(G16,3),2)</f>
      </c>
      <c r="O16">
        <f>(I16*21)/100</f>
      </c>
      <c t="s">
        <v>27</v>
      </c>
    </row>
    <row r="17" spans="1:5" ht="38.25">
      <c r="A17" s="37" t="s">
        <v>55</v>
      </c>
      <c r="E17" s="38" t="s">
        <v>882</v>
      </c>
    </row>
    <row r="18" spans="1:5" ht="12.75">
      <c r="A18" s="44" t="s">
        <v>57</v>
      </c>
      <c r="E18" s="40" t="s">
        <v>993</v>
      </c>
    </row>
    <row r="19" spans="1:16" ht="12.75">
      <c r="A19" s="26" t="s">
        <v>50</v>
      </c>
      <c s="31" t="s">
        <v>26</v>
      </c>
      <c s="31" t="s">
        <v>82</v>
      </c>
      <c s="26" t="s">
        <v>52</v>
      </c>
      <c s="32" t="s">
        <v>83</v>
      </c>
      <c s="33" t="s">
        <v>71</v>
      </c>
      <c s="34">
        <v>6.465</v>
      </c>
      <c s="35">
        <v>0</v>
      </c>
      <c s="36">
        <f>ROUND(ROUND(H19,2)*ROUND(G19,3),2)</f>
      </c>
      <c r="O19">
        <f>(I19*21)/100</f>
      </c>
      <c t="s">
        <v>27</v>
      </c>
    </row>
    <row r="20" spans="1:5" ht="12.75">
      <c r="A20" s="37" t="s">
        <v>55</v>
      </c>
      <c r="E20" s="38" t="s">
        <v>52</v>
      </c>
    </row>
    <row r="21" spans="1:5" ht="12.75">
      <c r="A21" s="44" t="s">
        <v>57</v>
      </c>
      <c r="E21" s="40" t="s">
        <v>994</v>
      </c>
    </row>
    <row r="22" spans="1:16" ht="12.75">
      <c r="A22" s="26" t="s">
        <v>50</v>
      </c>
      <c s="31" t="s">
        <v>37</v>
      </c>
      <c s="31" t="s">
        <v>885</v>
      </c>
      <c s="26" t="s">
        <v>52</v>
      </c>
      <c s="32" t="s">
        <v>886</v>
      </c>
      <c s="33" t="s">
        <v>71</v>
      </c>
      <c s="34">
        <v>5.91</v>
      </c>
      <c s="35">
        <v>0</v>
      </c>
      <c s="36">
        <f>ROUND(ROUND(H22,2)*ROUND(G22,3),2)</f>
      </c>
      <c r="O22">
        <f>(I22*21)/100</f>
      </c>
      <c t="s">
        <v>27</v>
      </c>
    </row>
    <row r="23" spans="1:5" ht="12.75">
      <c r="A23" s="37" t="s">
        <v>55</v>
      </c>
      <c r="E23" s="38" t="s">
        <v>887</v>
      </c>
    </row>
    <row r="24" spans="1:5" ht="38.25">
      <c r="A24" s="39" t="s">
        <v>57</v>
      </c>
      <c r="E24" s="40" t="s">
        <v>995</v>
      </c>
    </row>
    <row r="25" spans="1:18" ht="12.75" customHeight="1">
      <c r="A25" s="6" t="s">
        <v>48</v>
      </c>
      <c s="6"/>
      <c s="42" t="s">
        <v>27</v>
      </c>
      <c s="6"/>
      <c s="29" t="s">
        <v>833</v>
      </c>
      <c s="6"/>
      <c s="6"/>
      <c s="6"/>
      <c s="43">
        <f>0+Q25</f>
      </c>
      <c r="O25">
        <f>0+R25</f>
      </c>
      <c r="Q25">
        <f>0+I26</f>
      </c>
      <c>
        <f>0+O26</f>
      </c>
    </row>
    <row r="26" spans="1:16" ht="12.75">
      <c r="A26" s="26" t="s">
        <v>50</v>
      </c>
      <c s="31" t="s">
        <v>39</v>
      </c>
      <c s="31" t="s">
        <v>889</v>
      </c>
      <c s="26" t="s">
        <v>52</v>
      </c>
      <c s="32" t="s">
        <v>890</v>
      </c>
      <c s="33" t="s">
        <v>71</v>
      </c>
      <c s="34">
        <v>1.125</v>
      </c>
      <c s="35">
        <v>0</v>
      </c>
      <c s="36">
        <f>ROUND(ROUND(H26,2)*ROUND(G26,3),2)</f>
      </c>
      <c r="O26">
        <f>(I26*21)/100</f>
      </c>
      <c t="s">
        <v>27</v>
      </c>
    </row>
    <row r="27" spans="1:5" ht="25.5">
      <c r="A27" s="37" t="s">
        <v>55</v>
      </c>
      <c r="E27" s="38" t="s">
        <v>891</v>
      </c>
    </row>
    <row r="28" spans="1:5" ht="12.75">
      <c r="A28" s="39" t="s">
        <v>57</v>
      </c>
      <c r="E28" s="40" t="s">
        <v>996</v>
      </c>
    </row>
    <row r="29" spans="1:18" ht="12.75" customHeight="1">
      <c r="A29" s="6" t="s">
        <v>48</v>
      </c>
      <c s="6"/>
      <c s="42" t="s">
        <v>37</v>
      </c>
      <c s="6"/>
      <c s="29" t="s">
        <v>182</v>
      </c>
      <c s="6"/>
      <c s="6"/>
      <c s="6"/>
      <c s="43">
        <f>0+Q29</f>
      </c>
      <c r="O29">
        <f>0+R29</f>
      </c>
      <c r="Q29">
        <f>0+I30+I33+I36</f>
      </c>
      <c>
        <f>0+O30+O33+O36</f>
      </c>
    </row>
    <row r="30" spans="1:16" ht="12.75">
      <c r="A30" s="26" t="s">
        <v>50</v>
      </c>
      <c s="31" t="s">
        <v>41</v>
      </c>
      <c s="31" t="s">
        <v>893</v>
      </c>
      <c s="26" t="s">
        <v>52</v>
      </c>
      <c s="32" t="s">
        <v>894</v>
      </c>
      <c s="33" t="s">
        <v>71</v>
      </c>
      <c s="34">
        <v>1.521</v>
      </c>
      <c s="35">
        <v>0</v>
      </c>
      <c s="36">
        <f>ROUND(ROUND(H30,2)*ROUND(G30,3),2)</f>
      </c>
      <c r="O30">
        <f>(I30*21)/100</f>
      </c>
      <c t="s">
        <v>27</v>
      </c>
    </row>
    <row r="31" spans="1:5" ht="38.25">
      <c r="A31" s="37" t="s">
        <v>55</v>
      </c>
      <c r="E31" s="38" t="s">
        <v>895</v>
      </c>
    </row>
    <row r="32" spans="1:5" ht="76.5">
      <c r="A32" s="44" t="s">
        <v>57</v>
      </c>
      <c r="E32" s="40" t="s">
        <v>997</v>
      </c>
    </row>
    <row r="33" spans="1:16" ht="12.75">
      <c r="A33" s="26" t="s">
        <v>50</v>
      </c>
      <c s="31" t="s">
        <v>81</v>
      </c>
      <c s="31" t="s">
        <v>897</v>
      </c>
      <c s="26" t="s">
        <v>52</v>
      </c>
      <c s="32" t="s">
        <v>898</v>
      </c>
      <c s="33" t="s">
        <v>71</v>
      </c>
      <c s="34">
        <v>2.94</v>
      </c>
      <c s="35">
        <v>0</v>
      </c>
      <c s="36">
        <f>ROUND(ROUND(H33,2)*ROUND(G33,3),2)</f>
      </c>
      <c r="O33">
        <f>(I33*21)/100</f>
      </c>
      <c t="s">
        <v>27</v>
      </c>
    </row>
    <row r="34" spans="1:5" ht="25.5">
      <c r="A34" s="37" t="s">
        <v>55</v>
      </c>
      <c r="E34" s="38" t="s">
        <v>899</v>
      </c>
    </row>
    <row r="35" spans="1:5" ht="51">
      <c r="A35" s="44" t="s">
        <v>57</v>
      </c>
      <c r="E35" s="40" t="s">
        <v>998</v>
      </c>
    </row>
    <row r="36" spans="1:16" ht="12.75">
      <c r="A36" s="26" t="s">
        <v>50</v>
      </c>
      <c s="31" t="s">
        <v>85</v>
      </c>
      <c s="31" t="s">
        <v>901</v>
      </c>
      <c s="26" t="s">
        <v>52</v>
      </c>
      <c s="32" t="s">
        <v>902</v>
      </c>
      <c s="33" t="s">
        <v>71</v>
      </c>
      <c s="34">
        <v>1.68</v>
      </c>
      <c s="35">
        <v>0</v>
      </c>
      <c s="36">
        <f>ROUND(ROUND(H36,2)*ROUND(G36,3),2)</f>
      </c>
      <c r="O36">
        <f>(I36*21)/100</f>
      </c>
      <c t="s">
        <v>27</v>
      </c>
    </row>
    <row r="37" spans="1:5" ht="25.5">
      <c r="A37" s="37" t="s">
        <v>55</v>
      </c>
      <c r="E37" s="38" t="s">
        <v>903</v>
      </c>
    </row>
    <row r="38" spans="1:5" ht="12.75">
      <c r="A38" s="39" t="s">
        <v>57</v>
      </c>
      <c r="E38" s="40" t="s">
        <v>999</v>
      </c>
    </row>
    <row r="39" spans="1:18" ht="12.75" customHeight="1">
      <c r="A39" s="6" t="s">
        <v>48</v>
      </c>
      <c s="6"/>
      <c s="42" t="s">
        <v>85</v>
      </c>
      <c s="6"/>
      <c s="29" t="s">
        <v>242</v>
      </c>
      <c s="6"/>
      <c s="6"/>
      <c s="6"/>
      <c s="43">
        <f>0+Q39</f>
      </c>
      <c r="O39">
        <f>0+R39</f>
      </c>
      <c r="Q39">
        <f>0+I40</f>
      </c>
      <c>
        <f>0+O40</f>
      </c>
    </row>
    <row r="40" spans="1:16" ht="12.75">
      <c r="A40" s="26" t="s">
        <v>50</v>
      </c>
      <c s="31" t="s">
        <v>44</v>
      </c>
      <c s="31" t="s">
        <v>905</v>
      </c>
      <c s="26" t="s">
        <v>52</v>
      </c>
      <c s="32" t="s">
        <v>906</v>
      </c>
      <c s="33" t="s">
        <v>71</v>
      </c>
      <c s="34">
        <v>2.136</v>
      </c>
      <c s="35">
        <v>0</v>
      </c>
      <c s="36">
        <f>ROUND(ROUND(H40,2)*ROUND(G40,3),2)</f>
      </c>
      <c r="O40">
        <f>(I40*21)/100</f>
      </c>
      <c t="s">
        <v>27</v>
      </c>
    </row>
    <row r="41" spans="1:5" ht="25.5">
      <c r="A41" s="37" t="s">
        <v>55</v>
      </c>
      <c r="E41" s="38" t="s">
        <v>899</v>
      </c>
    </row>
    <row r="42" spans="1:5" ht="12.75">
      <c r="A42" s="39" t="s">
        <v>57</v>
      </c>
      <c r="E42" s="40" t="s">
        <v>1000</v>
      </c>
    </row>
    <row r="43" spans="1:18" ht="12.75" customHeight="1">
      <c r="A43" s="6" t="s">
        <v>48</v>
      </c>
      <c s="6"/>
      <c s="42" t="s">
        <v>44</v>
      </c>
      <c s="6"/>
      <c s="29" t="s">
        <v>95</v>
      </c>
      <c s="6"/>
      <c s="6"/>
      <c s="6"/>
      <c s="43">
        <f>0+Q43</f>
      </c>
      <c r="O43">
        <f>0+R43</f>
      </c>
      <c r="Q43">
        <f>0+I44</f>
      </c>
      <c>
        <f>0+O44</f>
      </c>
    </row>
    <row r="44" spans="1:16" ht="12.75">
      <c r="A44" s="26" t="s">
        <v>50</v>
      </c>
      <c s="31" t="s">
        <v>46</v>
      </c>
      <c s="31" t="s">
        <v>1001</v>
      </c>
      <c s="26" t="s">
        <v>52</v>
      </c>
      <c s="32" t="s">
        <v>1002</v>
      </c>
      <c s="33" t="s">
        <v>98</v>
      </c>
      <c s="34">
        <v>8.9</v>
      </c>
      <c s="35">
        <v>0</v>
      </c>
      <c s="36">
        <f>ROUND(ROUND(H44,2)*ROUND(G44,3),2)</f>
      </c>
      <c r="O44">
        <f>(I44*21)/100</f>
      </c>
      <c t="s">
        <v>27</v>
      </c>
    </row>
    <row r="45" spans="1:5" ht="51">
      <c r="A45" s="37" t="s">
        <v>55</v>
      </c>
      <c r="E45" s="38" t="s">
        <v>910</v>
      </c>
    </row>
    <row r="46" spans="1:5" ht="12.75">
      <c r="A46" s="39" t="s">
        <v>57</v>
      </c>
      <c r="E46" s="40" t="s">
        <v>1003</v>
      </c>
    </row>
  </sheetData>
  <sheetProtection sheet="1" objects="1" scenarios="1"/>
  <mergeCells count="13">
    <mergeCell ref="C3:D3"/>
    <mergeCell ref="C4:D4"/>
    <mergeCell ref="C5:D5"/>
    <mergeCell ref="C6:D6"/>
    <mergeCell ref="C7:D7"/>
    <mergeCell ref="A8:A9"/>
    <mergeCell ref="B8:B9"/>
    <mergeCell ref="C8:C9"/>
    <mergeCell ref="D8:D9"/>
    <mergeCell ref="E8:E9"/>
    <mergeCell ref="F8:F9"/>
    <mergeCell ref="G8:G9"/>
    <mergeCell ref="H8:I8"/>
  </mergeCells>
  <printOptions/>
  <pageMargins left="0.75" right="0.75" top="1" bottom="1" header="0.5" footer="0.5"/>
  <pageSetup fitToHeight="0" horizontalDpi="300" verticalDpi="300" orientation="portrait" paperSize="9"/>
  <drawing r:id="rId1"/>
</worksheet>
</file>

<file path=xl/worksheets/sheet39.xml><?xml version="1.0" encoding="utf-8"?>
<worksheet xmlns="http://schemas.openxmlformats.org/spreadsheetml/2006/main" xmlns:r="http://schemas.openxmlformats.org/officeDocument/2006/relationships">
  <sheetPr>
    <pageSetUpPr fitToPage="1"/>
  </sheetPr>
  <dimension ref="A1:R46"/>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26</v>
      </c>
    </row>
    <row r="2" spans="2:16" ht="25" customHeight="1">
      <c r="B2" s="1"/>
      <c s="1"/>
      <c s="1"/>
      <c s="2" t="s">
        <v>13</v>
      </c>
      <c s="1"/>
      <c s="1"/>
      <c s="6"/>
      <c s="6"/>
      <c r="O2">
        <f>0+O11+O15+O25+O29+O39+O43</f>
      </c>
      <c t="s">
        <v>26</v>
      </c>
    </row>
    <row r="3" spans="1:16" ht="15" customHeight="1">
      <c r="A3" t="s">
        <v>12</v>
      </c>
      <c s="12" t="s">
        <v>14</v>
      </c>
      <c s="13" t="s">
        <v>15</v>
      </c>
      <c s="1"/>
      <c s="14" t="s">
        <v>16</v>
      </c>
      <c s="1"/>
      <c s="9"/>
      <c s="8" t="s">
        <v>1004</v>
      </c>
      <c s="45">
        <f>0+I11+I15+I25+I29+I39+I43</f>
      </c>
      <c r="O3" t="s">
        <v>23</v>
      </c>
      <c t="s">
        <v>27</v>
      </c>
    </row>
    <row r="4" spans="1:16" ht="15" customHeight="1">
      <c r="A4" t="s">
        <v>17</v>
      </c>
      <c s="12" t="s">
        <v>18</v>
      </c>
      <c s="13" t="s">
        <v>116</v>
      </c>
      <c s="1"/>
      <c s="14" t="s">
        <v>117</v>
      </c>
      <c s="1"/>
      <c s="1"/>
      <c s="11"/>
      <c s="11"/>
      <c r="O4" t="s">
        <v>24</v>
      </c>
      <c t="s">
        <v>27</v>
      </c>
    </row>
    <row r="5" spans="1:16" ht="12.75" customHeight="1">
      <c r="A5" t="s">
        <v>21</v>
      </c>
      <c s="12" t="s">
        <v>18</v>
      </c>
      <c s="13" t="s">
        <v>866</v>
      </c>
      <c s="1"/>
      <c s="14" t="s">
        <v>867</v>
      </c>
      <c s="1"/>
      <c s="1"/>
      <c s="1"/>
      <c s="1"/>
      <c r="O5" t="s">
        <v>25</v>
      </c>
      <c t="s">
        <v>27</v>
      </c>
    </row>
    <row r="6" spans="1:9" ht="12.75" customHeight="1">
      <c r="A6" t="s">
        <v>120</v>
      </c>
      <c s="12" t="s">
        <v>18</v>
      </c>
      <c s="13" t="s">
        <v>986</v>
      </c>
      <c s="1"/>
      <c s="14" t="s">
        <v>987</v>
      </c>
      <c s="1"/>
      <c s="1"/>
      <c s="1"/>
      <c s="1"/>
    </row>
    <row r="7" spans="1:9" ht="12.75" customHeight="1">
      <c r="A7" t="s">
        <v>870</v>
      </c>
      <c s="16" t="s">
        <v>22</v>
      </c>
      <c s="17" t="s">
        <v>1004</v>
      </c>
      <c s="6"/>
      <c s="18" t="s">
        <v>1005</v>
      </c>
      <c s="6"/>
      <c s="6"/>
      <c s="6"/>
      <c s="6"/>
    </row>
    <row r="8" spans="1:9" ht="12.75" customHeight="1">
      <c r="A8" s="15" t="s">
        <v>30</v>
      </c>
      <c s="15" t="s">
        <v>32</v>
      </c>
      <c s="15" t="s">
        <v>34</v>
      </c>
      <c s="15" t="s">
        <v>35</v>
      </c>
      <c s="15" t="s">
        <v>36</v>
      </c>
      <c s="15" t="s">
        <v>38</v>
      </c>
      <c s="15" t="s">
        <v>40</v>
      </c>
      <c s="15" t="s">
        <v>42</v>
      </c>
      <c s="15"/>
    </row>
    <row r="9" spans="1:9" ht="12.75" customHeight="1">
      <c r="A9" s="15"/>
      <c s="15"/>
      <c s="15"/>
      <c s="15"/>
      <c s="15"/>
      <c s="15"/>
      <c s="15"/>
      <c s="15" t="s">
        <v>43</v>
      </c>
      <c s="15" t="s">
        <v>45</v>
      </c>
    </row>
    <row r="10" spans="1:9" ht="12.75" customHeight="1">
      <c r="A10" s="15" t="s">
        <v>31</v>
      </c>
      <c s="15" t="s">
        <v>33</v>
      </c>
      <c s="15" t="s">
        <v>27</v>
      </c>
      <c s="15" t="s">
        <v>26</v>
      </c>
      <c s="15" t="s">
        <v>37</v>
      </c>
      <c s="15" t="s">
        <v>39</v>
      </c>
      <c s="15" t="s">
        <v>41</v>
      </c>
      <c s="15" t="s">
        <v>44</v>
      </c>
      <c s="15" t="s">
        <v>46</v>
      </c>
    </row>
    <row r="11" spans="1:18" ht="12.75" customHeight="1">
      <c r="A11" s="27" t="s">
        <v>48</v>
      </c>
      <c s="27"/>
      <c s="28" t="s">
        <v>31</v>
      </c>
      <c s="27"/>
      <c s="29" t="s">
        <v>49</v>
      </c>
      <c s="27"/>
      <c s="27"/>
      <c s="27"/>
      <c s="30">
        <f>0+Q11</f>
      </c>
      <c r="O11">
        <f>0+R11</f>
      </c>
      <c r="Q11">
        <f>0+I12</f>
      </c>
      <c>
        <f>0+O12</f>
      </c>
    </row>
    <row r="12" spans="1:16" ht="12.75">
      <c r="A12" s="26" t="s">
        <v>50</v>
      </c>
      <c s="31" t="s">
        <v>33</v>
      </c>
      <c s="31" t="s">
        <v>51</v>
      </c>
      <c s="26" t="s">
        <v>52</v>
      </c>
      <c s="32" t="s">
        <v>53</v>
      </c>
      <c s="33" t="s">
        <v>54</v>
      </c>
      <c s="34">
        <v>13.77</v>
      </c>
      <c s="35">
        <v>0</v>
      </c>
      <c s="36">
        <f>ROUND(ROUND(H12,2)*ROUND(G12,3),2)</f>
      </c>
      <c r="O12">
        <f>(I12*21)/100</f>
      </c>
      <c t="s">
        <v>27</v>
      </c>
    </row>
    <row r="13" spans="1:5" ht="12.75">
      <c r="A13" s="37" t="s">
        <v>55</v>
      </c>
      <c r="E13" s="38" t="s">
        <v>878</v>
      </c>
    </row>
    <row r="14" spans="1:5" ht="12.75">
      <c r="A14" s="39" t="s">
        <v>57</v>
      </c>
      <c r="E14" s="40" t="s">
        <v>1007</v>
      </c>
    </row>
    <row r="15" spans="1:18" ht="12.75" customHeight="1">
      <c r="A15" s="6" t="s">
        <v>48</v>
      </c>
      <c s="6"/>
      <c s="42" t="s">
        <v>33</v>
      </c>
      <c s="6"/>
      <c s="29" t="s">
        <v>59</v>
      </c>
      <c s="6"/>
      <c s="6"/>
      <c s="6"/>
      <c s="43">
        <f>0+Q15</f>
      </c>
      <c r="O15">
        <f>0+R15</f>
      </c>
      <c r="Q15">
        <f>0+I16+I19+I22</f>
      </c>
      <c>
        <f>0+O16+O19+O22</f>
      </c>
    </row>
    <row r="16" spans="1:16" ht="12.75">
      <c r="A16" s="26" t="s">
        <v>50</v>
      </c>
      <c s="31" t="s">
        <v>27</v>
      </c>
      <c s="31" t="s">
        <v>880</v>
      </c>
      <c s="26" t="s">
        <v>52</v>
      </c>
      <c s="32" t="s">
        <v>881</v>
      </c>
      <c s="33" t="s">
        <v>71</v>
      </c>
      <c s="34">
        <v>7.65</v>
      </c>
      <c s="35">
        <v>0</v>
      </c>
      <c s="36">
        <f>ROUND(ROUND(H16,2)*ROUND(G16,3),2)</f>
      </c>
      <c r="O16">
        <f>(I16*21)/100</f>
      </c>
      <c t="s">
        <v>27</v>
      </c>
    </row>
    <row r="17" spans="1:5" ht="38.25">
      <c r="A17" s="37" t="s">
        <v>55</v>
      </c>
      <c r="E17" s="38" t="s">
        <v>882</v>
      </c>
    </row>
    <row r="18" spans="1:5" ht="12.75">
      <c r="A18" s="44" t="s">
        <v>57</v>
      </c>
      <c r="E18" s="40" t="s">
        <v>1008</v>
      </c>
    </row>
    <row r="19" spans="1:16" ht="12.75">
      <c r="A19" s="26" t="s">
        <v>50</v>
      </c>
      <c s="31" t="s">
        <v>26</v>
      </c>
      <c s="31" t="s">
        <v>82</v>
      </c>
      <c s="26" t="s">
        <v>52</v>
      </c>
      <c s="32" t="s">
        <v>83</v>
      </c>
      <c s="33" t="s">
        <v>71</v>
      </c>
      <c s="34">
        <v>7.65</v>
      </c>
      <c s="35">
        <v>0</v>
      </c>
      <c s="36">
        <f>ROUND(ROUND(H19,2)*ROUND(G19,3),2)</f>
      </c>
      <c r="O19">
        <f>(I19*21)/100</f>
      </c>
      <c t="s">
        <v>27</v>
      </c>
    </row>
    <row r="20" spans="1:5" ht="12.75">
      <c r="A20" s="37" t="s">
        <v>55</v>
      </c>
      <c r="E20" s="38" t="s">
        <v>52</v>
      </c>
    </row>
    <row r="21" spans="1:5" ht="12.75">
      <c r="A21" s="44" t="s">
        <v>57</v>
      </c>
      <c r="E21" s="40" t="s">
        <v>1009</v>
      </c>
    </row>
    <row r="22" spans="1:16" ht="12.75">
      <c r="A22" s="26" t="s">
        <v>50</v>
      </c>
      <c s="31" t="s">
        <v>37</v>
      </c>
      <c s="31" t="s">
        <v>885</v>
      </c>
      <c s="26" t="s">
        <v>52</v>
      </c>
      <c s="32" t="s">
        <v>886</v>
      </c>
      <c s="33" t="s">
        <v>71</v>
      </c>
      <c s="34">
        <v>7.395</v>
      </c>
      <c s="35">
        <v>0</v>
      </c>
      <c s="36">
        <f>ROUND(ROUND(H22,2)*ROUND(G22,3),2)</f>
      </c>
      <c r="O22">
        <f>(I22*21)/100</f>
      </c>
      <c t="s">
        <v>27</v>
      </c>
    </row>
    <row r="23" spans="1:5" ht="12.75">
      <c r="A23" s="37" t="s">
        <v>55</v>
      </c>
      <c r="E23" s="38" t="s">
        <v>887</v>
      </c>
    </row>
    <row r="24" spans="1:5" ht="38.25">
      <c r="A24" s="39" t="s">
        <v>57</v>
      </c>
      <c r="E24" s="40" t="s">
        <v>1010</v>
      </c>
    </row>
    <row r="25" spans="1:18" ht="12.75" customHeight="1">
      <c r="A25" s="6" t="s">
        <v>48</v>
      </c>
      <c s="6"/>
      <c s="42" t="s">
        <v>27</v>
      </c>
      <c s="6"/>
      <c s="29" t="s">
        <v>833</v>
      </c>
      <c s="6"/>
      <c s="6"/>
      <c s="6"/>
      <c s="43">
        <f>0+Q25</f>
      </c>
      <c r="O25">
        <f>0+R25</f>
      </c>
      <c r="Q25">
        <f>0+I26</f>
      </c>
      <c>
        <f>0+O26</f>
      </c>
    </row>
    <row r="26" spans="1:16" ht="12.75">
      <c r="A26" s="26" t="s">
        <v>50</v>
      </c>
      <c s="31" t="s">
        <v>39</v>
      </c>
      <c s="31" t="s">
        <v>889</v>
      </c>
      <c s="26" t="s">
        <v>52</v>
      </c>
      <c s="32" t="s">
        <v>890</v>
      </c>
      <c s="33" t="s">
        <v>71</v>
      </c>
      <c s="34">
        <v>1.125</v>
      </c>
      <c s="35">
        <v>0</v>
      </c>
      <c s="36">
        <f>ROUND(ROUND(H26,2)*ROUND(G26,3),2)</f>
      </c>
      <c r="O26">
        <f>(I26*21)/100</f>
      </c>
      <c t="s">
        <v>27</v>
      </c>
    </row>
    <row r="27" spans="1:5" ht="25.5">
      <c r="A27" s="37" t="s">
        <v>55</v>
      </c>
      <c r="E27" s="38" t="s">
        <v>891</v>
      </c>
    </row>
    <row r="28" spans="1:5" ht="12.75">
      <c r="A28" s="39" t="s">
        <v>57</v>
      </c>
      <c r="E28" s="40" t="s">
        <v>996</v>
      </c>
    </row>
    <row r="29" spans="1:18" ht="12.75" customHeight="1">
      <c r="A29" s="6" t="s">
        <v>48</v>
      </c>
      <c s="6"/>
      <c s="42" t="s">
        <v>37</v>
      </c>
      <c s="6"/>
      <c s="29" t="s">
        <v>182</v>
      </c>
      <c s="6"/>
      <c s="6"/>
      <c s="6"/>
      <c s="43">
        <f>0+Q29</f>
      </c>
      <c r="O29">
        <f>0+R29</f>
      </c>
      <c r="Q29">
        <f>0+I30+I33+I36</f>
      </c>
      <c>
        <f>0+O30+O33+O36</f>
      </c>
    </row>
    <row r="30" spans="1:16" ht="12.75">
      <c r="A30" s="26" t="s">
        <v>50</v>
      </c>
      <c s="31" t="s">
        <v>41</v>
      </c>
      <c s="31" t="s">
        <v>893</v>
      </c>
      <c s="26" t="s">
        <v>52</v>
      </c>
      <c s="32" t="s">
        <v>894</v>
      </c>
      <c s="33" t="s">
        <v>71</v>
      </c>
      <c s="34">
        <v>1.94</v>
      </c>
      <c s="35">
        <v>0</v>
      </c>
      <c s="36">
        <f>ROUND(ROUND(H30,2)*ROUND(G30,3),2)</f>
      </c>
      <c r="O30">
        <f>(I30*21)/100</f>
      </c>
      <c t="s">
        <v>27</v>
      </c>
    </row>
    <row r="31" spans="1:5" ht="38.25">
      <c r="A31" s="37" t="s">
        <v>55</v>
      </c>
      <c r="E31" s="38" t="s">
        <v>895</v>
      </c>
    </row>
    <row r="32" spans="1:5" ht="76.5">
      <c r="A32" s="44" t="s">
        <v>57</v>
      </c>
      <c r="E32" s="40" t="s">
        <v>1011</v>
      </c>
    </row>
    <row r="33" spans="1:16" ht="12.75">
      <c r="A33" s="26" t="s">
        <v>50</v>
      </c>
      <c s="31" t="s">
        <v>81</v>
      </c>
      <c s="31" t="s">
        <v>897</v>
      </c>
      <c s="26" t="s">
        <v>52</v>
      </c>
      <c s="32" t="s">
        <v>898</v>
      </c>
      <c s="33" t="s">
        <v>71</v>
      </c>
      <c s="34">
        <v>3.283</v>
      </c>
      <c s="35">
        <v>0</v>
      </c>
      <c s="36">
        <f>ROUND(ROUND(H33,2)*ROUND(G33,3),2)</f>
      </c>
      <c r="O33">
        <f>(I33*21)/100</f>
      </c>
      <c t="s">
        <v>27</v>
      </c>
    </row>
    <row r="34" spans="1:5" ht="25.5">
      <c r="A34" s="37" t="s">
        <v>55</v>
      </c>
      <c r="E34" s="38" t="s">
        <v>899</v>
      </c>
    </row>
    <row r="35" spans="1:5" ht="51">
      <c r="A35" s="44" t="s">
        <v>57</v>
      </c>
      <c r="E35" s="40" t="s">
        <v>1012</v>
      </c>
    </row>
    <row r="36" spans="1:16" ht="12.75">
      <c r="A36" s="26" t="s">
        <v>50</v>
      </c>
      <c s="31" t="s">
        <v>85</v>
      </c>
      <c s="31" t="s">
        <v>901</v>
      </c>
      <c s="26" t="s">
        <v>52</v>
      </c>
      <c s="32" t="s">
        <v>902</v>
      </c>
      <c s="33" t="s">
        <v>71</v>
      </c>
      <c s="34">
        <v>1.386</v>
      </c>
      <c s="35">
        <v>0</v>
      </c>
      <c s="36">
        <f>ROUND(ROUND(H36,2)*ROUND(G36,3),2)</f>
      </c>
      <c r="O36">
        <f>(I36*21)/100</f>
      </c>
      <c t="s">
        <v>27</v>
      </c>
    </row>
    <row r="37" spans="1:5" ht="25.5">
      <c r="A37" s="37" t="s">
        <v>55</v>
      </c>
      <c r="E37" s="38" t="s">
        <v>903</v>
      </c>
    </row>
    <row r="38" spans="1:5" ht="12.75">
      <c r="A38" s="39" t="s">
        <v>57</v>
      </c>
      <c r="E38" s="40" t="s">
        <v>1013</v>
      </c>
    </row>
    <row r="39" spans="1:18" ht="12.75" customHeight="1">
      <c r="A39" s="6" t="s">
        <v>48</v>
      </c>
      <c s="6"/>
      <c s="42" t="s">
        <v>85</v>
      </c>
      <c s="6"/>
      <c s="29" t="s">
        <v>242</v>
      </c>
      <c s="6"/>
      <c s="6"/>
      <c s="6"/>
      <c s="43">
        <f>0+Q39</f>
      </c>
      <c r="O39">
        <f>0+R39</f>
      </c>
      <c r="Q39">
        <f>0+I40</f>
      </c>
      <c>
        <f>0+O40</f>
      </c>
    </row>
    <row r="40" spans="1:16" ht="12.75">
      <c r="A40" s="26" t="s">
        <v>50</v>
      </c>
      <c s="31" t="s">
        <v>44</v>
      </c>
      <c s="31" t="s">
        <v>905</v>
      </c>
      <c s="26" t="s">
        <v>52</v>
      </c>
      <c s="32" t="s">
        <v>906</v>
      </c>
      <c s="33" t="s">
        <v>71</v>
      </c>
      <c s="34">
        <v>2.736</v>
      </c>
      <c s="35">
        <v>0</v>
      </c>
      <c s="36">
        <f>ROUND(ROUND(H40,2)*ROUND(G40,3),2)</f>
      </c>
      <c r="O40">
        <f>(I40*21)/100</f>
      </c>
      <c t="s">
        <v>27</v>
      </c>
    </row>
    <row r="41" spans="1:5" ht="25.5">
      <c r="A41" s="37" t="s">
        <v>55</v>
      </c>
      <c r="E41" s="38" t="s">
        <v>899</v>
      </c>
    </row>
    <row r="42" spans="1:5" ht="25.5">
      <c r="A42" s="39" t="s">
        <v>57</v>
      </c>
      <c r="E42" s="40" t="s">
        <v>1014</v>
      </c>
    </row>
    <row r="43" spans="1:18" ht="12.75" customHeight="1">
      <c r="A43" s="6" t="s">
        <v>48</v>
      </c>
      <c s="6"/>
      <c s="42" t="s">
        <v>44</v>
      </c>
      <c s="6"/>
      <c s="29" t="s">
        <v>95</v>
      </c>
      <c s="6"/>
      <c s="6"/>
      <c s="6"/>
      <c s="43">
        <f>0+Q43</f>
      </c>
      <c r="O43">
        <f>0+R43</f>
      </c>
      <c r="Q43">
        <f>0+I44</f>
      </c>
      <c>
        <f>0+O44</f>
      </c>
    </row>
    <row r="44" spans="1:16" ht="12.75">
      <c r="A44" s="26" t="s">
        <v>50</v>
      </c>
      <c s="31" t="s">
        <v>46</v>
      </c>
      <c s="31" t="s">
        <v>1001</v>
      </c>
      <c s="26" t="s">
        <v>52</v>
      </c>
      <c s="32" t="s">
        <v>1002</v>
      </c>
      <c s="33" t="s">
        <v>98</v>
      </c>
      <c s="34">
        <v>11.4</v>
      </c>
      <c s="35">
        <v>0</v>
      </c>
      <c s="36">
        <f>ROUND(ROUND(H44,2)*ROUND(G44,3),2)</f>
      </c>
      <c r="O44">
        <f>(I44*21)/100</f>
      </c>
      <c t="s">
        <v>27</v>
      </c>
    </row>
    <row r="45" spans="1:5" ht="51">
      <c r="A45" s="37" t="s">
        <v>55</v>
      </c>
      <c r="E45" s="38" t="s">
        <v>910</v>
      </c>
    </row>
    <row r="46" spans="1:5" ht="12.75">
      <c r="A46" s="39" t="s">
        <v>57</v>
      </c>
      <c r="E46" s="40" t="s">
        <v>1015</v>
      </c>
    </row>
  </sheetData>
  <sheetProtection sheet="1" objects="1" scenarios="1"/>
  <mergeCells count="13">
    <mergeCell ref="C3:D3"/>
    <mergeCell ref="C4:D4"/>
    <mergeCell ref="C5:D5"/>
    <mergeCell ref="C6:D6"/>
    <mergeCell ref="C7:D7"/>
    <mergeCell ref="A8:A9"/>
    <mergeCell ref="B8:B9"/>
    <mergeCell ref="C8:C9"/>
    <mergeCell ref="D8:D9"/>
    <mergeCell ref="E8:E9"/>
    <mergeCell ref="F8:F9"/>
    <mergeCell ref="G8:G9"/>
    <mergeCell ref="H8:I8"/>
  </mergeCells>
  <printOptions/>
  <pageMargins left="0.75" right="0.75" top="1" bottom="1" header="0.5" footer="0.5"/>
  <pageSetup fitToHeight="0" horizontalDpi="300" verticalDpi="300" orientation="portrait" paperSize="9"/>
  <drawing r:id="rId1"/>
</worksheet>
</file>

<file path=xl/worksheets/sheet4.xml><?xml version="1.0" encoding="utf-8"?>
<worksheet xmlns="http://schemas.openxmlformats.org/spreadsheetml/2006/main" xmlns:r="http://schemas.openxmlformats.org/officeDocument/2006/relationships">
  <sheetPr>
    <pageSetUpPr fitToPage="1"/>
  </sheetPr>
  <dimension ref="A1:R42"/>
  <sheetViews>
    <sheetView workbookViewId="0" topLeftCell="A1">
      <pane ySplit="9" topLeftCell="A10" activePane="bottomLeft" state="frozen"/>
      <selection pane="topLeft" activeCell="A1" sqref="A1"/>
      <selection pane="bottomLeft" activeCell="A10" sqref="A10"/>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26</v>
      </c>
    </row>
    <row r="2" spans="2:16" ht="25" customHeight="1">
      <c r="B2" s="1"/>
      <c s="1"/>
      <c s="1"/>
      <c s="2" t="s">
        <v>13</v>
      </c>
      <c s="1"/>
      <c s="1"/>
      <c s="6"/>
      <c s="6"/>
      <c r="O2">
        <f>0+O10+O14+O24</f>
      </c>
      <c t="s">
        <v>26</v>
      </c>
    </row>
    <row r="3" spans="1:16" ht="15" customHeight="1">
      <c r="A3" t="s">
        <v>12</v>
      </c>
      <c s="12" t="s">
        <v>14</v>
      </c>
      <c s="13" t="s">
        <v>15</v>
      </c>
      <c s="1"/>
      <c s="14" t="s">
        <v>16</v>
      </c>
      <c s="1"/>
      <c s="9"/>
      <c s="8" t="s">
        <v>287</v>
      </c>
      <c s="45">
        <f>0+I10+I14+I24</f>
      </c>
      <c r="O3" t="s">
        <v>23</v>
      </c>
      <c t="s">
        <v>27</v>
      </c>
    </row>
    <row r="4" spans="1:16" ht="15" customHeight="1">
      <c r="A4" t="s">
        <v>17</v>
      </c>
      <c s="12" t="s">
        <v>18</v>
      </c>
      <c s="13" t="s">
        <v>116</v>
      </c>
      <c s="1"/>
      <c s="14" t="s">
        <v>117</v>
      </c>
      <c s="1"/>
      <c s="1"/>
      <c s="11"/>
      <c s="11"/>
      <c r="O4" t="s">
        <v>24</v>
      </c>
      <c t="s">
        <v>27</v>
      </c>
    </row>
    <row r="5" spans="1:16" ht="12.75" customHeight="1">
      <c r="A5" t="s">
        <v>21</v>
      </c>
      <c s="12" t="s">
        <v>18</v>
      </c>
      <c s="13" t="s">
        <v>118</v>
      </c>
      <c s="1"/>
      <c s="14" t="s">
        <v>119</v>
      </c>
      <c s="1"/>
      <c s="1"/>
      <c s="1"/>
      <c s="1"/>
      <c r="O5" t="s">
        <v>25</v>
      </c>
      <c t="s">
        <v>27</v>
      </c>
    </row>
    <row r="6" spans="1:9" ht="12.75" customHeight="1">
      <c r="A6" t="s">
        <v>120</v>
      </c>
      <c s="16" t="s">
        <v>22</v>
      </c>
      <c s="17" t="s">
        <v>287</v>
      </c>
      <c s="6"/>
      <c s="18" t="s">
        <v>288</v>
      </c>
      <c s="6"/>
      <c s="6"/>
      <c s="6"/>
      <c s="6"/>
    </row>
    <row r="7" spans="1:9" ht="12.75" customHeight="1">
      <c r="A7" s="15" t="s">
        <v>30</v>
      </c>
      <c s="15" t="s">
        <v>32</v>
      </c>
      <c s="15" t="s">
        <v>34</v>
      </c>
      <c s="15" t="s">
        <v>35</v>
      </c>
      <c s="15" t="s">
        <v>36</v>
      </c>
      <c s="15" t="s">
        <v>38</v>
      </c>
      <c s="15" t="s">
        <v>40</v>
      </c>
      <c s="15" t="s">
        <v>42</v>
      </c>
      <c s="15"/>
    </row>
    <row r="8" spans="1:9" ht="12.75" customHeight="1">
      <c r="A8" s="15"/>
      <c s="15"/>
      <c s="15"/>
      <c s="15"/>
      <c s="15"/>
      <c s="15"/>
      <c s="15"/>
      <c s="15" t="s">
        <v>43</v>
      </c>
      <c s="15" t="s">
        <v>45</v>
      </c>
    </row>
    <row r="9" spans="1:9" ht="12.75" customHeight="1">
      <c r="A9" s="15" t="s">
        <v>31</v>
      </c>
      <c s="15" t="s">
        <v>33</v>
      </c>
      <c s="15" t="s">
        <v>27</v>
      </c>
      <c s="15" t="s">
        <v>26</v>
      </c>
      <c s="15" t="s">
        <v>37</v>
      </c>
      <c s="15" t="s">
        <v>39</v>
      </c>
      <c s="15" t="s">
        <v>41</v>
      </c>
      <c s="15" t="s">
        <v>44</v>
      </c>
      <c s="15" t="s">
        <v>46</v>
      </c>
    </row>
    <row r="10" spans="1:18" ht="12.75" customHeight="1">
      <c r="A10" s="27" t="s">
        <v>48</v>
      </c>
      <c s="27"/>
      <c s="28" t="s">
        <v>31</v>
      </c>
      <c s="27"/>
      <c s="29" t="s">
        <v>49</v>
      </c>
      <c s="27"/>
      <c s="27"/>
      <c s="27"/>
      <c s="30">
        <f>0+Q10</f>
      </c>
      <c r="O10">
        <f>0+R10</f>
      </c>
      <c r="Q10">
        <f>0+I11</f>
      </c>
      <c>
        <f>0+O11</f>
      </c>
    </row>
    <row r="11" spans="1:16" ht="12.75">
      <c r="A11" s="26" t="s">
        <v>50</v>
      </c>
      <c s="31" t="s">
        <v>33</v>
      </c>
      <c s="31" t="s">
        <v>51</v>
      </c>
      <c s="26" t="s">
        <v>52</v>
      </c>
      <c s="32" t="s">
        <v>53</v>
      </c>
      <c s="33" t="s">
        <v>54</v>
      </c>
      <c s="34">
        <v>5.88</v>
      </c>
      <c s="35">
        <v>0</v>
      </c>
      <c s="36">
        <f>ROUND(ROUND(H11,2)*ROUND(G11,3),2)</f>
      </c>
      <c r="O11">
        <f>(I11*21)/100</f>
      </c>
      <c t="s">
        <v>27</v>
      </c>
    </row>
    <row r="12" spans="1:5" ht="25.5">
      <c r="A12" s="37" t="s">
        <v>55</v>
      </c>
      <c r="E12" s="38" t="s">
        <v>127</v>
      </c>
    </row>
    <row r="13" spans="1:5" ht="12.75">
      <c r="A13" s="39" t="s">
        <v>57</v>
      </c>
      <c r="E13" s="40" t="s">
        <v>290</v>
      </c>
    </row>
    <row r="14" spans="1:18" ht="12.75" customHeight="1">
      <c r="A14" s="6" t="s">
        <v>48</v>
      </c>
      <c s="6"/>
      <c s="42" t="s">
        <v>33</v>
      </c>
      <c s="6"/>
      <c s="29" t="s">
        <v>59</v>
      </c>
      <c s="6"/>
      <c s="6"/>
      <c s="6"/>
      <c s="43">
        <f>0+Q14</f>
      </c>
      <c r="O14">
        <f>0+R14</f>
      </c>
      <c r="Q14">
        <f>0+I15+I18+I21</f>
      </c>
      <c>
        <f>0+O15+O18+O21</f>
      </c>
    </row>
    <row r="15" spans="1:16" ht="25.5">
      <c r="A15" s="26" t="s">
        <v>50</v>
      </c>
      <c s="31" t="s">
        <v>27</v>
      </c>
      <c s="31" t="s">
        <v>129</v>
      </c>
      <c s="26" t="s">
        <v>52</v>
      </c>
      <c s="32" t="s">
        <v>130</v>
      </c>
      <c s="33" t="s">
        <v>71</v>
      </c>
      <c s="34">
        <v>2.8</v>
      </c>
      <c s="35">
        <v>0</v>
      </c>
      <c s="36">
        <f>ROUND(ROUND(H15,2)*ROUND(G15,3),2)</f>
      </c>
      <c r="O15">
        <f>(I15*21)/100</f>
      </c>
      <c t="s">
        <v>27</v>
      </c>
    </row>
    <row r="16" spans="1:5" ht="51">
      <c r="A16" s="37" t="s">
        <v>55</v>
      </c>
      <c r="E16" s="38" t="s">
        <v>131</v>
      </c>
    </row>
    <row r="17" spans="1:5" ht="25.5">
      <c r="A17" s="44" t="s">
        <v>57</v>
      </c>
      <c r="E17" s="40" t="s">
        <v>291</v>
      </c>
    </row>
    <row r="18" spans="1:16" ht="12.75">
      <c r="A18" s="26" t="s">
        <v>50</v>
      </c>
      <c s="31" t="s">
        <v>26</v>
      </c>
      <c s="31" t="s">
        <v>159</v>
      </c>
      <c s="26" t="s">
        <v>52</v>
      </c>
      <c s="32" t="s">
        <v>160</v>
      </c>
      <c s="33" t="s">
        <v>71</v>
      </c>
      <c s="34">
        <v>15</v>
      </c>
      <c s="35">
        <v>0</v>
      </c>
      <c s="36">
        <f>ROUND(ROUND(H18,2)*ROUND(G18,3),2)</f>
      </c>
      <c r="O18">
        <f>(I18*21)/100</f>
      </c>
      <c t="s">
        <v>27</v>
      </c>
    </row>
    <row r="19" spans="1:5" ht="25.5">
      <c r="A19" s="37" t="s">
        <v>55</v>
      </c>
      <c r="E19" s="38" t="s">
        <v>161</v>
      </c>
    </row>
    <row r="20" spans="1:5" ht="12.75">
      <c r="A20" s="44" t="s">
        <v>57</v>
      </c>
      <c r="E20" s="40" t="s">
        <v>292</v>
      </c>
    </row>
    <row r="21" spans="1:16" ht="12.75">
      <c r="A21" s="26" t="s">
        <v>50</v>
      </c>
      <c s="31" t="s">
        <v>37</v>
      </c>
      <c s="31" t="s">
        <v>163</v>
      </c>
      <c s="26" t="s">
        <v>52</v>
      </c>
      <c s="32" t="s">
        <v>164</v>
      </c>
      <c s="33" t="s">
        <v>62</v>
      </c>
      <c s="34">
        <v>31.009</v>
      </c>
      <c s="35">
        <v>0</v>
      </c>
      <c s="36">
        <f>ROUND(ROUND(H21,2)*ROUND(G21,3),2)</f>
      </c>
      <c r="O21">
        <f>(I21*21)/100</f>
      </c>
      <c t="s">
        <v>27</v>
      </c>
    </row>
    <row r="22" spans="1:5" ht="12.75">
      <c r="A22" s="37" t="s">
        <v>55</v>
      </c>
      <c r="E22" s="38" t="s">
        <v>165</v>
      </c>
    </row>
    <row r="23" spans="1:5" ht="12.75">
      <c r="A23" s="39" t="s">
        <v>57</v>
      </c>
      <c r="E23" s="40" t="s">
        <v>293</v>
      </c>
    </row>
    <row r="24" spans="1:18" ht="12.75" customHeight="1">
      <c r="A24" s="6" t="s">
        <v>48</v>
      </c>
      <c s="6"/>
      <c s="42" t="s">
        <v>39</v>
      </c>
      <c s="6"/>
      <c s="29" t="s">
        <v>188</v>
      </c>
      <c s="6"/>
      <c s="6"/>
      <c s="6"/>
      <c s="43">
        <f>0+Q24</f>
      </c>
      <c r="O24">
        <f>0+R24</f>
      </c>
      <c r="Q24">
        <f>0+I25+I28+I31+I34+I37+I40</f>
      </c>
      <c>
        <f>0+O25+O28+O31+O34+O37+O40</f>
      </c>
    </row>
    <row r="25" spans="1:16" ht="12.75">
      <c r="A25" s="26" t="s">
        <v>50</v>
      </c>
      <c s="31" t="s">
        <v>39</v>
      </c>
      <c s="31" t="s">
        <v>294</v>
      </c>
      <c s="26" t="s">
        <v>52</v>
      </c>
      <c s="32" t="s">
        <v>295</v>
      </c>
      <c s="33" t="s">
        <v>62</v>
      </c>
      <c s="34">
        <v>22.509</v>
      </c>
      <c s="35">
        <v>0</v>
      </c>
      <c s="36">
        <f>ROUND(ROUND(H25,2)*ROUND(G25,3),2)</f>
      </c>
      <c r="O25">
        <f>(I25*21)/100</f>
      </c>
      <c t="s">
        <v>27</v>
      </c>
    </row>
    <row r="26" spans="1:5" ht="51">
      <c r="A26" s="37" t="s">
        <v>55</v>
      </c>
      <c r="E26" s="38" t="s">
        <v>296</v>
      </c>
    </row>
    <row r="27" spans="1:5" ht="12.75">
      <c r="A27" s="44" t="s">
        <v>57</v>
      </c>
      <c r="E27" s="40" t="s">
        <v>297</v>
      </c>
    </row>
    <row r="28" spans="1:16" ht="12.75">
      <c r="A28" s="26" t="s">
        <v>50</v>
      </c>
      <c s="31" t="s">
        <v>41</v>
      </c>
      <c s="31" t="s">
        <v>190</v>
      </c>
      <c s="26" t="s">
        <v>298</v>
      </c>
      <c s="32" t="s">
        <v>191</v>
      </c>
      <c s="33" t="s">
        <v>62</v>
      </c>
      <c s="34">
        <v>28.91</v>
      </c>
      <c s="35">
        <v>0</v>
      </c>
      <c s="36">
        <f>ROUND(ROUND(H28,2)*ROUND(G28,3),2)</f>
      </c>
      <c r="O28">
        <f>(I28*21)/100</f>
      </c>
      <c t="s">
        <v>27</v>
      </c>
    </row>
    <row r="29" spans="1:5" ht="51">
      <c r="A29" s="37" t="s">
        <v>55</v>
      </c>
      <c r="E29" s="38" t="s">
        <v>299</v>
      </c>
    </row>
    <row r="30" spans="1:5" ht="12.75">
      <c r="A30" s="44" t="s">
        <v>57</v>
      </c>
      <c r="E30" s="40" t="s">
        <v>300</v>
      </c>
    </row>
    <row r="31" spans="1:16" ht="12.75">
      <c r="A31" s="26" t="s">
        <v>50</v>
      </c>
      <c s="31" t="s">
        <v>81</v>
      </c>
      <c s="31" t="s">
        <v>208</v>
      </c>
      <c s="26" t="s">
        <v>52</v>
      </c>
      <c s="32" t="s">
        <v>209</v>
      </c>
      <c s="33" t="s">
        <v>62</v>
      </c>
      <c s="34">
        <v>22.509</v>
      </c>
      <c s="35">
        <v>0</v>
      </c>
      <c s="36">
        <f>ROUND(ROUND(H31,2)*ROUND(G31,3),2)</f>
      </c>
      <c r="O31">
        <f>(I31*21)/100</f>
      </c>
      <c t="s">
        <v>27</v>
      </c>
    </row>
    <row r="32" spans="1:5" ht="51">
      <c r="A32" s="37" t="s">
        <v>55</v>
      </c>
      <c r="E32" s="38" t="s">
        <v>301</v>
      </c>
    </row>
    <row r="33" spans="1:5" ht="12.75">
      <c r="A33" s="44" t="s">
        <v>57</v>
      </c>
      <c r="E33" s="40" t="s">
        <v>297</v>
      </c>
    </row>
    <row r="34" spans="1:16" ht="12.75">
      <c r="A34" s="26" t="s">
        <v>50</v>
      </c>
      <c s="31" t="s">
        <v>85</v>
      </c>
      <c s="31" t="s">
        <v>212</v>
      </c>
      <c s="26" t="s">
        <v>74</v>
      </c>
      <c s="32" t="s">
        <v>213</v>
      </c>
      <c s="33" t="s">
        <v>62</v>
      </c>
      <c s="34">
        <v>21.476</v>
      </c>
      <c s="35">
        <v>0</v>
      </c>
      <c s="36">
        <f>ROUND(ROUND(H34,2)*ROUND(G34,3),2)</f>
      </c>
      <c r="O34">
        <f>(I34*21)/100</f>
      </c>
      <c t="s">
        <v>27</v>
      </c>
    </row>
    <row r="35" spans="1:5" ht="51">
      <c r="A35" s="37" t="s">
        <v>55</v>
      </c>
      <c r="E35" s="38" t="s">
        <v>302</v>
      </c>
    </row>
    <row r="36" spans="1:5" ht="12.75">
      <c r="A36" s="44" t="s">
        <v>57</v>
      </c>
      <c r="E36" s="40" t="s">
        <v>303</v>
      </c>
    </row>
    <row r="37" spans="1:16" ht="12.75">
      <c r="A37" s="26" t="s">
        <v>50</v>
      </c>
      <c s="31" t="s">
        <v>44</v>
      </c>
      <c s="31" t="s">
        <v>225</v>
      </c>
      <c s="26" t="s">
        <v>52</v>
      </c>
      <c s="32" t="s">
        <v>226</v>
      </c>
      <c s="33" t="s">
        <v>62</v>
      </c>
      <c s="34">
        <v>20.65</v>
      </c>
      <c s="35">
        <v>0</v>
      </c>
      <c s="36">
        <f>ROUND(ROUND(H37,2)*ROUND(G37,3),2)</f>
      </c>
      <c r="O37">
        <f>(I37*21)/100</f>
      </c>
      <c t="s">
        <v>27</v>
      </c>
    </row>
    <row r="38" spans="1:5" ht="25.5">
      <c r="A38" s="37" t="s">
        <v>55</v>
      </c>
      <c r="E38" s="38" t="s">
        <v>227</v>
      </c>
    </row>
    <row r="39" spans="1:5" ht="12.75">
      <c r="A39" s="44" t="s">
        <v>57</v>
      </c>
      <c r="E39" s="40" t="s">
        <v>304</v>
      </c>
    </row>
    <row r="40" spans="1:16" ht="12.75">
      <c r="A40" s="26" t="s">
        <v>50</v>
      </c>
      <c s="31" t="s">
        <v>46</v>
      </c>
      <c s="31" t="s">
        <v>305</v>
      </c>
      <c s="26" t="s">
        <v>52</v>
      </c>
      <c s="32" t="s">
        <v>306</v>
      </c>
      <c s="33" t="s">
        <v>62</v>
      </c>
      <c s="34">
        <v>21.476</v>
      </c>
      <c s="35">
        <v>0</v>
      </c>
      <c s="36">
        <f>ROUND(ROUND(H40,2)*ROUND(G40,3),2)</f>
      </c>
      <c r="O40">
        <f>(I40*21)/100</f>
      </c>
      <c t="s">
        <v>27</v>
      </c>
    </row>
    <row r="41" spans="1:5" ht="51">
      <c r="A41" s="37" t="s">
        <v>55</v>
      </c>
      <c r="E41" s="38" t="s">
        <v>307</v>
      </c>
    </row>
    <row r="42" spans="1:5" ht="12.75">
      <c r="A42" s="39" t="s">
        <v>57</v>
      </c>
      <c r="E42" s="40" t="s">
        <v>303</v>
      </c>
    </row>
  </sheetData>
  <sheetProtection sheet="1" objects="1" scenarios="1"/>
  <mergeCells count="12">
    <mergeCell ref="C3:D3"/>
    <mergeCell ref="C4:D4"/>
    <mergeCell ref="C5:D5"/>
    <mergeCell ref="C6:D6"/>
    <mergeCell ref="A7:A8"/>
    <mergeCell ref="B7:B8"/>
    <mergeCell ref="C7:C8"/>
    <mergeCell ref="D7:D8"/>
    <mergeCell ref="E7:E8"/>
    <mergeCell ref="F7:F8"/>
    <mergeCell ref="G7:G8"/>
    <mergeCell ref="H7:I7"/>
  </mergeCells>
  <printOptions/>
  <pageMargins left="0.75" right="0.75" top="1" bottom="1" header="0.5" footer="0.5"/>
  <pageSetup fitToHeight="0" horizontalDpi="300" verticalDpi="300" orientation="portrait" paperSize="9"/>
  <drawing r:id="rId1"/>
</worksheet>
</file>

<file path=xl/worksheets/sheet40.xml><?xml version="1.0" encoding="utf-8"?>
<worksheet xmlns="http://schemas.openxmlformats.org/spreadsheetml/2006/main" xmlns:r="http://schemas.openxmlformats.org/officeDocument/2006/relationships">
  <sheetPr>
    <pageSetUpPr fitToPage="1"/>
  </sheetPr>
  <dimension ref="A1:R46"/>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26</v>
      </c>
    </row>
    <row r="2" spans="2:16" ht="25" customHeight="1">
      <c r="B2" s="1"/>
      <c s="1"/>
      <c s="1"/>
      <c s="2" t="s">
        <v>13</v>
      </c>
      <c s="1"/>
      <c s="1"/>
      <c s="6"/>
      <c s="6"/>
      <c r="O2">
        <f>0+O11+O15+O25+O29+O39+O43</f>
      </c>
      <c t="s">
        <v>26</v>
      </c>
    </row>
    <row r="3" spans="1:16" ht="15" customHeight="1">
      <c r="A3" t="s">
        <v>12</v>
      </c>
      <c s="12" t="s">
        <v>14</v>
      </c>
      <c s="13" t="s">
        <v>15</v>
      </c>
      <c s="1"/>
      <c s="14" t="s">
        <v>16</v>
      </c>
      <c s="1"/>
      <c s="9"/>
      <c s="8" t="s">
        <v>1016</v>
      </c>
      <c s="45">
        <f>0+I11+I15+I25+I29+I39+I43</f>
      </c>
      <c r="O3" t="s">
        <v>23</v>
      </c>
      <c t="s">
        <v>27</v>
      </c>
    </row>
    <row r="4" spans="1:16" ht="15" customHeight="1">
      <c r="A4" t="s">
        <v>17</v>
      </c>
      <c s="12" t="s">
        <v>18</v>
      </c>
      <c s="13" t="s">
        <v>116</v>
      </c>
      <c s="1"/>
      <c s="14" t="s">
        <v>117</v>
      </c>
      <c s="1"/>
      <c s="1"/>
      <c s="11"/>
      <c s="11"/>
      <c r="O4" t="s">
        <v>24</v>
      </c>
      <c t="s">
        <v>27</v>
      </c>
    </row>
    <row r="5" spans="1:16" ht="12.75" customHeight="1">
      <c r="A5" t="s">
        <v>21</v>
      </c>
      <c s="12" t="s">
        <v>18</v>
      </c>
      <c s="13" t="s">
        <v>866</v>
      </c>
      <c s="1"/>
      <c s="14" t="s">
        <v>867</v>
      </c>
      <c s="1"/>
      <c s="1"/>
      <c s="1"/>
      <c s="1"/>
      <c r="O5" t="s">
        <v>25</v>
      </c>
      <c t="s">
        <v>27</v>
      </c>
    </row>
    <row r="6" spans="1:9" ht="12.75" customHeight="1">
      <c r="A6" t="s">
        <v>120</v>
      </c>
      <c s="12" t="s">
        <v>18</v>
      </c>
      <c s="13" t="s">
        <v>986</v>
      </c>
      <c s="1"/>
      <c s="14" t="s">
        <v>987</v>
      </c>
      <c s="1"/>
      <c s="1"/>
      <c s="1"/>
      <c s="1"/>
    </row>
    <row r="7" spans="1:9" ht="12.75" customHeight="1">
      <c r="A7" t="s">
        <v>870</v>
      </c>
      <c s="16" t="s">
        <v>22</v>
      </c>
      <c s="17" t="s">
        <v>1016</v>
      </c>
      <c s="6"/>
      <c s="18" t="s">
        <v>1017</v>
      </c>
      <c s="6"/>
      <c s="6"/>
      <c s="6"/>
      <c s="6"/>
    </row>
    <row r="8" spans="1:9" ht="12.75" customHeight="1">
      <c r="A8" s="15" t="s">
        <v>30</v>
      </c>
      <c s="15" t="s">
        <v>32</v>
      </c>
      <c s="15" t="s">
        <v>34</v>
      </c>
      <c s="15" t="s">
        <v>35</v>
      </c>
      <c s="15" t="s">
        <v>36</v>
      </c>
      <c s="15" t="s">
        <v>38</v>
      </c>
      <c s="15" t="s">
        <v>40</v>
      </c>
      <c s="15" t="s">
        <v>42</v>
      </c>
      <c s="15"/>
    </row>
    <row r="9" spans="1:9" ht="12.75" customHeight="1">
      <c r="A9" s="15"/>
      <c s="15"/>
      <c s="15"/>
      <c s="15"/>
      <c s="15"/>
      <c s="15"/>
      <c s="15"/>
      <c s="15" t="s">
        <v>43</v>
      </c>
      <c s="15" t="s">
        <v>45</v>
      </c>
    </row>
    <row r="10" spans="1:9" ht="12.75" customHeight="1">
      <c r="A10" s="15" t="s">
        <v>31</v>
      </c>
      <c s="15" t="s">
        <v>33</v>
      </c>
      <c s="15" t="s">
        <v>27</v>
      </c>
      <c s="15" t="s">
        <v>26</v>
      </c>
      <c s="15" t="s">
        <v>37</v>
      </c>
      <c s="15" t="s">
        <v>39</v>
      </c>
      <c s="15" t="s">
        <v>41</v>
      </c>
      <c s="15" t="s">
        <v>44</v>
      </c>
      <c s="15" t="s">
        <v>46</v>
      </c>
    </row>
    <row r="11" spans="1:18" ht="12.75" customHeight="1">
      <c r="A11" s="27" t="s">
        <v>48</v>
      </c>
      <c s="27"/>
      <c s="28" t="s">
        <v>31</v>
      </c>
      <c s="27"/>
      <c s="29" t="s">
        <v>49</v>
      </c>
      <c s="27"/>
      <c s="27"/>
      <c s="27"/>
      <c s="30">
        <f>0+Q11</f>
      </c>
      <c r="O11">
        <f>0+R11</f>
      </c>
      <c r="Q11">
        <f>0+I12</f>
      </c>
      <c>
        <f>0+O12</f>
      </c>
    </row>
    <row r="12" spans="1:16" ht="12.75">
      <c r="A12" s="26" t="s">
        <v>50</v>
      </c>
      <c s="31" t="s">
        <v>33</v>
      </c>
      <c s="31" t="s">
        <v>51</v>
      </c>
      <c s="26" t="s">
        <v>52</v>
      </c>
      <c s="32" t="s">
        <v>53</v>
      </c>
      <c s="33" t="s">
        <v>54</v>
      </c>
      <c s="34">
        <v>11.421</v>
      </c>
      <c s="35">
        <v>0</v>
      </c>
      <c s="36">
        <f>ROUND(ROUND(H12,2)*ROUND(G12,3),2)</f>
      </c>
      <c r="O12">
        <f>(I12*21)/100</f>
      </c>
      <c t="s">
        <v>27</v>
      </c>
    </row>
    <row r="13" spans="1:5" ht="12.75">
      <c r="A13" s="37" t="s">
        <v>55</v>
      </c>
      <c r="E13" s="38" t="s">
        <v>878</v>
      </c>
    </row>
    <row r="14" spans="1:5" ht="12.75">
      <c r="A14" s="39" t="s">
        <v>57</v>
      </c>
      <c r="E14" s="40" t="s">
        <v>1019</v>
      </c>
    </row>
    <row r="15" spans="1:18" ht="12.75" customHeight="1">
      <c r="A15" s="6" t="s">
        <v>48</v>
      </c>
      <c s="6"/>
      <c s="42" t="s">
        <v>33</v>
      </c>
      <c s="6"/>
      <c s="29" t="s">
        <v>59</v>
      </c>
      <c s="6"/>
      <c s="6"/>
      <c s="6"/>
      <c s="43">
        <f>0+Q15</f>
      </c>
      <c r="O15">
        <f>0+R15</f>
      </c>
      <c r="Q15">
        <f>0+I16+I19+I22</f>
      </c>
      <c>
        <f>0+O16+O19+O22</f>
      </c>
    </row>
    <row r="16" spans="1:16" ht="12.75">
      <c r="A16" s="26" t="s">
        <v>50</v>
      </c>
      <c s="31" t="s">
        <v>27</v>
      </c>
      <c s="31" t="s">
        <v>880</v>
      </c>
      <c s="26" t="s">
        <v>52</v>
      </c>
      <c s="32" t="s">
        <v>881</v>
      </c>
      <c s="33" t="s">
        <v>71</v>
      </c>
      <c s="34">
        <v>6.345</v>
      </c>
      <c s="35">
        <v>0</v>
      </c>
      <c s="36">
        <f>ROUND(ROUND(H16,2)*ROUND(G16,3),2)</f>
      </c>
      <c r="O16">
        <f>(I16*21)/100</f>
      </c>
      <c t="s">
        <v>27</v>
      </c>
    </row>
    <row r="17" spans="1:5" ht="38.25">
      <c r="A17" s="37" t="s">
        <v>55</v>
      </c>
      <c r="E17" s="38" t="s">
        <v>882</v>
      </c>
    </row>
    <row r="18" spans="1:5" ht="12.75">
      <c r="A18" s="44" t="s">
        <v>57</v>
      </c>
      <c r="E18" s="40" t="s">
        <v>1020</v>
      </c>
    </row>
    <row r="19" spans="1:16" ht="12.75">
      <c r="A19" s="26" t="s">
        <v>50</v>
      </c>
      <c s="31" t="s">
        <v>26</v>
      </c>
      <c s="31" t="s">
        <v>82</v>
      </c>
      <c s="26" t="s">
        <v>52</v>
      </c>
      <c s="32" t="s">
        <v>83</v>
      </c>
      <c s="33" t="s">
        <v>71</v>
      </c>
      <c s="34">
        <v>6.345</v>
      </c>
      <c s="35">
        <v>0</v>
      </c>
      <c s="36">
        <f>ROUND(ROUND(H19,2)*ROUND(G19,3),2)</f>
      </c>
      <c r="O19">
        <f>(I19*21)/100</f>
      </c>
      <c t="s">
        <v>27</v>
      </c>
    </row>
    <row r="20" spans="1:5" ht="12.75">
      <c r="A20" s="37" t="s">
        <v>55</v>
      </c>
      <c r="E20" s="38" t="s">
        <v>52</v>
      </c>
    </row>
    <row r="21" spans="1:5" ht="12.75">
      <c r="A21" s="44" t="s">
        <v>57</v>
      </c>
      <c r="E21" s="40" t="s">
        <v>1021</v>
      </c>
    </row>
    <row r="22" spans="1:16" ht="12.75">
      <c r="A22" s="26" t="s">
        <v>50</v>
      </c>
      <c s="31" t="s">
        <v>37</v>
      </c>
      <c s="31" t="s">
        <v>885</v>
      </c>
      <c s="26" t="s">
        <v>52</v>
      </c>
      <c s="32" t="s">
        <v>886</v>
      </c>
      <c s="33" t="s">
        <v>71</v>
      </c>
      <c s="34">
        <v>5.907</v>
      </c>
      <c s="35">
        <v>0</v>
      </c>
      <c s="36">
        <f>ROUND(ROUND(H22,2)*ROUND(G22,3),2)</f>
      </c>
      <c r="O22">
        <f>(I22*21)/100</f>
      </c>
      <c t="s">
        <v>27</v>
      </c>
    </row>
    <row r="23" spans="1:5" ht="12.75">
      <c r="A23" s="37" t="s">
        <v>55</v>
      </c>
      <c r="E23" s="38" t="s">
        <v>887</v>
      </c>
    </row>
    <row r="24" spans="1:5" ht="38.25">
      <c r="A24" s="39" t="s">
        <v>57</v>
      </c>
      <c r="E24" s="40" t="s">
        <v>1022</v>
      </c>
    </row>
    <row r="25" spans="1:18" ht="12.75" customHeight="1">
      <c r="A25" s="6" t="s">
        <v>48</v>
      </c>
      <c s="6"/>
      <c s="42" t="s">
        <v>27</v>
      </c>
      <c s="6"/>
      <c s="29" t="s">
        <v>833</v>
      </c>
      <c s="6"/>
      <c s="6"/>
      <c s="6"/>
      <c s="43">
        <f>0+Q25</f>
      </c>
      <c r="O25">
        <f>0+R25</f>
      </c>
      <c r="Q25">
        <f>0+I26</f>
      </c>
      <c>
        <f>0+O26</f>
      </c>
    </row>
    <row r="26" spans="1:16" ht="12.75">
      <c r="A26" s="26" t="s">
        <v>50</v>
      </c>
      <c s="31" t="s">
        <v>39</v>
      </c>
      <c s="31" t="s">
        <v>889</v>
      </c>
      <c s="26" t="s">
        <v>52</v>
      </c>
      <c s="32" t="s">
        <v>890</v>
      </c>
      <c s="33" t="s">
        <v>71</v>
      </c>
      <c s="34">
        <v>1.125</v>
      </c>
      <c s="35">
        <v>0</v>
      </c>
      <c s="36">
        <f>ROUND(ROUND(H26,2)*ROUND(G26,3),2)</f>
      </c>
      <c r="O26">
        <f>(I26*21)/100</f>
      </c>
      <c t="s">
        <v>27</v>
      </c>
    </row>
    <row r="27" spans="1:5" ht="25.5">
      <c r="A27" s="37" t="s">
        <v>55</v>
      </c>
      <c r="E27" s="38" t="s">
        <v>891</v>
      </c>
    </row>
    <row r="28" spans="1:5" ht="12.75">
      <c r="A28" s="39" t="s">
        <v>57</v>
      </c>
      <c r="E28" s="40" t="s">
        <v>996</v>
      </c>
    </row>
    <row r="29" spans="1:18" ht="12.75" customHeight="1">
      <c r="A29" s="6" t="s">
        <v>48</v>
      </c>
      <c s="6"/>
      <c s="42" t="s">
        <v>37</v>
      </c>
      <c s="6"/>
      <c s="29" t="s">
        <v>182</v>
      </c>
      <c s="6"/>
      <c s="6"/>
      <c s="6"/>
      <c s="43">
        <f>0+Q29</f>
      </c>
      <c r="O29">
        <f>0+R29</f>
      </c>
      <c r="Q29">
        <f>0+I30+I33+I36</f>
      </c>
      <c>
        <f>0+O30+O33+O36</f>
      </c>
    </row>
    <row r="30" spans="1:16" ht="12.75">
      <c r="A30" s="26" t="s">
        <v>50</v>
      </c>
      <c s="31" t="s">
        <v>41</v>
      </c>
      <c s="31" t="s">
        <v>893</v>
      </c>
      <c s="26" t="s">
        <v>52</v>
      </c>
      <c s="32" t="s">
        <v>894</v>
      </c>
      <c s="33" t="s">
        <v>71</v>
      </c>
      <c s="34">
        <v>1.511</v>
      </c>
      <c s="35">
        <v>0</v>
      </c>
      <c s="36">
        <f>ROUND(ROUND(H30,2)*ROUND(G30,3),2)</f>
      </c>
      <c r="O30">
        <f>(I30*21)/100</f>
      </c>
      <c t="s">
        <v>27</v>
      </c>
    </row>
    <row r="31" spans="1:5" ht="38.25">
      <c r="A31" s="37" t="s">
        <v>55</v>
      </c>
      <c r="E31" s="38" t="s">
        <v>895</v>
      </c>
    </row>
    <row r="32" spans="1:5" ht="76.5">
      <c r="A32" s="44" t="s">
        <v>57</v>
      </c>
      <c r="E32" s="40" t="s">
        <v>1023</v>
      </c>
    </row>
    <row r="33" spans="1:16" ht="12.75">
      <c r="A33" s="26" t="s">
        <v>50</v>
      </c>
      <c s="31" t="s">
        <v>81</v>
      </c>
      <c s="31" t="s">
        <v>897</v>
      </c>
      <c s="26" t="s">
        <v>52</v>
      </c>
      <c s="32" t="s">
        <v>898</v>
      </c>
      <c s="33" t="s">
        <v>71</v>
      </c>
      <c s="34">
        <v>2.643</v>
      </c>
      <c s="35">
        <v>0</v>
      </c>
      <c s="36">
        <f>ROUND(ROUND(H33,2)*ROUND(G33,3),2)</f>
      </c>
      <c r="O33">
        <f>(I33*21)/100</f>
      </c>
      <c t="s">
        <v>27</v>
      </c>
    </row>
    <row r="34" spans="1:5" ht="25.5">
      <c r="A34" s="37" t="s">
        <v>55</v>
      </c>
      <c r="E34" s="38" t="s">
        <v>899</v>
      </c>
    </row>
    <row r="35" spans="1:5" ht="51">
      <c r="A35" s="44" t="s">
        <v>57</v>
      </c>
      <c r="E35" s="40" t="s">
        <v>1024</v>
      </c>
    </row>
    <row r="36" spans="1:16" ht="12.75">
      <c r="A36" s="26" t="s">
        <v>50</v>
      </c>
      <c s="31" t="s">
        <v>85</v>
      </c>
      <c s="31" t="s">
        <v>901</v>
      </c>
      <c s="26" t="s">
        <v>52</v>
      </c>
      <c s="32" t="s">
        <v>902</v>
      </c>
      <c s="33" t="s">
        <v>71</v>
      </c>
      <c s="34">
        <v>1.324</v>
      </c>
      <c s="35">
        <v>0</v>
      </c>
      <c s="36">
        <f>ROUND(ROUND(H36,2)*ROUND(G36,3),2)</f>
      </c>
      <c r="O36">
        <f>(I36*21)/100</f>
      </c>
      <c t="s">
        <v>27</v>
      </c>
    </row>
    <row r="37" spans="1:5" ht="25.5">
      <c r="A37" s="37" t="s">
        <v>55</v>
      </c>
      <c r="E37" s="38" t="s">
        <v>903</v>
      </c>
    </row>
    <row r="38" spans="1:5" ht="12.75">
      <c r="A38" s="39" t="s">
        <v>57</v>
      </c>
      <c r="E38" s="40" t="s">
        <v>1025</v>
      </c>
    </row>
    <row r="39" spans="1:18" ht="12.75" customHeight="1">
      <c r="A39" s="6" t="s">
        <v>48</v>
      </c>
      <c s="6"/>
      <c s="42" t="s">
        <v>85</v>
      </c>
      <c s="6"/>
      <c s="29" t="s">
        <v>242</v>
      </c>
      <c s="6"/>
      <c s="6"/>
      <c s="6"/>
      <c s="43">
        <f>0+Q39</f>
      </c>
      <c r="O39">
        <f>0+R39</f>
      </c>
      <c r="Q39">
        <f>0+I40</f>
      </c>
      <c>
        <f>0+O40</f>
      </c>
    </row>
    <row r="40" spans="1:16" ht="12.75">
      <c r="A40" s="26" t="s">
        <v>50</v>
      </c>
      <c s="31" t="s">
        <v>44</v>
      </c>
      <c s="31" t="s">
        <v>905</v>
      </c>
      <c s="26" t="s">
        <v>52</v>
      </c>
      <c s="32" t="s">
        <v>906</v>
      </c>
      <c s="33" t="s">
        <v>71</v>
      </c>
      <c s="34">
        <v>2.136</v>
      </c>
      <c s="35">
        <v>0</v>
      </c>
      <c s="36">
        <f>ROUND(ROUND(H40,2)*ROUND(G40,3),2)</f>
      </c>
      <c r="O40">
        <f>(I40*21)/100</f>
      </c>
      <c t="s">
        <v>27</v>
      </c>
    </row>
    <row r="41" spans="1:5" ht="25.5">
      <c r="A41" s="37" t="s">
        <v>55</v>
      </c>
      <c r="E41" s="38" t="s">
        <v>899</v>
      </c>
    </row>
    <row r="42" spans="1:5" ht="12.75">
      <c r="A42" s="39" t="s">
        <v>57</v>
      </c>
      <c r="E42" s="40" t="s">
        <v>1000</v>
      </c>
    </row>
    <row r="43" spans="1:18" ht="12.75" customHeight="1">
      <c r="A43" s="6" t="s">
        <v>48</v>
      </c>
      <c s="6"/>
      <c s="42" t="s">
        <v>44</v>
      </c>
      <c s="6"/>
      <c s="29" t="s">
        <v>95</v>
      </c>
      <c s="6"/>
      <c s="6"/>
      <c s="6"/>
      <c s="43">
        <f>0+Q43</f>
      </c>
      <c r="O43">
        <f>0+R43</f>
      </c>
      <c r="Q43">
        <f>0+I44</f>
      </c>
      <c>
        <f>0+O44</f>
      </c>
    </row>
    <row r="44" spans="1:16" ht="12.75">
      <c r="A44" s="26" t="s">
        <v>50</v>
      </c>
      <c s="31" t="s">
        <v>46</v>
      </c>
      <c s="31" t="s">
        <v>1001</v>
      </c>
      <c s="26" t="s">
        <v>52</v>
      </c>
      <c s="32" t="s">
        <v>1002</v>
      </c>
      <c s="33" t="s">
        <v>98</v>
      </c>
      <c s="34">
        <v>8.9</v>
      </c>
      <c s="35">
        <v>0</v>
      </c>
      <c s="36">
        <f>ROUND(ROUND(H44,2)*ROUND(G44,3),2)</f>
      </c>
      <c r="O44">
        <f>(I44*21)/100</f>
      </c>
      <c t="s">
        <v>27</v>
      </c>
    </row>
    <row r="45" spans="1:5" ht="51">
      <c r="A45" s="37" t="s">
        <v>55</v>
      </c>
      <c r="E45" s="38" t="s">
        <v>910</v>
      </c>
    </row>
    <row r="46" spans="1:5" ht="12.75">
      <c r="A46" s="39" t="s">
        <v>57</v>
      </c>
      <c r="E46" s="40" t="s">
        <v>1003</v>
      </c>
    </row>
  </sheetData>
  <sheetProtection sheet="1" objects="1" scenarios="1"/>
  <mergeCells count="13">
    <mergeCell ref="C3:D3"/>
    <mergeCell ref="C4:D4"/>
    <mergeCell ref="C5:D5"/>
    <mergeCell ref="C6:D6"/>
    <mergeCell ref="C7:D7"/>
    <mergeCell ref="A8:A9"/>
    <mergeCell ref="B8:B9"/>
    <mergeCell ref="C8:C9"/>
    <mergeCell ref="D8:D9"/>
    <mergeCell ref="E8:E9"/>
    <mergeCell ref="F8:F9"/>
    <mergeCell ref="G8:G9"/>
    <mergeCell ref="H8:I8"/>
  </mergeCells>
  <printOptions/>
  <pageMargins left="0.75" right="0.75" top="1" bottom="1" header="0.5" footer="0.5"/>
  <pageSetup fitToHeight="0" horizontalDpi="300" verticalDpi="300" orientation="portrait" paperSize="9"/>
  <drawing r:id="rId1"/>
</worksheet>
</file>

<file path=xl/worksheets/sheet41.xml><?xml version="1.0" encoding="utf-8"?>
<worksheet xmlns="http://schemas.openxmlformats.org/spreadsheetml/2006/main" xmlns:r="http://schemas.openxmlformats.org/officeDocument/2006/relationships">
  <sheetPr>
    <pageSetUpPr fitToPage="1"/>
  </sheetPr>
  <dimension ref="A1:R46"/>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26</v>
      </c>
    </row>
    <row r="2" spans="2:16" ht="25" customHeight="1">
      <c r="B2" s="1"/>
      <c s="1"/>
      <c s="1"/>
      <c s="2" t="s">
        <v>13</v>
      </c>
      <c s="1"/>
      <c s="1"/>
      <c s="6"/>
      <c s="6"/>
      <c r="O2">
        <f>0+O11+O15+O25+O29+O39+O43</f>
      </c>
      <c t="s">
        <v>26</v>
      </c>
    </row>
    <row r="3" spans="1:16" ht="15" customHeight="1">
      <c r="A3" t="s">
        <v>12</v>
      </c>
      <c s="12" t="s">
        <v>14</v>
      </c>
      <c s="13" t="s">
        <v>15</v>
      </c>
      <c s="1"/>
      <c s="14" t="s">
        <v>16</v>
      </c>
      <c s="1"/>
      <c s="9"/>
      <c s="8" t="s">
        <v>1026</v>
      </c>
      <c s="45">
        <f>0+I11+I15+I25+I29+I39+I43</f>
      </c>
      <c r="O3" t="s">
        <v>23</v>
      </c>
      <c t="s">
        <v>27</v>
      </c>
    </row>
    <row r="4" spans="1:16" ht="15" customHeight="1">
      <c r="A4" t="s">
        <v>17</v>
      </c>
      <c s="12" t="s">
        <v>18</v>
      </c>
      <c s="13" t="s">
        <v>116</v>
      </c>
      <c s="1"/>
      <c s="14" t="s">
        <v>117</v>
      </c>
      <c s="1"/>
      <c s="1"/>
      <c s="11"/>
      <c s="11"/>
      <c r="O4" t="s">
        <v>24</v>
      </c>
      <c t="s">
        <v>27</v>
      </c>
    </row>
    <row r="5" spans="1:16" ht="12.75" customHeight="1">
      <c r="A5" t="s">
        <v>21</v>
      </c>
      <c s="12" t="s">
        <v>18</v>
      </c>
      <c s="13" t="s">
        <v>866</v>
      </c>
      <c s="1"/>
      <c s="14" t="s">
        <v>867</v>
      </c>
      <c s="1"/>
      <c s="1"/>
      <c s="1"/>
      <c s="1"/>
      <c r="O5" t="s">
        <v>25</v>
      </c>
      <c t="s">
        <v>27</v>
      </c>
    </row>
    <row r="6" spans="1:9" ht="12.75" customHeight="1">
      <c r="A6" t="s">
        <v>120</v>
      </c>
      <c s="12" t="s">
        <v>18</v>
      </c>
      <c s="13" t="s">
        <v>986</v>
      </c>
      <c s="1"/>
      <c s="14" t="s">
        <v>987</v>
      </c>
      <c s="1"/>
      <c s="1"/>
      <c s="1"/>
      <c s="1"/>
    </row>
    <row r="7" spans="1:9" ht="12.75" customHeight="1">
      <c r="A7" t="s">
        <v>870</v>
      </c>
      <c s="16" t="s">
        <v>22</v>
      </c>
      <c s="17" t="s">
        <v>1026</v>
      </c>
      <c s="6"/>
      <c s="18" t="s">
        <v>1027</v>
      </c>
      <c s="6"/>
      <c s="6"/>
      <c s="6"/>
      <c s="6"/>
    </row>
    <row r="8" spans="1:9" ht="12.75" customHeight="1">
      <c r="A8" s="15" t="s">
        <v>30</v>
      </c>
      <c s="15" t="s">
        <v>32</v>
      </c>
      <c s="15" t="s">
        <v>34</v>
      </c>
      <c s="15" t="s">
        <v>35</v>
      </c>
      <c s="15" t="s">
        <v>36</v>
      </c>
      <c s="15" t="s">
        <v>38</v>
      </c>
      <c s="15" t="s">
        <v>40</v>
      </c>
      <c s="15" t="s">
        <v>42</v>
      </c>
      <c s="15"/>
    </row>
    <row r="9" spans="1:9" ht="12.75" customHeight="1">
      <c r="A9" s="15"/>
      <c s="15"/>
      <c s="15"/>
      <c s="15"/>
      <c s="15"/>
      <c s="15"/>
      <c s="15"/>
      <c s="15" t="s">
        <v>43</v>
      </c>
      <c s="15" t="s">
        <v>45</v>
      </c>
    </row>
    <row r="10" spans="1:9" ht="12.75" customHeight="1">
      <c r="A10" s="15" t="s">
        <v>31</v>
      </c>
      <c s="15" t="s">
        <v>33</v>
      </c>
      <c s="15" t="s">
        <v>27</v>
      </c>
      <c s="15" t="s">
        <v>26</v>
      </c>
      <c s="15" t="s">
        <v>37</v>
      </c>
      <c s="15" t="s">
        <v>39</v>
      </c>
      <c s="15" t="s">
        <v>41</v>
      </c>
      <c s="15" t="s">
        <v>44</v>
      </c>
      <c s="15" t="s">
        <v>46</v>
      </c>
    </row>
    <row r="11" spans="1:18" ht="12.75" customHeight="1">
      <c r="A11" s="27" t="s">
        <v>48</v>
      </c>
      <c s="27"/>
      <c s="28" t="s">
        <v>31</v>
      </c>
      <c s="27"/>
      <c s="29" t="s">
        <v>49</v>
      </c>
      <c s="27"/>
      <c s="27"/>
      <c s="27"/>
      <c s="30">
        <f>0+Q11</f>
      </c>
      <c r="O11">
        <f>0+R11</f>
      </c>
      <c r="Q11">
        <f>0+I12</f>
      </c>
      <c>
        <f>0+O12</f>
      </c>
    </row>
    <row r="12" spans="1:16" ht="12.75">
      <c r="A12" s="26" t="s">
        <v>50</v>
      </c>
      <c s="31" t="s">
        <v>33</v>
      </c>
      <c s="31" t="s">
        <v>51</v>
      </c>
      <c s="26" t="s">
        <v>52</v>
      </c>
      <c s="32" t="s">
        <v>53</v>
      </c>
      <c s="33" t="s">
        <v>54</v>
      </c>
      <c s="34">
        <v>13.487</v>
      </c>
      <c s="35">
        <v>0</v>
      </c>
      <c s="36">
        <f>ROUND(ROUND(H12,2)*ROUND(G12,3),2)</f>
      </c>
      <c r="O12">
        <f>(I12*21)/100</f>
      </c>
      <c t="s">
        <v>27</v>
      </c>
    </row>
    <row r="13" spans="1:5" ht="12.75">
      <c r="A13" s="37" t="s">
        <v>55</v>
      </c>
      <c r="E13" s="38" t="s">
        <v>878</v>
      </c>
    </row>
    <row r="14" spans="1:5" ht="12.75">
      <c r="A14" s="39" t="s">
        <v>57</v>
      </c>
      <c r="E14" s="40" t="s">
        <v>1029</v>
      </c>
    </row>
    <row r="15" spans="1:18" ht="12.75" customHeight="1">
      <c r="A15" s="6" t="s">
        <v>48</v>
      </c>
      <c s="6"/>
      <c s="42" t="s">
        <v>33</v>
      </c>
      <c s="6"/>
      <c s="29" t="s">
        <v>59</v>
      </c>
      <c s="6"/>
      <c s="6"/>
      <c s="6"/>
      <c s="43">
        <f>0+Q15</f>
      </c>
      <c r="O15">
        <f>0+R15</f>
      </c>
      <c r="Q15">
        <f>0+I16+I19+I22</f>
      </c>
      <c>
        <f>0+O16+O19+O22</f>
      </c>
    </row>
    <row r="16" spans="1:16" ht="12.75">
      <c r="A16" s="26" t="s">
        <v>50</v>
      </c>
      <c s="31" t="s">
        <v>27</v>
      </c>
      <c s="31" t="s">
        <v>880</v>
      </c>
      <c s="26" t="s">
        <v>52</v>
      </c>
      <c s="32" t="s">
        <v>881</v>
      </c>
      <c s="33" t="s">
        <v>71</v>
      </c>
      <c s="34">
        <v>7.493</v>
      </c>
      <c s="35">
        <v>0</v>
      </c>
      <c s="36">
        <f>ROUND(ROUND(H16,2)*ROUND(G16,3),2)</f>
      </c>
      <c r="O16">
        <f>(I16*21)/100</f>
      </c>
      <c t="s">
        <v>27</v>
      </c>
    </row>
    <row r="17" spans="1:5" ht="38.25">
      <c r="A17" s="37" t="s">
        <v>55</v>
      </c>
      <c r="E17" s="38" t="s">
        <v>882</v>
      </c>
    </row>
    <row r="18" spans="1:5" ht="12.75">
      <c r="A18" s="44" t="s">
        <v>57</v>
      </c>
      <c r="E18" s="40" t="s">
        <v>1030</v>
      </c>
    </row>
    <row r="19" spans="1:16" ht="12.75">
      <c r="A19" s="26" t="s">
        <v>50</v>
      </c>
      <c s="31" t="s">
        <v>26</v>
      </c>
      <c s="31" t="s">
        <v>82</v>
      </c>
      <c s="26" t="s">
        <v>52</v>
      </c>
      <c s="32" t="s">
        <v>83</v>
      </c>
      <c s="33" t="s">
        <v>71</v>
      </c>
      <c s="34">
        <v>7.493</v>
      </c>
      <c s="35">
        <v>0</v>
      </c>
      <c s="36">
        <f>ROUND(ROUND(H19,2)*ROUND(G19,3),2)</f>
      </c>
      <c r="O19">
        <f>(I19*21)/100</f>
      </c>
      <c t="s">
        <v>27</v>
      </c>
    </row>
    <row r="20" spans="1:5" ht="12.75">
      <c r="A20" s="37" t="s">
        <v>55</v>
      </c>
      <c r="E20" s="38" t="s">
        <v>52</v>
      </c>
    </row>
    <row r="21" spans="1:5" ht="12.75">
      <c r="A21" s="44" t="s">
        <v>57</v>
      </c>
      <c r="E21" s="40" t="s">
        <v>1031</v>
      </c>
    </row>
    <row r="22" spans="1:16" ht="12.75">
      <c r="A22" s="26" t="s">
        <v>50</v>
      </c>
      <c s="31" t="s">
        <v>37</v>
      </c>
      <c s="31" t="s">
        <v>885</v>
      </c>
      <c s="26" t="s">
        <v>52</v>
      </c>
      <c s="32" t="s">
        <v>886</v>
      </c>
      <c s="33" t="s">
        <v>71</v>
      </c>
      <c s="34">
        <v>7.143</v>
      </c>
      <c s="35">
        <v>0</v>
      </c>
      <c s="36">
        <f>ROUND(ROUND(H22,2)*ROUND(G22,3),2)</f>
      </c>
      <c r="O22">
        <f>(I22*21)/100</f>
      </c>
      <c t="s">
        <v>27</v>
      </c>
    </row>
    <row r="23" spans="1:5" ht="12.75">
      <c r="A23" s="37" t="s">
        <v>55</v>
      </c>
      <c r="E23" s="38" t="s">
        <v>887</v>
      </c>
    </row>
    <row r="24" spans="1:5" ht="38.25">
      <c r="A24" s="39" t="s">
        <v>57</v>
      </c>
      <c r="E24" s="40" t="s">
        <v>1032</v>
      </c>
    </row>
    <row r="25" spans="1:18" ht="12.75" customHeight="1">
      <c r="A25" s="6" t="s">
        <v>48</v>
      </c>
      <c s="6"/>
      <c s="42" t="s">
        <v>27</v>
      </c>
      <c s="6"/>
      <c s="29" t="s">
        <v>833</v>
      </c>
      <c s="6"/>
      <c s="6"/>
      <c s="6"/>
      <c s="43">
        <f>0+Q25</f>
      </c>
      <c r="O25">
        <f>0+R25</f>
      </c>
      <c r="Q25">
        <f>0+I26</f>
      </c>
      <c>
        <f>0+O26</f>
      </c>
    </row>
    <row r="26" spans="1:16" ht="12.75">
      <c r="A26" s="26" t="s">
        <v>50</v>
      </c>
      <c s="31" t="s">
        <v>39</v>
      </c>
      <c s="31" t="s">
        <v>889</v>
      </c>
      <c s="26" t="s">
        <v>52</v>
      </c>
      <c s="32" t="s">
        <v>890</v>
      </c>
      <c s="33" t="s">
        <v>71</v>
      </c>
      <c s="34">
        <v>1.125</v>
      </c>
      <c s="35">
        <v>0</v>
      </c>
      <c s="36">
        <f>ROUND(ROUND(H26,2)*ROUND(G26,3),2)</f>
      </c>
      <c r="O26">
        <f>(I26*21)/100</f>
      </c>
      <c t="s">
        <v>27</v>
      </c>
    </row>
    <row r="27" spans="1:5" ht="25.5">
      <c r="A27" s="37" t="s">
        <v>55</v>
      </c>
      <c r="E27" s="38" t="s">
        <v>891</v>
      </c>
    </row>
    <row r="28" spans="1:5" ht="12.75">
      <c r="A28" s="39" t="s">
        <v>57</v>
      </c>
      <c r="E28" s="40" t="s">
        <v>996</v>
      </c>
    </row>
    <row r="29" spans="1:18" ht="12.75" customHeight="1">
      <c r="A29" s="6" t="s">
        <v>48</v>
      </c>
      <c s="6"/>
      <c s="42" t="s">
        <v>37</v>
      </c>
      <c s="6"/>
      <c s="29" t="s">
        <v>182</v>
      </c>
      <c s="6"/>
      <c s="6"/>
      <c s="6"/>
      <c s="43">
        <f>0+Q29</f>
      </c>
      <c r="O29">
        <f>0+R29</f>
      </c>
      <c r="Q29">
        <f>0+I30+I33+I36</f>
      </c>
      <c>
        <f>0+O30+O33+O36</f>
      </c>
    </row>
    <row r="30" spans="1:16" ht="12.75">
      <c r="A30" s="26" t="s">
        <v>50</v>
      </c>
      <c s="31" t="s">
        <v>41</v>
      </c>
      <c s="31" t="s">
        <v>893</v>
      </c>
      <c s="26" t="s">
        <v>52</v>
      </c>
      <c s="32" t="s">
        <v>894</v>
      </c>
      <c s="33" t="s">
        <v>71</v>
      </c>
      <c s="34">
        <v>1.879</v>
      </c>
      <c s="35">
        <v>0</v>
      </c>
      <c s="36">
        <f>ROUND(ROUND(H30,2)*ROUND(G30,3),2)</f>
      </c>
      <c r="O30">
        <f>(I30*21)/100</f>
      </c>
      <c t="s">
        <v>27</v>
      </c>
    </row>
    <row r="31" spans="1:5" ht="38.25">
      <c r="A31" s="37" t="s">
        <v>55</v>
      </c>
      <c r="E31" s="38" t="s">
        <v>895</v>
      </c>
    </row>
    <row r="32" spans="1:5" ht="76.5">
      <c r="A32" s="44" t="s">
        <v>57</v>
      </c>
      <c r="E32" s="40" t="s">
        <v>1033</v>
      </c>
    </row>
    <row r="33" spans="1:16" ht="12.75">
      <c r="A33" s="26" t="s">
        <v>50</v>
      </c>
      <c s="31" t="s">
        <v>81</v>
      </c>
      <c s="31" t="s">
        <v>897</v>
      </c>
      <c s="26" t="s">
        <v>52</v>
      </c>
      <c s="32" t="s">
        <v>898</v>
      </c>
      <c s="33" t="s">
        <v>71</v>
      </c>
      <c s="34">
        <v>3.188</v>
      </c>
      <c s="35">
        <v>0</v>
      </c>
      <c s="36">
        <f>ROUND(ROUND(H33,2)*ROUND(G33,3),2)</f>
      </c>
      <c r="O33">
        <f>(I33*21)/100</f>
      </c>
      <c t="s">
        <v>27</v>
      </c>
    </row>
    <row r="34" spans="1:5" ht="25.5">
      <c r="A34" s="37" t="s">
        <v>55</v>
      </c>
      <c r="E34" s="38" t="s">
        <v>899</v>
      </c>
    </row>
    <row r="35" spans="1:5" ht="51">
      <c r="A35" s="44" t="s">
        <v>57</v>
      </c>
      <c r="E35" s="40" t="s">
        <v>1034</v>
      </c>
    </row>
    <row r="36" spans="1:16" ht="12.75">
      <c r="A36" s="26" t="s">
        <v>50</v>
      </c>
      <c s="31" t="s">
        <v>85</v>
      </c>
      <c s="31" t="s">
        <v>901</v>
      </c>
      <c s="26" t="s">
        <v>52</v>
      </c>
      <c s="32" t="s">
        <v>902</v>
      </c>
      <c s="33" t="s">
        <v>71</v>
      </c>
      <c s="34">
        <v>1.37</v>
      </c>
      <c s="35">
        <v>0</v>
      </c>
      <c s="36">
        <f>ROUND(ROUND(H36,2)*ROUND(G36,3),2)</f>
      </c>
      <c r="O36">
        <f>(I36*21)/100</f>
      </c>
      <c t="s">
        <v>27</v>
      </c>
    </row>
    <row r="37" spans="1:5" ht="25.5">
      <c r="A37" s="37" t="s">
        <v>55</v>
      </c>
      <c r="E37" s="38" t="s">
        <v>903</v>
      </c>
    </row>
    <row r="38" spans="1:5" ht="12.75">
      <c r="A38" s="39" t="s">
        <v>57</v>
      </c>
      <c r="E38" s="40" t="s">
        <v>1035</v>
      </c>
    </row>
    <row r="39" spans="1:18" ht="12.75" customHeight="1">
      <c r="A39" s="6" t="s">
        <v>48</v>
      </c>
      <c s="6"/>
      <c s="42" t="s">
        <v>85</v>
      </c>
      <c s="6"/>
      <c s="29" t="s">
        <v>242</v>
      </c>
      <c s="6"/>
      <c s="6"/>
      <c s="6"/>
      <c s="43">
        <f>0+Q39</f>
      </c>
      <c r="O39">
        <f>0+R39</f>
      </c>
      <c r="Q39">
        <f>0+I40</f>
      </c>
      <c>
        <f>0+O40</f>
      </c>
    </row>
    <row r="40" spans="1:16" ht="12.75">
      <c r="A40" s="26" t="s">
        <v>50</v>
      </c>
      <c s="31" t="s">
        <v>44</v>
      </c>
      <c s="31" t="s">
        <v>905</v>
      </c>
      <c s="26" t="s">
        <v>52</v>
      </c>
      <c s="32" t="s">
        <v>906</v>
      </c>
      <c s="33" t="s">
        <v>71</v>
      </c>
      <c s="34">
        <v>2.616</v>
      </c>
      <c s="35">
        <v>0</v>
      </c>
      <c s="36">
        <f>ROUND(ROUND(H40,2)*ROUND(G40,3),2)</f>
      </c>
      <c r="O40">
        <f>(I40*21)/100</f>
      </c>
      <c t="s">
        <v>27</v>
      </c>
    </row>
    <row r="41" spans="1:5" ht="25.5">
      <c r="A41" s="37" t="s">
        <v>55</v>
      </c>
      <c r="E41" s="38" t="s">
        <v>899</v>
      </c>
    </row>
    <row r="42" spans="1:5" ht="25.5">
      <c r="A42" s="39" t="s">
        <v>57</v>
      </c>
      <c r="E42" s="40" t="s">
        <v>1036</v>
      </c>
    </row>
    <row r="43" spans="1:18" ht="12.75" customHeight="1">
      <c r="A43" s="6" t="s">
        <v>48</v>
      </c>
      <c s="6"/>
      <c s="42" t="s">
        <v>44</v>
      </c>
      <c s="6"/>
      <c s="29" t="s">
        <v>95</v>
      </c>
      <c s="6"/>
      <c s="6"/>
      <c s="6"/>
      <c s="43">
        <f>0+Q43</f>
      </c>
      <c r="O43">
        <f>0+R43</f>
      </c>
      <c r="Q43">
        <f>0+I44</f>
      </c>
      <c>
        <f>0+O44</f>
      </c>
    </row>
    <row r="44" spans="1:16" ht="12.75">
      <c r="A44" s="26" t="s">
        <v>50</v>
      </c>
      <c s="31" t="s">
        <v>46</v>
      </c>
      <c s="31" t="s">
        <v>1001</v>
      </c>
      <c s="26" t="s">
        <v>52</v>
      </c>
      <c s="32" t="s">
        <v>1002</v>
      </c>
      <c s="33" t="s">
        <v>98</v>
      </c>
      <c s="34">
        <v>10.9</v>
      </c>
      <c s="35">
        <v>0</v>
      </c>
      <c s="36">
        <f>ROUND(ROUND(H44,2)*ROUND(G44,3),2)</f>
      </c>
      <c r="O44">
        <f>(I44*21)/100</f>
      </c>
      <c t="s">
        <v>27</v>
      </c>
    </row>
    <row r="45" spans="1:5" ht="51">
      <c r="A45" s="37" t="s">
        <v>55</v>
      </c>
      <c r="E45" s="38" t="s">
        <v>910</v>
      </c>
    </row>
    <row r="46" spans="1:5" ht="12.75">
      <c r="A46" s="39" t="s">
        <v>57</v>
      </c>
      <c r="E46" s="40" t="s">
        <v>1037</v>
      </c>
    </row>
  </sheetData>
  <sheetProtection sheet="1" objects="1" scenarios="1"/>
  <mergeCells count="13">
    <mergeCell ref="C3:D3"/>
    <mergeCell ref="C4:D4"/>
    <mergeCell ref="C5:D5"/>
    <mergeCell ref="C6:D6"/>
    <mergeCell ref="C7:D7"/>
    <mergeCell ref="A8:A9"/>
    <mergeCell ref="B8:B9"/>
    <mergeCell ref="C8:C9"/>
    <mergeCell ref="D8:D9"/>
    <mergeCell ref="E8:E9"/>
    <mergeCell ref="F8:F9"/>
    <mergeCell ref="G8:G9"/>
    <mergeCell ref="H8:I8"/>
  </mergeCells>
  <printOptions/>
  <pageMargins left="0.75" right="0.75" top="1" bottom="1" header="0.5" footer="0.5"/>
  <pageSetup fitToHeight="0" horizontalDpi="300" verticalDpi="300" orientation="portrait" paperSize="9"/>
  <drawing r:id="rId1"/>
</worksheet>
</file>

<file path=xl/worksheets/sheet42.xml><?xml version="1.0" encoding="utf-8"?>
<worksheet xmlns="http://schemas.openxmlformats.org/spreadsheetml/2006/main" xmlns:r="http://schemas.openxmlformats.org/officeDocument/2006/relationships">
  <sheetPr>
    <pageSetUpPr fitToPage="1"/>
  </sheetPr>
  <dimension ref="A1:R46"/>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26</v>
      </c>
    </row>
    <row r="2" spans="2:16" ht="25" customHeight="1">
      <c r="B2" s="1"/>
      <c s="1"/>
      <c s="1"/>
      <c s="2" t="s">
        <v>13</v>
      </c>
      <c s="1"/>
      <c s="1"/>
      <c s="6"/>
      <c s="6"/>
      <c r="O2">
        <f>0+O11+O15+O25+O29+O39+O43</f>
      </c>
      <c t="s">
        <v>26</v>
      </c>
    </row>
    <row r="3" spans="1:16" ht="15" customHeight="1">
      <c r="A3" t="s">
        <v>12</v>
      </c>
      <c s="12" t="s">
        <v>14</v>
      </c>
      <c s="13" t="s">
        <v>15</v>
      </c>
      <c s="1"/>
      <c s="14" t="s">
        <v>16</v>
      </c>
      <c s="1"/>
      <c s="9"/>
      <c s="8" t="s">
        <v>1038</v>
      </c>
      <c s="45">
        <f>0+I11+I15+I25+I29+I39+I43</f>
      </c>
      <c r="O3" t="s">
        <v>23</v>
      </c>
      <c t="s">
        <v>27</v>
      </c>
    </row>
    <row r="4" spans="1:16" ht="15" customHeight="1">
      <c r="A4" t="s">
        <v>17</v>
      </c>
      <c s="12" t="s">
        <v>18</v>
      </c>
      <c s="13" t="s">
        <v>116</v>
      </c>
      <c s="1"/>
      <c s="14" t="s">
        <v>117</v>
      </c>
      <c s="1"/>
      <c s="1"/>
      <c s="11"/>
      <c s="11"/>
      <c r="O4" t="s">
        <v>24</v>
      </c>
      <c t="s">
        <v>27</v>
      </c>
    </row>
    <row r="5" spans="1:16" ht="12.75" customHeight="1">
      <c r="A5" t="s">
        <v>21</v>
      </c>
      <c s="12" t="s">
        <v>18</v>
      </c>
      <c s="13" t="s">
        <v>866</v>
      </c>
      <c s="1"/>
      <c s="14" t="s">
        <v>867</v>
      </c>
      <c s="1"/>
      <c s="1"/>
      <c s="1"/>
      <c s="1"/>
      <c r="O5" t="s">
        <v>25</v>
      </c>
      <c t="s">
        <v>27</v>
      </c>
    </row>
    <row r="6" spans="1:9" ht="12.75" customHeight="1">
      <c r="A6" t="s">
        <v>120</v>
      </c>
      <c s="12" t="s">
        <v>18</v>
      </c>
      <c s="13" t="s">
        <v>986</v>
      </c>
      <c s="1"/>
      <c s="14" t="s">
        <v>987</v>
      </c>
      <c s="1"/>
      <c s="1"/>
      <c s="1"/>
      <c s="1"/>
    </row>
    <row r="7" spans="1:9" ht="12.75" customHeight="1">
      <c r="A7" t="s">
        <v>870</v>
      </c>
      <c s="16" t="s">
        <v>22</v>
      </c>
      <c s="17" t="s">
        <v>1038</v>
      </c>
      <c s="6"/>
      <c s="18" t="s">
        <v>1039</v>
      </c>
      <c s="6"/>
      <c s="6"/>
      <c s="6"/>
      <c s="6"/>
    </row>
    <row r="8" spans="1:9" ht="12.75" customHeight="1">
      <c r="A8" s="15" t="s">
        <v>30</v>
      </c>
      <c s="15" t="s">
        <v>32</v>
      </c>
      <c s="15" t="s">
        <v>34</v>
      </c>
      <c s="15" t="s">
        <v>35</v>
      </c>
      <c s="15" t="s">
        <v>36</v>
      </c>
      <c s="15" t="s">
        <v>38</v>
      </c>
      <c s="15" t="s">
        <v>40</v>
      </c>
      <c s="15" t="s">
        <v>42</v>
      </c>
      <c s="15"/>
    </row>
    <row r="9" spans="1:9" ht="12.75" customHeight="1">
      <c r="A9" s="15"/>
      <c s="15"/>
      <c s="15"/>
      <c s="15"/>
      <c s="15"/>
      <c s="15"/>
      <c s="15"/>
      <c s="15" t="s">
        <v>43</v>
      </c>
      <c s="15" t="s">
        <v>45</v>
      </c>
    </row>
    <row r="10" spans="1:9" ht="12.75" customHeight="1">
      <c r="A10" s="15" t="s">
        <v>31</v>
      </c>
      <c s="15" t="s">
        <v>33</v>
      </c>
      <c s="15" t="s">
        <v>27</v>
      </c>
      <c s="15" t="s">
        <v>26</v>
      </c>
      <c s="15" t="s">
        <v>37</v>
      </c>
      <c s="15" t="s">
        <v>39</v>
      </c>
      <c s="15" t="s">
        <v>41</v>
      </c>
      <c s="15" t="s">
        <v>44</v>
      </c>
      <c s="15" t="s">
        <v>46</v>
      </c>
    </row>
    <row r="11" spans="1:18" ht="12.75" customHeight="1">
      <c r="A11" s="27" t="s">
        <v>48</v>
      </c>
      <c s="27"/>
      <c s="28" t="s">
        <v>31</v>
      </c>
      <c s="27"/>
      <c s="29" t="s">
        <v>49</v>
      </c>
      <c s="27"/>
      <c s="27"/>
      <c s="27"/>
      <c s="30">
        <f>0+Q11</f>
      </c>
      <c r="O11">
        <f>0+R11</f>
      </c>
      <c r="Q11">
        <f>0+I12</f>
      </c>
      <c>
        <f>0+O12</f>
      </c>
    </row>
    <row r="12" spans="1:16" ht="12.75">
      <c r="A12" s="26" t="s">
        <v>50</v>
      </c>
      <c s="31" t="s">
        <v>33</v>
      </c>
      <c s="31" t="s">
        <v>51</v>
      </c>
      <c s="26" t="s">
        <v>52</v>
      </c>
      <c s="32" t="s">
        <v>53</v>
      </c>
      <c s="33" t="s">
        <v>54</v>
      </c>
      <c s="34">
        <v>11.943</v>
      </c>
      <c s="35">
        <v>0</v>
      </c>
      <c s="36">
        <f>ROUND(ROUND(H12,2)*ROUND(G12,3),2)</f>
      </c>
      <c r="O12">
        <f>(I12*21)/100</f>
      </c>
      <c t="s">
        <v>27</v>
      </c>
    </row>
    <row r="13" spans="1:5" ht="12.75">
      <c r="A13" s="37" t="s">
        <v>55</v>
      </c>
      <c r="E13" s="38" t="s">
        <v>878</v>
      </c>
    </row>
    <row r="14" spans="1:5" ht="12.75">
      <c r="A14" s="39" t="s">
        <v>57</v>
      </c>
      <c r="E14" s="40" t="s">
        <v>1041</v>
      </c>
    </row>
    <row r="15" spans="1:18" ht="12.75" customHeight="1">
      <c r="A15" s="6" t="s">
        <v>48</v>
      </c>
      <c s="6"/>
      <c s="42" t="s">
        <v>33</v>
      </c>
      <c s="6"/>
      <c s="29" t="s">
        <v>59</v>
      </c>
      <c s="6"/>
      <c s="6"/>
      <c s="6"/>
      <c s="43">
        <f>0+Q15</f>
      </c>
      <c r="O15">
        <f>0+R15</f>
      </c>
      <c r="Q15">
        <f>0+I16+I19+I22</f>
      </c>
      <c>
        <f>0+O16+O19+O22</f>
      </c>
    </row>
    <row r="16" spans="1:16" ht="12.75">
      <c r="A16" s="26" t="s">
        <v>50</v>
      </c>
      <c s="31" t="s">
        <v>27</v>
      </c>
      <c s="31" t="s">
        <v>880</v>
      </c>
      <c s="26" t="s">
        <v>52</v>
      </c>
      <c s="32" t="s">
        <v>881</v>
      </c>
      <c s="33" t="s">
        <v>71</v>
      </c>
      <c s="34">
        <v>6.635</v>
      </c>
      <c s="35">
        <v>0</v>
      </c>
      <c s="36">
        <f>ROUND(ROUND(H16,2)*ROUND(G16,3),2)</f>
      </c>
      <c r="O16">
        <f>(I16*21)/100</f>
      </c>
      <c t="s">
        <v>27</v>
      </c>
    </row>
    <row r="17" spans="1:5" ht="38.25">
      <c r="A17" s="37" t="s">
        <v>55</v>
      </c>
      <c r="E17" s="38" t="s">
        <v>882</v>
      </c>
    </row>
    <row r="18" spans="1:5" ht="12.75">
      <c r="A18" s="44" t="s">
        <v>57</v>
      </c>
      <c r="E18" s="40" t="s">
        <v>1042</v>
      </c>
    </row>
    <row r="19" spans="1:16" ht="12.75">
      <c r="A19" s="26" t="s">
        <v>50</v>
      </c>
      <c s="31" t="s">
        <v>26</v>
      </c>
      <c s="31" t="s">
        <v>82</v>
      </c>
      <c s="26" t="s">
        <v>52</v>
      </c>
      <c s="32" t="s">
        <v>83</v>
      </c>
      <c s="33" t="s">
        <v>71</v>
      </c>
      <c s="34">
        <v>6.635</v>
      </c>
      <c s="35">
        <v>0</v>
      </c>
      <c s="36">
        <f>ROUND(ROUND(H19,2)*ROUND(G19,3),2)</f>
      </c>
      <c r="O19">
        <f>(I19*21)/100</f>
      </c>
      <c t="s">
        <v>27</v>
      </c>
    </row>
    <row r="20" spans="1:5" ht="12.75">
      <c r="A20" s="37" t="s">
        <v>55</v>
      </c>
      <c r="E20" s="38" t="s">
        <v>52</v>
      </c>
    </row>
    <row r="21" spans="1:5" ht="12.75">
      <c r="A21" s="44" t="s">
        <v>57</v>
      </c>
      <c r="E21" s="40" t="s">
        <v>1043</v>
      </c>
    </row>
    <row r="22" spans="1:16" ht="12.75">
      <c r="A22" s="26" t="s">
        <v>50</v>
      </c>
      <c s="31" t="s">
        <v>37</v>
      </c>
      <c s="31" t="s">
        <v>885</v>
      </c>
      <c s="26" t="s">
        <v>52</v>
      </c>
      <c s="32" t="s">
        <v>886</v>
      </c>
      <c s="33" t="s">
        <v>71</v>
      </c>
      <c s="34">
        <v>6.504</v>
      </c>
      <c s="35">
        <v>0</v>
      </c>
      <c s="36">
        <f>ROUND(ROUND(H22,2)*ROUND(G22,3),2)</f>
      </c>
      <c r="O22">
        <f>(I22*21)/100</f>
      </c>
      <c t="s">
        <v>27</v>
      </c>
    </row>
    <row r="23" spans="1:5" ht="12.75">
      <c r="A23" s="37" t="s">
        <v>55</v>
      </c>
      <c r="E23" s="38" t="s">
        <v>887</v>
      </c>
    </row>
    <row r="24" spans="1:5" ht="38.25">
      <c r="A24" s="39" t="s">
        <v>57</v>
      </c>
      <c r="E24" s="40" t="s">
        <v>1044</v>
      </c>
    </row>
    <row r="25" spans="1:18" ht="12.75" customHeight="1">
      <c r="A25" s="6" t="s">
        <v>48</v>
      </c>
      <c s="6"/>
      <c s="42" t="s">
        <v>27</v>
      </c>
      <c s="6"/>
      <c s="29" t="s">
        <v>833</v>
      </c>
      <c s="6"/>
      <c s="6"/>
      <c s="6"/>
      <c s="43">
        <f>0+Q25</f>
      </c>
      <c r="O25">
        <f>0+R25</f>
      </c>
      <c r="Q25">
        <f>0+I26</f>
      </c>
      <c>
        <f>0+O26</f>
      </c>
    </row>
    <row r="26" spans="1:16" ht="12.75">
      <c r="A26" s="26" t="s">
        <v>50</v>
      </c>
      <c s="31" t="s">
        <v>39</v>
      </c>
      <c s="31" t="s">
        <v>889</v>
      </c>
      <c s="26" t="s">
        <v>52</v>
      </c>
      <c s="32" t="s">
        <v>890</v>
      </c>
      <c s="33" t="s">
        <v>71</v>
      </c>
      <c s="34">
        <v>1.125</v>
      </c>
      <c s="35">
        <v>0</v>
      </c>
      <c s="36">
        <f>ROUND(ROUND(H26,2)*ROUND(G26,3),2)</f>
      </c>
      <c r="O26">
        <f>(I26*21)/100</f>
      </c>
      <c t="s">
        <v>27</v>
      </c>
    </row>
    <row r="27" spans="1:5" ht="25.5">
      <c r="A27" s="37" t="s">
        <v>55</v>
      </c>
      <c r="E27" s="38" t="s">
        <v>891</v>
      </c>
    </row>
    <row r="28" spans="1:5" ht="12.75">
      <c r="A28" s="39" t="s">
        <v>57</v>
      </c>
      <c r="E28" s="40" t="s">
        <v>996</v>
      </c>
    </row>
    <row r="29" spans="1:18" ht="12.75" customHeight="1">
      <c r="A29" s="6" t="s">
        <v>48</v>
      </c>
      <c s="6"/>
      <c s="42" t="s">
        <v>37</v>
      </c>
      <c s="6"/>
      <c s="29" t="s">
        <v>182</v>
      </c>
      <c s="6"/>
      <c s="6"/>
      <c s="6"/>
      <c s="43">
        <f>0+Q29</f>
      </c>
      <c r="O29">
        <f>0+R29</f>
      </c>
      <c r="Q29">
        <f>0+I30+I33+I36</f>
      </c>
      <c>
        <f>0+O30+O33+O36</f>
      </c>
    </row>
    <row r="30" spans="1:16" ht="12.75">
      <c r="A30" s="26" t="s">
        <v>50</v>
      </c>
      <c s="31" t="s">
        <v>41</v>
      </c>
      <c s="31" t="s">
        <v>893</v>
      </c>
      <c s="26" t="s">
        <v>52</v>
      </c>
      <c s="32" t="s">
        <v>894</v>
      </c>
      <c s="33" t="s">
        <v>71</v>
      </c>
      <c s="34">
        <v>1.599</v>
      </c>
      <c s="35">
        <v>0</v>
      </c>
      <c s="36">
        <f>ROUND(ROUND(H30,2)*ROUND(G30,3),2)</f>
      </c>
      <c r="O30">
        <f>(I30*21)/100</f>
      </c>
      <c t="s">
        <v>27</v>
      </c>
    </row>
    <row r="31" spans="1:5" ht="38.25">
      <c r="A31" s="37" t="s">
        <v>55</v>
      </c>
      <c r="E31" s="38" t="s">
        <v>895</v>
      </c>
    </row>
    <row r="32" spans="1:5" ht="76.5">
      <c r="A32" s="44" t="s">
        <v>57</v>
      </c>
      <c r="E32" s="40" t="s">
        <v>1045</v>
      </c>
    </row>
    <row r="33" spans="1:16" ht="12.75">
      <c r="A33" s="26" t="s">
        <v>50</v>
      </c>
      <c s="31" t="s">
        <v>81</v>
      </c>
      <c s="31" t="s">
        <v>897</v>
      </c>
      <c s="26" t="s">
        <v>52</v>
      </c>
      <c s="32" t="s">
        <v>898</v>
      </c>
      <c s="33" t="s">
        <v>71</v>
      </c>
      <c s="34">
        <v>2.839</v>
      </c>
      <c s="35">
        <v>0</v>
      </c>
      <c s="36">
        <f>ROUND(ROUND(H33,2)*ROUND(G33,3),2)</f>
      </c>
      <c r="O33">
        <f>(I33*21)/100</f>
      </c>
      <c t="s">
        <v>27</v>
      </c>
    </row>
    <row r="34" spans="1:5" ht="25.5">
      <c r="A34" s="37" t="s">
        <v>55</v>
      </c>
      <c r="E34" s="38" t="s">
        <v>899</v>
      </c>
    </row>
    <row r="35" spans="1:5" ht="51">
      <c r="A35" s="44" t="s">
        <v>57</v>
      </c>
      <c r="E35" s="40" t="s">
        <v>1046</v>
      </c>
    </row>
    <row r="36" spans="1:16" ht="12.75">
      <c r="A36" s="26" t="s">
        <v>50</v>
      </c>
      <c s="31" t="s">
        <v>85</v>
      </c>
      <c s="31" t="s">
        <v>901</v>
      </c>
      <c s="26" t="s">
        <v>52</v>
      </c>
      <c s="32" t="s">
        <v>902</v>
      </c>
      <c s="33" t="s">
        <v>71</v>
      </c>
      <c s="34">
        <v>1.417</v>
      </c>
      <c s="35">
        <v>0</v>
      </c>
      <c s="36">
        <f>ROUND(ROUND(H36,2)*ROUND(G36,3),2)</f>
      </c>
      <c r="O36">
        <f>(I36*21)/100</f>
      </c>
      <c t="s">
        <v>27</v>
      </c>
    </row>
    <row r="37" spans="1:5" ht="25.5">
      <c r="A37" s="37" t="s">
        <v>55</v>
      </c>
      <c r="E37" s="38" t="s">
        <v>903</v>
      </c>
    </row>
    <row r="38" spans="1:5" ht="12.75">
      <c r="A38" s="39" t="s">
        <v>57</v>
      </c>
      <c r="E38" s="40" t="s">
        <v>1047</v>
      </c>
    </row>
    <row r="39" spans="1:18" ht="12.75" customHeight="1">
      <c r="A39" s="6" t="s">
        <v>48</v>
      </c>
      <c s="6"/>
      <c s="42" t="s">
        <v>85</v>
      </c>
      <c s="6"/>
      <c s="29" t="s">
        <v>242</v>
      </c>
      <c s="6"/>
      <c s="6"/>
      <c s="6"/>
      <c s="43">
        <f>0+Q39</f>
      </c>
      <c r="O39">
        <f>0+R39</f>
      </c>
      <c r="Q39">
        <f>0+I40</f>
      </c>
      <c>
        <f>0+O40</f>
      </c>
    </row>
    <row r="40" spans="1:16" ht="12.75">
      <c r="A40" s="26" t="s">
        <v>50</v>
      </c>
      <c s="31" t="s">
        <v>44</v>
      </c>
      <c s="31" t="s">
        <v>905</v>
      </c>
      <c s="26" t="s">
        <v>52</v>
      </c>
      <c s="32" t="s">
        <v>906</v>
      </c>
      <c s="33" t="s">
        <v>71</v>
      </c>
      <c s="34">
        <v>2.325</v>
      </c>
      <c s="35">
        <v>0</v>
      </c>
      <c s="36">
        <f>ROUND(ROUND(H40,2)*ROUND(G40,3),2)</f>
      </c>
      <c r="O40">
        <f>(I40*21)/100</f>
      </c>
      <c t="s">
        <v>27</v>
      </c>
    </row>
    <row r="41" spans="1:5" ht="25.5">
      <c r="A41" s="37" t="s">
        <v>55</v>
      </c>
      <c r="E41" s="38" t="s">
        <v>899</v>
      </c>
    </row>
    <row r="42" spans="1:5" ht="12.75">
      <c r="A42" s="39" t="s">
        <v>57</v>
      </c>
      <c r="E42" s="40" t="s">
        <v>1048</v>
      </c>
    </row>
    <row r="43" spans="1:18" ht="12.75" customHeight="1">
      <c r="A43" s="6" t="s">
        <v>48</v>
      </c>
      <c s="6"/>
      <c s="42" t="s">
        <v>44</v>
      </c>
      <c s="6"/>
      <c s="29" t="s">
        <v>95</v>
      </c>
      <c s="6"/>
      <c s="6"/>
      <c s="6"/>
      <c s="43">
        <f>0+Q43</f>
      </c>
      <c r="O43">
        <f>0+R43</f>
      </c>
      <c r="Q43">
        <f>0+I44</f>
      </c>
      <c>
        <f>0+O44</f>
      </c>
    </row>
    <row r="44" spans="1:16" ht="12.75">
      <c r="A44" s="26" t="s">
        <v>50</v>
      </c>
      <c s="31" t="s">
        <v>46</v>
      </c>
      <c s="31" t="s">
        <v>964</v>
      </c>
      <c s="26" t="s">
        <v>52</v>
      </c>
      <c s="32" t="s">
        <v>965</v>
      </c>
      <c s="33" t="s">
        <v>98</v>
      </c>
      <c s="34">
        <v>9.3</v>
      </c>
      <c s="35">
        <v>0</v>
      </c>
      <c s="36">
        <f>ROUND(ROUND(H44,2)*ROUND(G44,3),2)</f>
      </c>
      <c r="O44">
        <f>(I44*21)/100</f>
      </c>
      <c t="s">
        <v>27</v>
      </c>
    </row>
    <row r="45" spans="1:5" ht="51">
      <c r="A45" s="37" t="s">
        <v>55</v>
      </c>
      <c r="E45" s="38" t="s">
        <v>910</v>
      </c>
    </row>
    <row r="46" spans="1:5" ht="12.75">
      <c r="A46" s="39" t="s">
        <v>57</v>
      </c>
      <c r="E46" s="40" t="s">
        <v>1049</v>
      </c>
    </row>
  </sheetData>
  <sheetProtection sheet="1" objects="1" scenarios="1"/>
  <mergeCells count="13">
    <mergeCell ref="C3:D3"/>
    <mergeCell ref="C4:D4"/>
    <mergeCell ref="C5:D5"/>
    <mergeCell ref="C6:D6"/>
    <mergeCell ref="C7:D7"/>
    <mergeCell ref="A8:A9"/>
    <mergeCell ref="B8:B9"/>
    <mergeCell ref="C8:C9"/>
    <mergeCell ref="D8:D9"/>
    <mergeCell ref="E8:E9"/>
    <mergeCell ref="F8:F9"/>
    <mergeCell ref="G8:G9"/>
    <mergeCell ref="H8:I8"/>
  </mergeCells>
  <printOptions/>
  <pageMargins left="0.75" right="0.75" top="1" bottom="1" header="0.5" footer="0.5"/>
  <pageSetup fitToHeight="0" horizontalDpi="300" verticalDpi="300" orientation="portrait" paperSize="9"/>
  <drawing r:id="rId1"/>
</worksheet>
</file>

<file path=xl/worksheets/sheet43.xml><?xml version="1.0" encoding="utf-8"?>
<worksheet xmlns="http://schemas.openxmlformats.org/spreadsheetml/2006/main" xmlns:r="http://schemas.openxmlformats.org/officeDocument/2006/relationships">
  <sheetPr>
    <pageSetUpPr fitToPage="1"/>
  </sheetPr>
  <dimension ref="A1:R46"/>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26</v>
      </c>
    </row>
    <row r="2" spans="2:16" ht="25" customHeight="1">
      <c r="B2" s="1"/>
      <c s="1"/>
      <c s="1"/>
      <c s="2" t="s">
        <v>13</v>
      </c>
      <c s="1"/>
      <c s="1"/>
      <c s="6"/>
      <c s="6"/>
      <c r="O2">
        <f>0+O11+O15+O25+O29+O39+O43</f>
      </c>
      <c t="s">
        <v>26</v>
      </c>
    </row>
    <row r="3" spans="1:16" ht="15" customHeight="1">
      <c r="A3" t="s">
        <v>12</v>
      </c>
      <c s="12" t="s">
        <v>14</v>
      </c>
      <c s="13" t="s">
        <v>15</v>
      </c>
      <c s="1"/>
      <c s="14" t="s">
        <v>16</v>
      </c>
      <c s="1"/>
      <c s="9"/>
      <c s="8" t="s">
        <v>1050</v>
      </c>
      <c s="45">
        <f>0+I11+I15+I25+I29+I39+I43</f>
      </c>
      <c r="O3" t="s">
        <v>23</v>
      </c>
      <c t="s">
        <v>27</v>
      </c>
    </row>
    <row r="4" spans="1:16" ht="15" customHeight="1">
      <c r="A4" t="s">
        <v>17</v>
      </c>
      <c s="12" t="s">
        <v>18</v>
      </c>
      <c s="13" t="s">
        <v>116</v>
      </c>
      <c s="1"/>
      <c s="14" t="s">
        <v>117</v>
      </c>
      <c s="1"/>
      <c s="1"/>
      <c s="11"/>
      <c s="11"/>
      <c r="O4" t="s">
        <v>24</v>
      </c>
      <c t="s">
        <v>27</v>
      </c>
    </row>
    <row r="5" spans="1:16" ht="12.75" customHeight="1">
      <c r="A5" t="s">
        <v>21</v>
      </c>
      <c s="12" t="s">
        <v>18</v>
      </c>
      <c s="13" t="s">
        <v>866</v>
      </c>
      <c s="1"/>
      <c s="14" t="s">
        <v>867</v>
      </c>
      <c s="1"/>
      <c s="1"/>
      <c s="1"/>
      <c s="1"/>
      <c r="O5" t="s">
        <v>25</v>
      </c>
      <c t="s">
        <v>27</v>
      </c>
    </row>
    <row r="6" spans="1:9" ht="12.75" customHeight="1">
      <c r="A6" t="s">
        <v>120</v>
      </c>
      <c s="12" t="s">
        <v>18</v>
      </c>
      <c s="13" t="s">
        <v>986</v>
      </c>
      <c s="1"/>
      <c s="14" t="s">
        <v>987</v>
      </c>
      <c s="1"/>
      <c s="1"/>
      <c s="1"/>
      <c s="1"/>
    </row>
    <row r="7" spans="1:9" ht="12.75" customHeight="1">
      <c r="A7" t="s">
        <v>870</v>
      </c>
      <c s="16" t="s">
        <v>22</v>
      </c>
      <c s="17" t="s">
        <v>1050</v>
      </c>
      <c s="6"/>
      <c s="18" t="s">
        <v>1051</v>
      </c>
      <c s="6"/>
      <c s="6"/>
      <c s="6"/>
      <c s="6"/>
    </row>
    <row r="8" spans="1:9" ht="12.75" customHeight="1">
      <c r="A8" s="15" t="s">
        <v>30</v>
      </c>
      <c s="15" t="s">
        <v>32</v>
      </c>
      <c s="15" t="s">
        <v>34</v>
      </c>
      <c s="15" t="s">
        <v>35</v>
      </c>
      <c s="15" t="s">
        <v>36</v>
      </c>
      <c s="15" t="s">
        <v>38</v>
      </c>
      <c s="15" t="s">
        <v>40</v>
      </c>
      <c s="15" t="s">
        <v>42</v>
      </c>
      <c s="15"/>
    </row>
    <row r="9" spans="1:9" ht="12.75" customHeight="1">
      <c r="A9" s="15"/>
      <c s="15"/>
      <c s="15"/>
      <c s="15"/>
      <c s="15"/>
      <c s="15"/>
      <c s="15"/>
      <c s="15" t="s">
        <v>43</v>
      </c>
      <c s="15" t="s">
        <v>45</v>
      </c>
    </row>
    <row r="10" spans="1:9" ht="12.75" customHeight="1">
      <c r="A10" s="15" t="s">
        <v>31</v>
      </c>
      <c s="15" t="s">
        <v>33</v>
      </c>
      <c s="15" t="s">
        <v>27</v>
      </c>
      <c s="15" t="s">
        <v>26</v>
      </c>
      <c s="15" t="s">
        <v>37</v>
      </c>
      <c s="15" t="s">
        <v>39</v>
      </c>
      <c s="15" t="s">
        <v>41</v>
      </c>
      <c s="15" t="s">
        <v>44</v>
      </c>
      <c s="15" t="s">
        <v>46</v>
      </c>
    </row>
    <row r="11" spans="1:18" ht="12.75" customHeight="1">
      <c r="A11" s="27" t="s">
        <v>48</v>
      </c>
      <c s="27"/>
      <c s="28" t="s">
        <v>31</v>
      </c>
      <c s="27"/>
      <c s="29" t="s">
        <v>49</v>
      </c>
      <c s="27"/>
      <c s="27"/>
      <c s="27"/>
      <c s="30">
        <f>0+Q11</f>
      </c>
      <c r="O11">
        <f>0+R11</f>
      </c>
      <c r="Q11">
        <f>0+I12</f>
      </c>
      <c>
        <f>0+O12</f>
      </c>
    </row>
    <row r="12" spans="1:16" ht="12.75">
      <c r="A12" s="26" t="s">
        <v>50</v>
      </c>
      <c s="31" t="s">
        <v>33</v>
      </c>
      <c s="31" t="s">
        <v>51</v>
      </c>
      <c s="26" t="s">
        <v>52</v>
      </c>
      <c s="32" t="s">
        <v>53</v>
      </c>
      <c s="33" t="s">
        <v>54</v>
      </c>
      <c s="34">
        <v>11.819</v>
      </c>
      <c s="35">
        <v>0</v>
      </c>
      <c s="36">
        <f>ROUND(ROUND(H12,2)*ROUND(G12,3),2)</f>
      </c>
      <c r="O12">
        <f>(I12*21)/100</f>
      </c>
      <c t="s">
        <v>27</v>
      </c>
    </row>
    <row r="13" spans="1:5" ht="12.75">
      <c r="A13" s="37" t="s">
        <v>55</v>
      </c>
      <c r="E13" s="38" t="s">
        <v>878</v>
      </c>
    </row>
    <row r="14" spans="1:5" ht="12.75">
      <c r="A14" s="39" t="s">
        <v>57</v>
      </c>
      <c r="E14" s="40" t="s">
        <v>1053</v>
      </c>
    </row>
    <row r="15" spans="1:18" ht="12.75" customHeight="1">
      <c r="A15" s="6" t="s">
        <v>48</v>
      </c>
      <c s="6"/>
      <c s="42" t="s">
        <v>33</v>
      </c>
      <c s="6"/>
      <c s="29" t="s">
        <v>59</v>
      </c>
      <c s="6"/>
      <c s="6"/>
      <c s="6"/>
      <c s="43">
        <f>0+Q15</f>
      </c>
      <c r="O15">
        <f>0+R15</f>
      </c>
      <c r="Q15">
        <f>0+I16+I19+I22</f>
      </c>
      <c>
        <f>0+O16+O19+O22</f>
      </c>
    </row>
    <row r="16" spans="1:16" ht="12.75">
      <c r="A16" s="26" t="s">
        <v>50</v>
      </c>
      <c s="31" t="s">
        <v>27</v>
      </c>
      <c s="31" t="s">
        <v>880</v>
      </c>
      <c s="26" t="s">
        <v>52</v>
      </c>
      <c s="32" t="s">
        <v>881</v>
      </c>
      <c s="33" t="s">
        <v>71</v>
      </c>
      <c s="34">
        <v>6.566</v>
      </c>
      <c s="35">
        <v>0</v>
      </c>
      <c s="36">
        <f>ROUND(ROUND(H16,2)*ROUND(G16,3),2)</f>
      </c>
      <c r="O16">
        <f>(I16*21)/100</f>
      </c>
      <c t="s">
        <v>27</v>
      </c>
    </row>
    <row r="17" spans="1:5" ht="38.25">
      <c r="A17" s="37" t="s">
        <v>55</v>
      </c>
      <c r="E17" s="38" t="s">
        <v>882</v>
      </c>
    </row>
    <row r="18" spans="1:5" ht="12.75">
      <c r="A18" s="44" t="s">
        <v>57</v>
      </c>
      <c r="E18" s="40" t="s">
        <v>1054</v>
      </c>
    </row>
    <row r="19" spans="1:16" ht="12.75">
      <c r="A19" s="26" t="s">
        <v>50</v>
      </c>
      <c s="31" t="s">
        <v>26</v>
      </c>
      <c s="31" t="s">
        <v>82</v>
      </c>
      <c s="26" t="s">
        <v>52</v>
      </c>
      <c s="32" t="s">
        <v>83</v>
      </c>
      <c s="33" t="s">
        <v>71</v>
      </c>
      <c s="34">
        <v>6.566</v>
      </c>
      <c s="35">
        <v>0</v>
      </c>
      <c s="36">
        <f>ROUND(ROUND(H19,2)*ROUND(G19,3),2)</f>
      </c>
      <c r="O19">
        <f>(I19*21)/100</f>
      </c>
      <c t="s">
        <v>27</v>
      </c>
    </row>
    <row r="20" spans="1:5" ht="12.75">
      <c r="A20" s="37" t="s">
        <v>55</v>
      </c>
      <c r="E20" s="38" t="s">
        <v>52</v>
      </c>
    </row>
    <row r="21" spans="1:5" ht="12.75">
      <c r="A21" s="44" t="s">
        <v>57</v>
      </c>
      <c r="E21" s="40" t="s">
        <v>1055</v>
      </c>
    </row>
    <row r="22" spans="1:16" ht="12.75">
      <c r="A22" s="26" t="s">
        <v>50</v>
      </c>
      <c s="31" t="s">
        <v>37</v>
      </c>
      <c s="31" t="s">
        <v>885</v>
      </c>
      <c s="26" t="s">
        <v>52</v>
      </c>
      <c s="32" t="s">
        <v>886</v>
      </c>
      <c s="33" t="s">
        <v>71</v>
      </c>
      <c s="34">
        <v>6.542</v>
      </c>
      <c s="35">
        <v>0</v>
      </c>
      <c s="36">
        <f>ROUND(ROUND(H22,2)*ROUND(G22,3),2)</f>
      </c>
      <c r="O22">
        <f>(I22*21)/100</f>
      </c>
      <c t="s">
        <v>27</v>
      </c>
    </row>
    <row r="23" spans="1:5" ht="12.75">
      <c r="A23" s="37" t="s">
        <v>55</v>
      </c>
      <c r="E23" s="38" t="s">
        <v>887</v>
      </c>
    </row>
    <row r="24" spans="1:5" ht="38.25">
      <c r="A24" s="39" t="s">
        <v>57</v>
      </c>
      <c r="E24" s="40" t="s">
        <v>1056</v>
      </c>
    </row>
    <row r="25" spans="1:18" ht="12.75" customHeight="1">
      <c r="A25" s="6" t="s">
        <v>48</v>
      </c>
      <c s="6"/>
      <c s="42" t="s">
        <v>27</v>
      </c>
      <c s="6"/>
      <c s="29" t="s">
        <v>833</v>
      </c>
      <c s="6"/>
      <c s="6"/>
      <c s="6"/>
      <c s="43">
        <f>0+Q25</f>
      </c>
      <c r="O25">
        <f>0+R25</f>
      </c>
      <c r="Q25">
        <f>0+I26</f>
      </c>
      <c>
        <f>0+O26</f>
      </c>
    </row>
    <row r="26" spans="1:16" ht="12.75">
      <c r="A26" s="26" t="s">
        <v>50</v>
      </c>
      <c s="31" t="s">
        <v>39</v>
      </c>
      <c s="31" t="s">
        <v>889</v>
      </c>
      <c s="26" t="s">
        <v>52</v>
      </c>
      <c s="32" t="s">
        <v>890</v>
      </c>
      <c s="33" t="s">
        <v>71</v>
      </c>
      <c s="34">
        <v>1.125</v>
      </c>
      <c s="35">
        <v>0</v>
      </c>
      <c s="36">
        <f>ROUND(ROUND(H26,2)*ROUND(G26,3),2)</f>
      </c>
      <c r="O26">
        <f>(I26*21)/100</f>
      </c>
      <c t="s">
        <v>27</v>
      </c>
    </row>
    <row r="27" spans="1:5" ht="25.5">
      <c r="A27" s="37" t="s">
        <v>55</v>
      </c>
      <c r="E27" s="38" t="s">
        <v>891</v>
      </c>
    </row>
    <row r="28" spans="1:5" ht="12.75">
      <c r="A28" s="39" t="s">
        <v>57</v>
      </c>
      <c r="E28" s="40" t="s">
        <v>996</v>
      </c>
    </row>
    <row r="29" spans="1:18" ht="12.75" customHeight="1">
      <c r="A29" s="6" t="s">
        <v>48</v>
      </c>
      <c s="6"/>
      <c s="42" t="s">
        <v>37</v>
      </c>
      <c s="6"/>
      <c s="29" t="s">
        <v>182</v>
      </c>
      <c s="6"/>
      <c s="6"/>
      <c s="6"/>
      <c s="43">
        <f>0+Q29</f>
      </c>
      <c r="O29">
        <f>0+R29</f>
      </c>
      <c r="Q29">
        <f>0+I30+I33+I36</f>
      </c>
      <c>
        <f>0+O30+O33+O36</f>
      </c>
    </row>
    <row r="30" spans="1:16" ht="12.75">
      <c r="A30" s="26" t="s">
        <v>50</v>
      </c>
      <c s="31" t="s">
        <v>41</v>
      </c>
      <c s="31" t="s">
        <v>893</v>
      </c>
      <c s="26" t="s">
        <v>52</v>
      </c>
      <c s="32" t="s">
        <v>894</v>
      </c>
      <c s="33" t="s">
        <v>71</v>
      </c>
      <c s="34">
        <v>1.586</v>
      </c>
      <c s="35">
        <v>0</v>
      </c>
      <c s="36">
        <f>ROUND(ROUND(H30,2)*ROUND(G30,3),2)</f>
      </c>
      <c r="O30">
        <f>(I30*21)/100</f>
      </c>
      <c t="s">
        <v>27</v>
      </c>
    </row>
    <row r="31" spans="1:5" ht="38.25">
      <c r="A31" s="37" t="s">
        <v>55</v>
      </c>
      <c r="E31" s="38" t="s">
        <v>895</v>
      </c>
    </row>
    <row r="32" spans="1:5" ht="76.5">
      <c r="A32" s="44" t="s">
        <v>57</v>
      </c>
      <c r="E32" s="40" t="s">
        <v>1057</v>
      </c>
    </row>
    <row r="33" spans="1:16" ht="12.75">
      <c r="A33" s="26" t="s">
        <v>50</v>
      </c>
      <c s="31" t="s">
        <v>81</v>
      </c>
      <c s="31" t="s">
        <v>897</v>
      </c>
      <c s="26" t="s">
        <v>52</v>
      </c>
      <c s="32" t="s">
        <v>898</v>
      </c>
      <c s="33" t="s">
        <v>71</v>
      </c>
      <c s="34">
        <v>3.069</v>
      </c>
      <c s="35">
        <v>0</v>
      </c>
      <c s="36">
        <f>ROUND(ROUND(H33,2)*ROUND(G33,3),2)</f>
      </c>
      <c r="O33">
        <f>(I33*21)/100</f>
      </c>
      <c t="s">
        <v>27</v>
      </c>
    </row>
    <row r="34" spans="1:5" ht="25.5">
      <c r="A34" s="37" t="s">
        <v>55</v>
      </c>
      <c r="E34" s="38" t="s">
        <v>899</v>
      </c>
    </row>
    <row r="35" spans="1:5" ht="51">
      <c r="A35" s="44" t="s">
        <v>57</v>
      </c>
      <c r="E35" s="40" t="s">
        <v>1058</v>
      </c>
    </row>
    <row r="36" spans="1:16" ht="12.75">
      <c r="A36" s="26" t="s">
        <v>50</v>
      </c>
      <c s="31" t="s">
        <v>85</v>
      </c>
      <c s="31" t="s">
        <v>901</v>
      </c>
      <c s="26" t="s">
        <v>52</v>
      </c>
      <c s="32" t="s">
        <v>902</v>
      </c>
      <c s="33" t="s">
        <v>71</v>
      </c>
      <c s="34">
        <v>1.748</v>
      </c>
      <c s="35">
        <v>0</v>
      </c>
      <c s="36">
        <f>ROUND(ROUND(H36,2)*ROUND(G36,3),2)</f>
      </c>
      <c r="O36">
        <f>(I36*21)/100</f>
      </c>
      <c t="s">
        <v>27</v>
      </c>
    </row>
    <row r="37" spans="1:5" ht="25.5">
      <c r="A37" s="37" t="s">
        <v>55</v>
      </c>
      <c r="E37" s="38" t="s">
        <v>903</v>
      </c>
    </row>
    <row r="38" spans="1:5" ht="12.75">
      <c r="A38" s="39" t="s">
        <v>57</v>
      </c>
      <c r="E38" s="40" t="s">
        <v>1059</v>
      </c>
    </row>
    <row r="39" spans="1:18" ht="12.75" customHeight="1">
      <c r="A39" s="6" t="s">
        <v>48</v>
      </c>
      <c s="6"/>
      <c s="42" t="s">
        <v>85</v>
      </c>
      <c s="6"/>
      <c s="29" t="s">
        <v>242</v>
      </c>
      <c s="6"/>
      <c s="6"/>
      <c s="6"/>
      <c s="43">
        <f>0+Q39</f>
      </c>
      <c r="O39">
        <f>0+R39</f>
      </c>
      <c r="Q39">
        <f>0+I40</f>
      </c>
      <c>
        <f>0+O40</f>
      </c>
    </row>
    <row r="40" spans="1:16" ht="12.75">
      <c r="A40" s="26" t="s">
        <v>50</v>
      </c>
      <c s="31" t="s">
        <v>44</v>
      </c>
      <c s="31" t="s">
        <v>905</v>
      </c>
      <c s="26" t="s">
        <v>52</v>
      </c>
      <c s="32" t="s">
        <v>906</v>
      </c>
      <c s="33" t="s">
        <v>71</v>
      </c>
      <c s="34">
        <v>2.325</v>
      </c>
      <c s="35">
        <v>0</v>
      </c>
      <c s="36">
        <f>ROUND(ROUND(H40,2)*ROUND(G40,3),2)</f>
      </c>
      <c r="O40">
        <f>(I40*21)/100</f>
      </c>
      <c t="s">
        <v>27</v>
      </c>
    </row>
    <row r="41" spans="1:5" ht="25.5">
      <c r="A41" s="37" t="s">
        <v>55</v>
      </c>
      <c r="E41" s="38" t="s">
        <v>899</v>
      </c>
    </row>
    <row r="42" spans="1:5" ht="12.75">
      <c r="A42" s="39" t="s">
        <v>57</v>
      </c>
      <c r="E42" s="40" t="s">
        <v>1048</v>
      </c>
    </row>
    <row r="43" spans="1:18" ht="12.75" customHeight="1">
      <c r="A43" s="6" t="s">
        <v>48</v>
      </c>
      <c s="6"/>
      <c s="42" t="s">
        <v>44</v>
      </c>
      <c s="6"/>
      <c s="29" t="s">
        <v>95</v>
      </c>
      <c s="6"/>
      <c s="6"/>
      <c s="6"/>
      <c s="43">
        <f>0+Q43</f>
      </c>
      <c r="O43">
        <f>0+R43</f>
      </c>
      <c r="Q43">
        <f>0+I44</f>
      </c>
      <c>
        <f>0+O44</f>
      </c>
    </row>
    <row r="44" spans="1:16" ht="12.75">
      <c r="A44" s="26" t="s">
        <v>50</v>
      </c>
      <c s="31" t="s">
        <v>46</v>
      </c>
      <c s="31" t="s">
        <v>964</v>
      </c>
      <c s="26" t="s">
        <v>52</v>
      </c>
      <c s="32" t="s">
        <v>965</v>
      </c>
      <c s="33" t="s">
        <v>98</v>
      </c>
      <c s="34">
        <v>9.3</v>
      </c>
      <c s="35">
        <v>0</v>
      </c>
      <c s="36">
        <f>ROUND(ROUND(H44,2)*ROUND(G44,3),2)</f>
      </c>
      <c r="O44">
        <f>(I44*21)/100</f>
      </c>
      <c t="s">
        <v>27</v>
      </c>
    </row>
    <row r="45" spans="1:5" ht="51">
      <c r="A45" s="37" t="s">
        <v>55</v>
      </c>
      <c r="E45" s="38" t="s">
        <v>910</v>
      </c>
    </row>
    <row r="46" spans="1:5" ht="12.75">
      <c r="A46" s="39" t="s">
        <v>57</v>
      </c>
      <c r="E46" s="40" t="s">
        <v>1049</v>
      </c>
    </row>
  </sheetData>
  <sheetProtection sheet="1" objects="1" scenarios="1"/>
  <mergeCells count="13">
    <mergeCell ref="C3:D3"/>
    <mergeCell ref="C4:D4"/>
    <mergeCell ref="C5:D5"/>
    <mergeCell ref="C6:D6"/>
    <mergeCell ref="C7:D7"/>
    <mergeCell ref="A8:A9"/>
    <mergeCell ref="B8:B9"/>
    <mergeCell ref="C8:C9"/>
    <mergeCell ref="D8:D9"/>
    <mergeCell ref="E8:E9"/>
    <mergeCell ref="F8:F9"/>
    <mergeCell ref="G8:G9"/>
    <mergeCell ref="H8:I8"/>
  </mergeCells>
  <printOptions/>
  <pageMargins left="0.75" right="0.75" top="1" bottom="1" header="0.5" footer="0.5"/>
  <pageSetup fitToHeight="0" horizontalDpi="300" verticalDpi="300" orientation="portrait" paperSize="9"/>
  <drawing r:id="rId1"/>
</worksheet>
</file>

<file path=xl/worksheets/sheet44.xml><?xml version="1.0" encoding="utf-8"?>
<worksheet xmlns="http://schemas.openxmlformats.org/spreadsheetml/2006/main" xmlns:r="http://schemas.openxmlformats.org/officeDocument/2006/relationships">
  <sheetPr>
    <pageSetUpPr fitToPage="1"/>
  </sheetPr>
  <dimension ref="A1:R46"/>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26</v>
      </c>
    </row>
    <row r="2" spans="2:16" ht="25" customHeight="1">
      <c r="B2" s="1"/>
      <c s="1"/>
      <c s="1"/>
      <c s="2" t="s">
        <v>13</v>
      </c>
      <c s="1"/>
      <c s="1"/>
      <c s="6"/>
      <c s="6"/>
      <c r="O2">
        <f>0+O11+O15+O25+O29+O39+O43</f>
      </c>
      <c t="s">
        <v>26</v>
      </c>
    </row>
    <row r="3" spans="1:16" ht="15" customHeight="1">
      <c r="A3" t="s">
        <v>12</v>
      </c>
      <c s="12" t="s">
        <v>14</v>
      </c>
      <c s="13" t="s">
        <v>15</v>
      </c>
      <c s="1"/>
      <c s="14" t="s">
        <v>16</v>
      </c>
      <c s="1"/>
      <c s="9"/>
      <c s="8" t="s">
        <v>1060</v>
      </c>
      <c s="45">
        <f>0+I11+I15+I25+I29+I39+I43</f>
      </c>
      <c r="O3" t="s">
        <v>23</v>
      </c>
      <c t="s">
        <v>27</v>
      </c>
    </row>
    <row r="4" spans="1:16" ht="15" customHeight="1">
      <c r="A4" t="s">
        <v>17</v>
      </c>
      <c s="12" t="s">
        <v>18</v>
      </c>
      <c s="13" t="s">
        <v>116</v>
      </c>
      <c s="1"/>
      <c s="14" t="s">
        <v>117</v>
      </c>
      <c s="1"/>
      <c s="1"/>
      <c s="11"/>
      <c s="11"/>
      <c r="O4" t="s">
        <v>24</v>
      </c>
      <c t="s">
        <v>27</v>
      </c>
    </row>
    <row r="5" spans="1:16" ht="12.75" customHeight="1">
      <c r="A5" t="s">
        <v>21</v>
      </c>
      <c s="12" t="s">
        <v>18</v>
      </c>
      <c s="13" t="s">
        <v>866</v>
      </c>
      <c s="1"/>
      <c s="14" t="s">
        <v>867</v>
      </c>
      <c s="1"/>
      <c s="1"/>
      <c s="1"/>
      <c s="1"/>
      <c r="O5" t="s">
        <v>25</v>
      </c>
      <c t="s">
        <v>27</v>
      </c>
    </row>
    <row r="6" spans="1:9" ht="12.75" customHeight="1">
      <c r="A6" t="s">
        <v>120</v>
      </c>
      <c s="12" t="s">
        <v>18</v>
      </c>
      <c s="13" t="s">
        <v>986</v>
      </c>
      <c s="1"/>
      <c s="14" t="s">
        <v>987</v>
      </c>
      <c s="1"/>
      <c s="1"/>
      <c s="1"/>
      <c s="1"/>
    </row>
    <row r="7" spans="1:9" ht="12.75" customHeight="1">
      <c r="A7" t="s">
        <v>870</v>
      </c>
      <c s="16" t="s">
        <v>22</v>
      </c>
      <c s="17" t="s">
        <v>1060</v>
      </c>
      <c s="6"/>
      <c s="18" t="s">
        <v>1061</v>
      </c>
      <c s="6"/>
      <c s="6"/>
      <c s="6"/>
      <c s="6"/>
    </row>
    <row r="8" spans="1:9" ht="12.75" customHeight="1">
      <c r="A8" s="15" t="s">
        <v>30</v>
      </c>
      <c s="15" t="s">
        <v>32</v>
      </c>
      <c s="15" t="s">
        <v>34</v>
      </c>
      <c s="15" t="s">
        <v>35</v>
      </c>
      <c s="15" t="s">
        <v>36</v>
      </c>
      <c s="15" t="s">
        <v>38</v>
      </c>
      <c s="15" t="s">
        <v>40</v>
      </c>
      <c s="15" t="s">
        <v>42</v>
      </c>
      <c s="15"/>
    </row>
    <row r="9" spans="1:9" ht="12.75" customHeight="1">
      <c r="A9" s="15"/>
      <c s="15"/>
      <c s="15"/>
      <c s="15"/>
      <c s="15"/>
      <c s="15"/>
      <c s="15"/>
      <c s="15" t="s">
        <v>43</v>
      </c>
      <c s="15" t="s">
        <v>45</v>
      </c>
    </row>
    <row r="10" spans="1:9" ht="12.75" customHeight="1">
      <c r="A10" s="15" t="s">
        <v>31</v>
      </c>
      <c s="15" t="s">
        <v>33</v>
      </c>
      <c s="15" t="s">
        <v>27</v>
      </c>
      <c s="15" t="s">
        <v>26</v>
      </c>
      <c s="15" t="s">
        <v>37</v>
      </c>
      <c s="15" t="s">
        <v>39</v>
      </c>
      <c s="15" t="s">
        <v>41</v>
      </c>
      <c s="15" t="s">
        <v>44</v>
      </c>
      <c s="15" t="s">
        <v>46</v>
      </c>
    </row>
    <row r="11" spans="1:18" ht="12.75" customHeight="1">
      <c r="A11" s="27" t="s">
        <v>48</v>
      </c>
      <c s="27"/>
      <c s="28" t="s">
        <v>31</v>
      </c>
      <c s="27"/>
      <c s="29" t="s">
        <v>49</v>
      </c>
      <c s="27"/>
      <c s="27"/>
      <c s="27"/>
      <c s="30">
        <f>0+Q11</f>
      </c>
      <c r="O11">
        <f>0+R11</f>
      </c>
      <c r="Q11">
        <f>0+I12</f>
      </c>
      <c>
        <f>0+O12</f>
      </c>
    </row>
    <row r="12" spans="1:16" ht="12.75">
      <c r="A12" s="26" t="s">
        <v>50</v>
      </c>
      <c s="31" t="s">
        <v>33</v>
      </c>
      <c s="31" t="s">
        <v>51</v>
      </c>
      <c s="26" t="s">
        <v>52</v>
      </c>
      <c s="32" t="s">
        <v>53</v>
      </c>
      <c s="33" t="s">
        <v>54</v>
      </c>
      <c s="34">
        <v>9.119</v>
      </c>
      <c s="35">
        <v>0</v>
      </c>
      <c s="36">
        <f>ROUND(ROUND(H12,2)*ROUND(G12,3),2)</f>
      </c>
      <c r="O12">
        <f>(I12*21)/100</f>
      </c>
      <c t="s">
        <v>27</v>
      </c>
    </row>
    <row r="13" spans="1:5" ht="12.75">
      <c r="A13" s="37" t="s">
        <v>55</v>
      </c>
      <c r="E13" s="38" t="s">
        <v>878</v>
      </c>
    </row>
    <row r="14" spans="1:5" ht="12.75">
      <c r="A14" s="39" t="s">
        <v>57</v>
      </c>
      <c r="E14" s="40" t="s">
        <v>1063</v>
      </c>
    </row>
    <row r="15" spans="1:18" ht="12.75" customHeight="1">
      <c r="A15" s="6" t="s">
        <v>48</v>
      </c>
      <c s="6"/>
      <c s="42" t="s">
        <v>33</v>
      </c>
      <c s="6"/>
      <c s="29" t="s">
        <v>59</v>
      </c>
      <c s="6"/>
      <c s="6"/>
      <c s="6"/>
      <c s="43">
        <f>0+Q15</f>
      </c>
      <c r="O15">
        <f>0+R15</f>
      </c>
      <c r="Q15">
        <f>0+I16+I19+I22</f>
      </c>
      <c>
        <f>0+O16+O19+O22</f>
      </c>
    </row>
    <row r="16" spans="1:16" ht="12.75">
      <c r="A16" s="26" t="s">
        <v>50</v>
      </c>
      <c s="31" t="s">
        <v>27</v>
      </c>
      <c s="31" t="s">
        <v>880</v>
      </c>
      <c s="26" t="s">
        <v>52</v>
      </c>
      <c s="32" t="s">
        <v>881</v>
      </c>
      <c s="33" t="s">
        <v>71</v>
      </c>
      <c s="34">
        <v>5.066</v>
      </c>
      <c s="35">
        <v>0</v>
      </c>
      <c s="36">
        <f>ROUND(ROUND(H16,2)*ROUND(G16,3),2)</f>
      </c>
      <c r="O16">
        <f>(I16*21)/100</f>
      </c>
      <c t="s">
        <v>27</v>
      </c>
    </row>
    <row r="17" spans="1:5" ht="38.25">
      <c r="A17" s="37" t="s">
        <v>55</v>
      </c>
      <c r="E17" s="38" t="s">
        <v>882</v>
      </c>
    </row>
    <row r="18" spans="1:5" ht="12.75">
      <c r="A18" s="44" t="s">
        <v>57</v>
      </c>
      <c r="E18" s="40" t="s">
        <v>1064</v>
      </c>
    </row>
    <row r="19" spans="1:16" ht="12.75">
      <c r="A19" s="26" t="s">
        <v>50</v>
      </c>
      <c s="31" t="s">
        <v>26</v>
      </c>
      <c s="31" t="s">
        <v>82</v>
      </c>
      <c s="26" t="s">
        <v>52</v>
      </c>
      <c s="32" t="s">
        <v>83</v>
      </c>
      <c s="33" t="s">
        <v>71</v>
      </c>
      <c s="34">
        <v>5.066</v>
      </c>
      <c s="35">
        <v>0</v>
      </c>
      <c s="36">
        <f>ROUND(ROUND(H19,2)*ROUND(G19,3),2)</f>
      </c>
      <c r="O19">
        <f>(I19*21)/100</f>
      </c>
      <c t="s">
        <v>27</v>
      </c>
    </row>
    <row r="20" spans="1:5" ht="12.75">
      <c r="A20" s="37" t="s">
        <v>55</v>
      </c>
      <c r="E20" s="38" t="s">
        <v>52</v>
      </c>
    </row>
    <row r="21" spans="1:5" ht="12.75">
      <c r="A21" s="44" t="s">
        <v>57</v>
      </c>
      <c r="E21" s="40" t="s">
        <v>1065</v>
      </c>
    </row>
    <row r="22" spans="1:16" ht="12.75">
      <c r="A22" s="26" t="s">
        <v>50</v>
      </c>
      <c s="31" t="s">
        <v>37</v>
      </c>
      <c s="31" t="s">
        <v>885</v>
      </c>
      <c s="26" t="s">
        <v>52</v>
      </c>
      <c s="32" t="s">
        <v>886</v>
      </c>
      <c s="33" t="s">
        <v>71</v>
      </c>
      <c s="34">
        <v>4.353</v>
      </c>
      <c s="35">
        <v>0</v>
      </c>
      <c s="36">
        <f>ROUND(ROUND(H22,2)*ROUND(G22,3),2)</f>
      </c>
      <c r="O22">
        <f>(I22*21)/100</f>
      </c>
      <c t="s">
        <v>27</v>
      </c>
    </row>
    <row r="23" spans="1:5" ht="12.75">
      <c r="A23" s="37" t="s">
        <v>55</v>
      </c>
      <c r="E23" s="38" t="s">
        <v>887</v>
      </c>
    </row>
    <row r="24" spans="1:5" ht="38.25">
      <c r="A24" s="39" t="s">
        <v>57</v>
      </c>
      <c r="E24" s="40" t="s">
        <v>1066</v>
      </c>
    </row>
    <row r="25" spans="1:18" ht="12.75" customHeight="1">
      <c r="A25" s="6" t="s">
        <v>48</v>
      </c>
      <c s="6"/>
      <c s="42" t="s">
        <v>27</v>
      </c>
      <c s="6"/>
      <c s="29" t="s">
        <v>833</v>
      </c>
      <c s="6"/>
      <c s="6"/>
      <c s="6"/>
      <c s="43">
        <f>0+Q25</f>
      </c>
      <c r="O25">
        <f>0+R25</f>
      </c>
      <c r="Q25">
        <f>0+I26</f>
      </c>
      <c>
        <f>0+O26</f>
      </c>
    </row>
    <row r="26" spans="1:16" ht="12.75">
      <c r="A26" s="26" t="s">
        <v>50</v>
      </c>
      <c s="31" t="s">
        <v>39</v>
      </c>
      <c s="31" t="s">
        <v>889</v>
      </c>
      <c s="26" t="s">
        <v>52</v>
      </c>
      <c s="32" t="s">
        <v>890</v>
      </c>
      <c s="33" t="s">
        <v>71</v>
      </c>
      <c s="34">
        <v>1.125</v>
      </c>
      <c s="35">
        <v>0</v>
      </c>
      <c s="36">
        <f>ROUND(ROUND(H26,2)*ROUND(G26,3),2)</f>
      </c>
      <c r="O26">
        <f>(I26*21)/100</f>
      </c>
      <c t="s">
        <v>27</v>
      </c>
    </row>
    <row r="27" spans="1:5" ht="25.5">
      <c r="A27" s="37" t="s">
        <v>55</v>
      </c>
      <c r="E27" s="38" t="s">
        <v>891</v>
      </c>
    </row>
    <row r="28" spans="1:5" ht="12.75">
      <c r="A28" s="39" t="s">
        <v>57</v>
      </c>
      <c r="E28" s="40" t="s">
        <v>996</v>
      </c>
    </row>
    <row r="29" spans="1:18" ht="12.75" customHeight="1">
      <c r="A29" s="6" t="s">
        <v>48</v>
      </c>
      <c s="6"/>
      <c s="42" t="s">
        <v>37</v>
      </c>
      <c s="6"/>
      <c s="29" t="s">
        <v>182</v>
      </c>
      <c s="6"/>
      <c s="6"/>
      <c s="6"/>
      <c s="43">
        <f>0+Q29</f>
      </c>
      <c r="O29">
        <f>0+R29</f>
      </c>
      <c r="Q29">
        <f>0+I30+I33+I36</f>
      </c>
      <c>
        <f>0+O30+O33+O36</f>
      </c>
    </row>
    <row r="30" spans="1:16" ht="12.75">
      <c r="A30" s="26" t="s">
        <v>50</v>
      </c>
      <c s="31" t="s">
        <v>41</v>
      </c>
      <c s="31" t="s">
        <v>893</v>
      </c>
      <c s="26" t="s">
        <v>52</v>
      </c>
      <c s="32" t="s">
        <v>894</v>
      </c>
      <c s="33" t="s">
        <v>71</v>
      </c>
      <c s="34">
        <v>1.066</v>
      </c>
      <c s="35">
        <v>0</v>
      </c>
      <c s="36">
        <f>ROUND(ROUND(H30,2)*ROUND(G30,3),2)</f>
      </c>
      <c r="O30">
        <f>(I30*21)/100</f>
      </c>
      <c t="s">
        <v>27</v>
      </c>
    </row>
    <row r="31" spans="1:5" ht="38.25">
      <c r="A31" s="37" t="s">
        <v>55</v>
      </c>
      <c r="E31" s="38" t="s">
        <v>895</v>
      </c>
    </row>
    <row r="32" spans="1:5" ht="76.5">
      <c r="A32" s="44" t="s">
        <v>57</v>
      </c>
      <c r="E32" s="40" t="s">
        <v>1067</v>
      </c>
    </row>
    <row r="33" spans="1:16" ht="12.75">
      <c r="A33" s="26" t="s">
        <v>50</v>
      </c>
      <c s="31" t="s">
        <v>81</v>
      </c>
      <c s="31" t="s">
        <v>897</v>
      </c>
      <c s="26" t="s">
        <v>52</v>
      </c>
      <c s="32" t="s">
        <v>898</v>
      </c>
      <c s="33" t="s">
        <v>71</v>
      </c>
      <c s="34">
        <v>1.989</v>
      </c>
      <c s="35">
        <v>0</v>
      </c>
      <c s="36">
        <f>ROUND(ROUND(H33,2)*ROUND(G33,3),2)</f>
      </c>
      <c r="O33">
        <f>(I33*21)/100</f>
      </c>
      <c t="s">
        <v>27</v>
      </c>
    </row>
    <row r="34" spans="1:5" ht="25.5">
      <c r="A34" s="37" t="s">
        <v>55</v>
      </c>
      <c r="E34" s="38" t="s">
        <v>899</v>
      </c>
    </row>
    <row r="35" spans="1:5" ht="51">
      <c r="A35" s="44" t="s">
        <v>57</v>
      </c>
      <c r="E35" s="40" t="s">
        <v>1068</v>
      </c>
    </row>
    <row r="36" spans="1:16" ht="12.75">
      <c r="A36" s="26" t="s">
        <v>50</v>
      </c>
      <c s="31" t="s">
        <v>85</v>
      </c>
      <c s="31" t="s">
        <v>901</v>
      </c>
      <c s="26" t="s">
        <v>52</v>
      </c>
      <c s="32" t="s">
        <v>902</v>
      </c>
      <c s="33" t="s">
        <v>71</v>
      </c>
      <c s="34">
        <v>1.272</v>
      </c>
      <c s="35">
        <v>0</v>
      </c>
      <c s="36">
        <f>ROUND(ROUND(H36,2)*ROUND(G36,3),2)</f>
      </c>
      <c r="O36">
        <f>(I36*21)/100</f>
      </c>
      <c t="s">
        <v>27</v>
      </c>
    </row>
    <row r="37" spans="1:5" ht="25.5">
      <c r="A37" s="37" t="s">
        <v>55</v>
      </c>
      <c r="E37" s="38" t="s">
        <v>903</v>
      </c>
    </row>
    <row r="38" spans="1:5" ht="12.75">
      <c r="A38" s="39" t="s">
        <v>57</v>
      </c>
      <c r="E38" s="40" t="s">
        <v>1069</v>
      </c>
    </row>
    <row r="39" spans="1:18" ht="12.75" customHeight="1">
      <c r="A39" s="6" t="s">
        <v>48</v>
      </c>
      <c s="6"/>
      <c s="42" t="s">
        <v>85</v>
      </c>
      <c s="6"/>
      <c s="29" t="s">
        <v>242</v>
      </c>
      <c s="6"/>
      <c s="6"/>
      <c s="6"/>
      <c s="43">
        <f>0+Q39</f>
      </c>
      <c r="O39">
        <f>0+R39</f>
      </c>
      <c r="Q39">
        <f>0+I40</f>
      </c>
      <c>
        <f>0+O40</f>
      </c>
    </row>
    <row r="40" spans="1:16" ht="12.75">
      <c r="A40" s="26" t="s">
        <v>50</v>
      </c>
      <c s="31" t="s">
        <v>44</v>
      </c>
      <c s="31" t="s">
        <v>905</v>
      </c>
      <c s="26" t="s">
        <v>52</v>
      </c>
      <c s="32" t="s">
        <v>906</v>
      </c>
      <c s="33" t="s">
        <v>71</v>
      </c>
      <c s="34">
        <v>1.488</v>
      </c>
      <c s="35">
        <v>0</v>
      </c>
      <c s="36">
        <f>ROUND(ROUND(H40,2)*ROUND(G40,3),2)</f>
      </c>
      <c r="O40">
        <f>(I40*21)/100</f>
      </c>
      <c t="s">
        <v>27</v>
      </c>
    </row>
    <row r="41" spans="1:5" ht="25.5">
      <c r="A41" s="37" t="s">
        <v>55</v>
      </c>
      <c r="E41" s="38" t="s">
        <v>899</v>
      </c>
    </row>
    <row r="42" spans="1:5" ht="12.75">
      <c r="A42" s="39" t="s">
        <v>57</v>
      </c>
      <c r="E42" s="40" t="s">
        <v>1070</v>
      </c>
    </row>
    <row r="43" spans="1:18" ht="12.75" customHeight="1">
      <c r="A43" s="6" t="s">
        <v>48</v>
      </c>
      <c s="6"/>
      <c s="42" t="s">
        <v>44</v>
      </c>
      <c s="6"/>
      <c s="29" t="s">
        <v>95</v>
      </c>
      <c s="6"/>
      <c s="6"/>
      <c s="6"/>
      <c s="43">
        <f>0+Q43</f>
      </c>
      <c r="O43">
        <f>0+R43</f>
      </c>
      <c r="Q43">
        <f>0+I44</f>
      </c>
      <c>
        <f>0+O44</f>
      </c>
    </row>
    <row r="44" spans="1:16" ht="12.75">
      <c r="A44" s="26" t="s">
        <v>50</v>
      </c>
      <c s="31" t="s">
        <v>46</v>
      </c>
      <c s="31" t="s">
        <v>1001</v>
      </c>
      <c s="26" t="s">
        <v>52</v>
      </c>
      <c s="32" t="s">
        <v>1002</v>
      </c>
      <c s="33" t="s">
        <v>98</v>
      </c>
      <c s="34">
        <v>6.2</v>
      </c>
      <c s="35">
        <v>0</v>
      </c>
      <c s="36">
        <f>ROUND(ROUND(H44,2)*ROUND(G44,3),2)</f>
      </c>
      <c r="O44">
        <f>(I44*21)/100</f>
      </c>
      <c t="s">
        <v>27</v>
      </c>
    </row>
    <row r="45" spans="1:5" ht="51">
      <c r="A45" s="37" t="s">
        <v>55</v>
      </c>
      <c r="E45" s="38" t="s">
        <v>910</v>
      </c>
    </row>
    <row r="46" spans="1:5" ht="12.75">
      <c r="A46" s="39" t="s">
        <v>57</v>
      </c>
      <c r="E46" s="40" t="s">
        <v>1071</v>
      </c>
    </row>
  </sheetData>
  <sheetProtection sheet="1" objects="1" scenarios="1"/>
  <mergeCells count="13">
    <mergeCell ref="C3:D3"/>
    <mergeCell ref="C4:D4"/>
    <mergeCell ref="C5:D5"/>
    <mergeCell ref="C6:D6"/>
    <mergeCell ref="C7:D7"/>
    <mergeCell ref="A8:A9"/>
    <mergeCell ref="B8:B9"/>
    <mergeCell ref="C8:C9"/>
    <mergeCell ref="D8:D9"/>
    <mergeCell ref="E8:E9"/>
    <mergeCell ref="F8:F9"/>
    <mergeCell ref="G8:G9"/>
    <mergeCell ref="H8:I8"/>
  </mergeCells>
  <printOptions/>
  <pageMargins left="0.75" right="0.75" top="1" bottom="1" header="0.5" footer="0.5"/>
  <pageSetup fitToHeight="0" horizontalDpi="300" verticalDpi="300" orientation="portrait" paperSize="9"/>
  <drawing r:id="rId1"/>
</worksheet>
</file>

<file path=xl/worksheets/sheet45.xml><?xml version="1.0" encoding="utf-8"?>
<worksheet xmlns="http://schemas.openxmlformats.org/spreadsheetml/2006/main" xmlns:r="http://schemas.openxmlformats.org/officeDocument/2006/relationships">
  <sheetPr>
    <pageSetUpPr fitToPage="1"/>
  </sheetPr>
  <dimension ref="A1:R46"/>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26</v>
      </c>
    </row>
    <row r="2" spans="2:16" ht="25" customHeight="1">
      <c r="B2" s="1"/>
      <c s="1"/>
      <c s="1"/>
      <c s="2" t="s">
        <v>13</v>
      </c>
      <c s="1"/>
      <c s="1"/>
      <c s="6"/>
      <c s="6"/>
      <c r="O2">
        <f>0+O11+O15+O25+O29+O39+O43</f>
      </c>
      <c t="s">
        <v>26</v>
      </c>
    </row>
    <row r="3" spans="1:16" ht="15" customHeight="1">
      <c r="A3" t="s">
        <v>12</v>
      </c>
      <c s="12" t="s">
        <v>14</v>
      </c>
      <c s="13" t="s">
        <v>15</v>
      </c>
      <c s="1"/>
      <c s="14" t="s">
        <v>16</v>
      </c>
      <c s="1"/>
      <c s="9"/>
      <c s="8" t="s">
        <v>1072</v>
      </c>
      <c s="45">
        <f>0+I11+I15+I25+I29+I39+I43</f>
      </c>
      <c r="O3" t="s">
        <v>23</v>
      </c>
      <c t="s">
        <v>27</v>
      </c>
    </row>
    <row r="4" spans="1:16" ht="15" customHeight="1">
      <c r="A4" t="s">
        <v>17</v>
      </c>
      <c s="12" t="s">
        <v>18</v>
      </c>
      <c s="13" t="s">
        <v>116</v>
      </c>
      <c s="1"/>
      <c s="14" t="s">
        <v>117</v>
      </c>
      <c s="1"/>
      <c s="1"/>
      <c s="11"/>
      <c s="11"/>
      <c r="O4" t="s">
        <v>24</v>
      </c>
      <c t="s">
        <v>27</v>
      </c>
    </row>
    <row r="5" spans="1:16" ht="12.75" customHeight="1">
      <c r="A5" t="s">
        <v>21</v>
      </c>
      <c s="12" t="s">
        <v>18</v>
      </c>
      <c s="13" t="s">
        <v>866</v>
      </c>
      <c s="1"/>
      <c s="14" t="s">
        <v>867</v>
      </c>
      <c s="1"/>
      <c s="1"/>
      <c s="1"/>
      <c s="1"/>
      <c r="O5" t="s">
        <v>25</v>
      </c>
      <c t="s">
        <v>27</v>
      </c>
    </row>
    <row r="6" spans="1:9" ht="12.75" customHeight="1">
      <c r="A6" t="s">
        <v>120</v>
      </c>
      <c s="12" t="s">
        <v>18</v>
      </c>
      <c s="13" t="s">
        <v>986</v>
      </c>
      <c s="1"/>
      <c s="14" t="s">
        <v>987</v>
      </c>
      <c s="1"/>
      <c s="1"/>
      <c s="1"/>
      <c s="1"/>
    </row>
    <row r="7" spans="1:9" ht="12.75" customHeight="1">
      <c r="A7" t="s">
        <v>870</v>
      </c>
      <c s="16" t="s">
        <v>22</v>
      </c>
      <c s="17" t="s">
        <v>1072</v>
      </c>
      <c s="6"/>
      <c s="18" t="s">
        <v>1073</v>
      </c>
      <c s="6"/>
      <c s="6"/>
      <c s="6"/>
      <c s="6"/>
    </row>
    <row r="8" spans="1:9" ht="12.75" customHeight="1">
      <c r="A8" s="15" t="s">
        <v>30</v>
      </c>
      <c s="15" t="s">
        <v>32</v>
      </c>
      <c s="15" t="s">
        <v>34</v>
      </c>
      <c s="15" t="s">
        <v>35</v>
      </c>
      <c s="15" t="s">
        <v>36</v>
      </c>
      <c s="15" t="s">
        <v>38</v>
      </c>
      <c s="15" t="s">
        <v>40</v>
      </c>
      <c s="15" t="s">
        <v>42</v>
      </c>
      <c s="15"/>
    </row>
    <row r="9" spans="1:9" ht="12.75" customHeight="1">
      <c r="A9" s="15"/>
      <c s="15"/>
      <c s="15"/>
      <c s="15"/>
      <c s="15"/>
      <c s="15"/>
      <c s="15"/>
      <c s="15" t="s">
        <v>43</v>
      </c>
      <c s="15" t="s">
        <v>45</v>
      </c>
    </row>
    <row r="10" spans="1:9" ht="12.75" customHeight="1">
      <c r="A10" s="15" t="s">
        <v>31</v>
      </c>
      <c s="15" t="s">
        <v>33</v>
      </c>
      <c s="15" t="s">
        <v>27</v>
      </c>
      <c s="15" t="s">
        <v>26</v>
      </c>
      <c s="15" t="s">
        <v>37</v>
      </c>
      <c s="15" t="s">
        <v>39</v>
      </c>
      <c s="15" t="s">
        <v>41</v>
      </c>
      <c s="15" t="s">
        <v>44</v>
      </c>
      <c s="15" t="s">
        <v>46</v>
      </c>
    </row>
    <row r="11" spans="1:18" ht="12.75" customHeight="1">
      <c r="A11" s="27" t="s">
        <v>48</v>
      </c>
      <c s="27"/>
      <c s="28" t="s">
        <v>31</v>
      </c>
      <c s="27"/>
      <c s="29" t="s">
        <v>49</v>
      </c>
      <c s="27"/>
      <c s="27"/>
      <c s="27"/>
      <c s="30">
        <f>0+Q11</f>
      </c>
      <c r="O11">
        <f>0+R11</f>
      </c>
      <c r="Q11">
        <f>0+I12</f>
      </c>
      <c>
        <f>0+O12</f>
      </c>
    </row>
    <row r="12" spans="1:16" ht="12.75">
      <c r="A12" s="26" t="s">
        <v>50</v>
      </c>
      <c s="31" t="s">
        <v>33</v>
      </c>
      <c s="31" t="s">
        <v>51</v>
      </c>
      <c s="26" t="s">
        <v>52</v>
      </c>
      <c s="32" t="s">
        <v>53</v>
      </c>
      <c s="33" t="s">
        <v>54</v>
      </c>
      <c s="34">
        <v>24.937</v>
      </c>
      <c s="35">
        <v>0</v>
      </c>
      <c s="36">
        <f>ROUND(ROUND(H12,2)*ROUND(G12,3),2)</f>
      </c>
      <c r="O12">
        <f>(I12*21)/100</f>
      </c>
      <c t="s">
        <v>27</v>
      </c>
    </row>
    <row r="13" spans="1:5" ht="12.75">
      <c r="A13" s="37" t="s">
        <v>55</v>
      </c>
      <c r="E13" s="38" t="s">
        <v>878</v>
      </c>
    </row>
    <row r="14" spans="1:5" ht="12.75">
      <c r="A14" s="39" t="s">
        <v>57</v>
      </c>
      <c r="E14" s="40" t="s">
        <v>1075</v>
      </c>
    </row>
    <row r="15" spans="1:18" ht="12.75" customHeight="1">
      <c r="A15" s="6" t="s">
        <v>48</v>
      </c>
      <c s="6"/>
      <c s="42" t="s">
        <v>33</v>
      </c>
      <c s="6"/>
      <c s="29" t="s">
        <v>59</v>
      </c>
      <c s="6"/>
      <c s="6"/>
      <c s="6"/>
      <c s="43">
        <f>0+Q15</f>
      </c>
      <c r="O15">
        <f>0+R15</f>
      </c>
      <c r="Q15">
        <f>0+I16+I19+I22</f>
      </c>
      <c>
        <f>0+O16+O19+O22</f>
      </c>
    </row>
    <row r="16" spans="1:16" ht="12.75">
      <c r="A16" s="26" t="s">
        <v>50</v>
      </c>
      <c s="31" t="s">
        <v>27</v>
      </c>
      <c s="31" t="s">
        <v>880</v>
      </c>
      <c s="26" t="s">
        <v>52</v>
      </c>
      <c s="32" t="s">
        <v>881</v>
      </c>
      <c s="33" t="s">
        <v>71</v>
      </c>
      <c s="34">
        <v>13.854</v>
      </c>
      <c s="35">
        <v>0</v>
      </c>
      <c s="36">
        <f>ROUND(ROUND(H16,2)*ROUND(G16,3),2)</f>
      </c>
      <c r="O16">
        <f>(I16*21)/100</f>
      </c>
      <c t="s">
        <v>27</v>
      </c>
    </row>
    <row r="17" spans="1:5" ht="38.25">
      <c r="A17" s="37" t="s">
        <v>55</v>
      </c>
      <c r="E17" s="38" t="s">
        <v>882</v>
      </c>
    </row>
    <row r="18" spans="1:5" ht="12.75">
      <c r="A18" s="44" t="s">
        <v>57</v>
      </c>
      <c r="E18" s="40" t="s">
        <v>1076</v>
      </c>
    </row>
    <row r="19" spans="1:16" ht="12.75">
      <c r="A19" s="26" t="s">
        <v>50</v>
      </c>
      <c s="31" t="s">
        <v>26</v>
      </c>
      <c s="31" t="s">
        <v>82</v>
      </c>
      <c s="26" t="s">
        <v>52</v>
      </c>
      <c s="32" t="s">
        <v>83</v>
      </c>
      <c s="33" t="s">
        <v>71</v>
      </c>
      <c s="34">
        <v>13.854</v>
      </c>
      <c s="35">
        <v>0</v>
      </c>
      <c s="36">
        <f>ROUND(ROUND(H19,2)*ROUND(G19,3),2)</f>
      </c>
      <c r="O19">
        <f>(I19*21)/100</f>
      </c>
      <c t="s">
        <v>27</v>
      </c>
    </row>
    <row r="20" spans="1:5" ht="12.75">
      <c r="A20" s="37" t="s">
        <v>55</v>
      </c>
      <c r="E20" s="38" t="s">
        <v>52</v>
      </c>
    </row>
    <row r="21" spans="1:5" ht="12.75">
      <c r="A21" s="44" t="s">
        <v>57</v>
      </c>
      <c r="E21" s="40" t="s">
        <v>1077</v>
      </c>
    </row>
    <row r="22" spans="1:16" ht="12.75">
      <c r="A22" s="26" t="s">
        <v>50</v>
      </c>
      <c s="31" t="s">
        <v>37</v>
      </c>
      <c s="31" t="s">
        <v>885</v>
      </c>
      <c s="26" t="s">
        <v>52</v>
      </c>
      <c s="32" t="s">
        <v>886</v>
      </c>
      <c s="33" t="s">
        <v>71</v>
      </c>
      <c s="34">
        <v>14.91</v>
      </c>
      <c s="35">
        <v>0</v>
      </c>
      <c s="36">
        <f>ROUND(ROUND(H22,2)*ROUND(G22,3),2)</f>
      </c>
      <c r="O22">
        <f>(I22*21)/100</f>
      </c>
      <c t="s">
        <v>27</v>
      </c>
    </row>
    <row r="23" spans="1:5" ht="12.75">
      <c r="A23" s="37" t="s">
        <v>55</v>
      </c>
      <c r="E23" s="38" t="s">
        <v>887</v>
      </c>
    </row>
    <row r="24" spans="1:5" ht="38.25">
      <c r="A24" s="39" t="s">
        <v>57</v>
      </c>
      <c r="E24" s="40" t="s">
        <v>1078</v>
      </c>
    </row>
    <row r="25" spans="1:18" ht="12.75" customHeight="1">
      <c r="A25" s="6" t="s">
        <v>48</v>
      </c>
      <c s="6"/>
      <c s="42" t="s">
        <v>27</v>
      </c>
      <c s="6"/>
      <c s="29" t="s">
        <v>833</v>
      </c>
      <c s="6"/>
      <c s="6"/>
      <c s="6"/>
      <c s="43">
        <f>0+Q25</f>
      </c>
      <c r="O25">
        <f>0+R25</f>
      </c>
      <c r="Q25">
        <f>0+I26</f>
      </c>
      <c>
        <f>0+O26</f>
      </c>
    </row>
    <row r="26" spans="1:16" ht="12.75">
      <c r="A26" s="26" t="s">
        <v>50</v>
      </c>
      <c s="31" t="s">
        <v>39</v>
      </c>
      <c s="31" t="s">
        <v>889</v>
      </c>
      <c s="26" t="s">
        <v>52</v>
      </c>
      <c s="32" t="s">
        <v>890</v>
      </c>
      <c s="33" t="s">
        <v>71</v>
      </c>
      <c s="34">
        <v>1.2</v>
      </c>
      <c s="35">
        <v>0</v>
      </c>
      <c s="36">
        <f>ROUND(ROUND(H26,2)*ROUND(G26,3),2)</f>
      </c>
      <c r="O26">
        <f>(I26*21)/100</f>
      </c>
      <c t="s">
        <v>27</v>
      </c>
    </row>
    <row r="27" spans="1:5" ht="25.5">
      <c r="A27" s="37" t="s">
        <v>55</v>
      </c>
      <c r="E27" s="38" t="s">
        <v>891</v>
      </c>
    </row>
    <row r="28" spans="1:5" ht="12.75">
      <c r="A28" s="39" t="s">
        <v>57</v>
      </c>
      <c r="E28" s="40" t="s">
        <v>1079</v>
      </c>
    </row>
    <row r="29" spans="1:18" ht="12.75" customHeight="1">
      <c r="A29" s="6" t="s">
        <v>48</v>
      </c>
      <c s="6"/>
      <c s="42" t="s">
        <v>37</v>
      </c>
      <c s="6"/>
      <c s="29" t="s">
        <v>182</v>
      </c>
      <c s="6"/>
      <c s="6"/>
      <c s="6"/>
      <c s="43">
        <f>0+Q29</f>
      </c>
      <c r="O29">
        <f>0+R29</f>
      </c>
      <c r="Q29">
        <f>0+I30+I33+I36</f>
      </c>
      <c>
        <f>0+O30+O33+O36</f>
      </c>
    </row>
    <row r="30" spans="1:16" ht="12.75">
      <c r="A30" s="26" t="s">
        <v>50</v>
      </c>
      <c s="31" t="s">
        <v>41</v>
      </c>
      <c s="31" t="s">
        <v>893</v>
      </c>
      <c s="26" t="s">
        <v>52</v>
      </c>
      <c s="32" t="s">
        <v>894</v>
      </c>
      <c s="33" t="s">
        <v>71</v>
      </c>
      <c s="34">
        <v>3.749</v>
      </c>
      <c s="35">
        <v>0</v>
      </c>
      <c s="36">
        <f>ROUND(ROUND(H30,2)*ROUND(G30,3),2)</f>
      </c>
      <c r="O30">
        <f>(I30*21)/100</f>
      </c>
      <c t="s">
        <v>27</v>
      </c>
    </row>
    <row r="31" spans="1:5" ht="38.25">
      <c r="A31" s="37" t="s">
        <v>55</v>
      </c>
      <c r="E31" s="38" t="s">
        <v>895</v>
      </c>
    </row>
    <row r="32" spans="1:5" ht="76.5">
      <c r="A32" s="44" t="s">
        <v>57</v>
      </c>
      <c r="E32" s="40" t="s">
        <v>1080</v>
      </c>
    </row>
    <row r="33" spans="1:16" ht="12.75">
      <c r="A33" s="26" t="s">
        <v>50</v>
      </c>
      <c s="31" t="s">
        <v>81</v>
      </c>
      <c s="31" t="s">
        <v>897</v>
      </c>
      <c s="26" t="s">
        <v>52</v>
      </c>
      <c s="32" t="s">
        <v>898</v>
      </c>
      <c s="33" t="s">
        <v>71</v>
      </c>
      <c s="34">
        <v>4.998</v>
      </c>
      <c s="35">
        <v>0</v>
      </c>
      <c s="36">
        <f>ROUND(ROUND(H33,2)*ROUND(G33,3),2)</f>
      </c>
      <c r="O33">
        <f>(I33*21)/100</f>
      </c>
      <c t="s">
        <v>27</v>
      </c>
    </row>
    <row r="34" spans="1:5" ht="25.5">
      <c r="A34" s="37" t="s">
        <v>55</v>
      </c>
      <c r="E34" s="38" t="s">
        <v>899</v>
      </c>
    </row>
    <row r="35" spans="1:5" ht="51">
      <c r="A35" s="44" t="s">
        <v>57</v>
      </c>
      <c r="E35" s="40" t="s">
        <v>1081</v>
      </c>
    </row>
    <row r="36" spans="1:16" ht="12.75">
      <c r="A36" s="26" t="s">
        <v>50</v>
      </c>
      <c s="31" t="s">
        <v>85</v>
      </c>
      <c s="31" t="s">
        <v>901</v>
      </c>
      <c s="26" t="s">
        <v>52</v>
      </c>
      <c s="32" t="s">
        <v>902</v>
      </c>
      <c s="33" t="s">
        <v>71</v>
      </c>
      <c s="34">
        <v>0.824</v>
      </c>
      <c s="35">
        <v>0</v>
      </c>
      <c s="36">
        <f>ROUND(ROUND(H36,2)*ROUND(G36,3),2)</f>
      </c>
      <c r="O36">
        <f>(I36*21)/100</f>
      </c>
      <c t="s">
        <v>27</v>
      </c>
    </row>
    <row r="37" spans="1:5" ht="25.5">
      <c r="A37" s="37" t="s">
        <v>55</v>
      </c>
      <c r="E37" s="38" t="s">
        <v>903</v>
      </c>
    </row>
    <row r="38" spans="1:5" ht="12.75">
      <c r="A38" s="39" t="s">
        <v>57</v>
      </c>
      <c r="E38" s="40" t="s">
        <v>1082</v>
      </c>
    </row>
    <row r="39" spans="1:18" ht="12.75" customHeight="1">
      <c r="A39" s="6" t="s">
        <v>48</v>
      </c>
      <c s="6"/>
      <c s="42" t="s">
        <v>85</v>
      </c>
      <c s="6"/>
      <c s="29" t="s">
        <v>242</v>
      </c>
      <c s="6"/>
      <c s="6"/>
      <c s="6"/>
      <c s="43">
        <f>0+Q39</f>
      </c>
      <c r="O39">
        <f>0+R39</f>
      </c>
      <c r="Q39">
        <f>0+I40</f>
      </c>
      <c>
        <f>0+O40</f>
      </c>
    </row>
    <row r="40" spans="1:16" ht="12.75">
      <c r="A40" s="26" t="s">
        <v>50</v>
      </c>
      <c s="31" t="s">
        <v>44</v>
      </c>
      <c s="31" t="s">
        <v>905</v>
      </c>
      <c s="26" t="s">
        <v>52</v>
      </c>
      <c s="32" t="s">
        <v>906</v>
      </c>
      <c s="33" t="s">
        <v>71</v>
      </c>
      <c s="34">
        <v>5.46</v>
      </c>
      <c s="35">
        <v>0</v>
      </c>
      <c s="36">
        <f>ROUND(ROUND(H40,2)*ROUND(G40,3),2)</f>
      </c>
      <c r="O40">
        <f>(I40*21)/100</f>
      </c>
      <c t="s">
        <v>27</v>
      </c>
    </row>
    <row r="41" spans="1:5" ht="25.5">
      <c r="A41" s="37" t="s">
        <v>55</v>
      </c>
      <c r="E41" s="38" t="s">
        <v>899</v>
      </c>
    </row>
    <row r="42" spans="1:5" ht="25.5">
      <c r="A42" s="39" t="s">
        <v>57</v>
      </c>
      <c r="E42" s="40" t="s">
        <v>1083</v>
      </c>
    </row>
    <row r="43" spans="1:18" ht="12.75" customHeight="1">
      <c r="A43" s="6" t="s">
        <v>48</v>
      </c>
      <c s="6"/>
      <c s="42" t="s">
        <v>44</v>
      </c>
      <c s="6"/>
      <c s="29" t="s">
        <v>95</v>
      </c>
      <c s="6"/>
      <c s="6"/>
      <c s="6"/>
      <c s="43">
        <f>0+Q43</f>
      </c>
      <c r="O43">
        <f>0+R43</f>
      </c>
      <c r="Q43">
        <f>0+I44</f>
      </c>
      <c>
        <f>0+O44</f>
      </c>
    </row>
    <row r="44" spans="1:16" ht="12.75">
      <c r="A44" s="26" t="s">
        <v>50</v>
      </c>
      <c s="31" t="s">
        <v>46</v>
      </c>
      <c s="31" t="s">
        <v>946</v>
      </c>
      <c s="26" t="s">
        <v>52</v>
      </c>
      <c s="32" t="s">
        <v>947</v>
      </c>
      <c s="33" t="s">
        <v>98</v>
      </c>
      <c s="34">
        <v>21</v>
      </c>
      <c s="35">
        <v>0</v>
      </c>
      <c s="36">
        <f>ROUND(ROUND(H44,2)*ROUND(G44,3),2)</f>
      </c>
      <c r="O44">
        <f>(I44*21)/100</f>
      </c>
      <c t="s">
        <v>27</v>
      </c>
    </row>
    <row r="45" spans="1:5" ht="51">
      <c r="A45" s="37" t="s">
        <v>55</v>
      </c>
      <c r="E45" s="38" t="s">
        <v>910</v>
      </c>
    </row>
    <row r="46" spans="1:5" ht="12.75">
      <c r="A46" s="39" t="s">
        <v>57</v>
      </c>
      <c r="E46" s="40" t="s">
        <v>1084</v>
      </c>
    </row>
  </sheetData>
  <sheetProtection sheet="1" objects="1" scenarios="1"/>
  <mergeCells count="13">
    <mergeCell ref="C3:D3"/>
    <mergeCell ref="C4:D4"/>
    <mergeCell ref="C5:D5"/>
    <mergeCell ref="C6:D6"/>
    <mergeCell ref="C7:D7"/>
    <mergeCell ref="A8:A9"/>
    <mergeCell ref="B8:B9"/>
    <mergeCell ref="C8:C9"/>
    <mergeCell ref="D8:D9"/>
    <mergeCell ref="E8:E9"/>
    <mergeCell ref="F8:F9"/>
    <mergeCell ref="G8:G9"/>
    <mergeCell ref="H8:I8"/>
  </mergeCells>
  <printOptions/>
  <pageMargins left="0.75" right="0.75" top="1" bottom="1" header="0.5" footer="0.5"/>
  <pageSetup fitToHeight="0" horizontalDpi="300" verticalDpi="300" orientation="portrait" paperSize="9"/>
  <drawing r:id="rId1"/>
</worksheet>
</file>

<file path=xl/worksheets/sheet46.xml><?xml version="1.0" encoding="utf-8"?>
<worksheet xmlns="http://schemas.openxmlformats.org/spreadsheetml/2006/main" xmlns:r="http://schemas.openxmlformats.org/officeDocument/2006/relationships">
  <sheetPr>
    <pageSetUpPr fitToPage="1"/>
  </sheetPr>
  <dimension ref="A1:R46"/>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26</v>
      </c>
    </row>
    <row r="2" spans="2:16" ht="25" customHeight="1">
      <c r="B2" s="1"/>
      <c s="1"/>
      <c s="1"/>
      <c s="2" t="s">
        <v>13</v>
      </c>
      <c s="1"/>
      <c s="1"/>
      <c s="6"/>
      <c s="6"/>
      <c r="O2">
        <f>0+O11+O15+O25+O29+O39+O43</f>
      </c>
      <c t="s">
        <v>26</v>
      </c>
    </row>
    <row r="3" spans="1:16" ht="15" customHeight="1">
      <c r="A3" t="s">
        <v>12</v>
      </c>
      <c s="12" t="s">
        <v>14</v>
      </c>
      <c s="13" t="s">
        <v>15</v>
      </c>
      <c s="1"/>
      <c s="14" t="s">
        <v>16</v>
      </c>
      <c s="1"/>
      <c s="9"/>
      <c s="8" t="s">
        <v>1085</v>
      </c>
      <c s="45">
        <f>0+I11+I15+I25+I29+I39+I43</f>
      </c>
      <c r="O3" t="s">
        <v>23</v>
      </c>
      <c t="s">
        <v>27</v>
      </c>
    </row>
    <row r="4" spans="1:16" ht="15" customHeight="1">
      <c r="A4" t="s">
        <v>17</v>
      </c>
      <c s="12" t="s">
        <v>18</v>
      </c>
      <c s="13" t="s">
        <v>116</v>
      </c>
      <c s="1"/>
      <c s="14" t="s">
        <v>117</v>
      </c>
      <c s="1"/>
      <c s="1"/>
      <c s="11"/>
      <c s="11"/>
      <c r="O4" t="s">
        <v>24</v>
      </c>
      <c t="s">
        <v>27</v>
      </c>
    </row>
    <row r="5" spans="1:16" ht="12.75" customHeight="1">
      <c r="A5" t="s">
        <v>21</v>
      </c>
      <c s="12" t="s">
        <v>18</v>
      </c>
      <c s="13" t="s">
        <v>866</v>
      </c>
      <c s="1"/>
      <c s="14" t="s">
        <v>867</v>
      </c>
      <c s="1"/>
      <c s="1"/>
      <c s="1"/>
      <c s="1"/>
      <c r="O5" t="s">
        <v>25</v>
      </c>
      <c t="s">
        <v>27</v>
      </c>
    </row>
    <row r="6" spans="1:9" ht="12.75" customHeight="1">
      <c r="A6" t="s">
        <v>120</v>
      </c>
      <c s="12" t="s">
        <v>18</v>
      </c>
      <c s="13" t="s">
        <v>986</v>
      </c>
      <c s="1"/>
      <c s="14" t="s">
        <v>987</v>
      </c>
      <c s="1"/>
      <c s="1"/>
      <c s="1"/>
      <c s="1"/>
    </row>
    <row r="7" spans="1:9" ht="12.75" customHeight="1">
      <c r="A7" t="s">
        <v>870</v>
      </c>
      <c s="16" t="s">
        <v>22</v>
      </c>
      <c s="17" t="s">
        <v>1085</v>
      </c>
      <c s="6"/>
      <c s="18" t="s">
        <v>1086</v>
      </c>
      <c s="6"/>
      <c s="6"/>
      <c s="6"/>
      <c s="6"/>
    </row>
    <row r="8" spans="1:9" ht="12.75" customHeight="1">
      <c r="A8" s="15" t="s">
        <v>30</v>
      </c>
      <c s="15" t="s">
        <v>32</v>
      </c>
      <c s="15" t="s">
        <v>34</v>
      </c>
      <c s="15" t="s">
        <v>35</v>
      </c>
      <c s="15" t="s">
        <v>36</v>
      </c>
      <c s="15" t="s">
        <v>38</v>
      </c>
      <c s="15" t="s">
        <v>40</v>
      </c>
      <c s="15" t="s">
        <v>42</v>
      </c>
      <c s="15"/>
    </row>
    <row r="9" spans="1:9" ht="12.75" customHeight="1">
      <c r="A9" s="15"/>
      <c s="15"/>
      <c s="15"/>
      <c s="15"/>
      <c s="15"/>
      <c s="15"/>
      <c s="15"/>
      <c s="15" t="s">
        <v>43</v>
      </c>
      <c s="15" t="s">
        <v>45</v>
      </c>
    </row>
    <row r="10" spans="1:9" ht="12.75" customHeight="1">
      <c r="A10" s="15" t="s">
        <v>31</v>
      </c>
      <c s="15" t="s">
        <v>33</v>
      </c>
      <c s="15" t="s">
        <v>27</v>
      </c>
      <c s="15" t="s">
        <v>26</v>
      </c>
      <c s="15" t="s">
        <v>37</v>
      </c>
      <c s="15" t="s">
        <v>39</v>
      </c>
      <c s="15" t="s">
        <v>41</v>
      </c>
      <c s="15" t="s">
        <v>44</v>
      </c>
      <c s="15" t="s">
        <v>46</v>
      </c>
    </row>
    <row r="11" spans="1:18" ht="12.75" customHeight="1">
      <c r="A11" s="27" t="s">
        <v>48</v>
      </c>
      <c s="27"/>
      <c s="28" t="s">
        <v>31</v>
      </c>
      <c s="27"/>
      <c s="29" t="s">
        <v>49</v>
      </c>
      <c s="27"/>
      <c s="27"/>
      <c s="27"/>
      <c s="30">
        <f>0+Q11</f>
      </c>
      <c r="O11">
        <f>0+R11</f>
      </c>
      <c r="Q11">
        <f>0+I12</f>
      </c>
      <c>
        <f>0+O12</f>
      </c>
    </row>
    <row r="12" spans="1:16" ht="12.75">
      <c r="A12" s="26" t="s">
        <v>50</v>
      </c>
      <c s="31" t="s">
        <v>33</v>
      </c>
      <c s="31" t="s">
        <v>51</v>
      </c>
      <c s="26" t="s">
        <v>52</v>
      </c>
      <c s="32" t="s">
        <v>53</v>
      </c>
      <c s="33" t="s">
        <v>54</v>
      </c>
      <c s="34">
        <v>10.426</v>
      </c>
      <c s="35">
        <v>0</v>
      </c>
      <c s="36">
        <f>ROUND(ROUND(H12,2)*ROUND(G12,3),2)</f>
      </c>
      <c r="O12">
        <f>(I12*21)/100</f>
      </c>
      <c t="s">
        <v>27</v>
      </c>
    </row>
    <row r="13" spans="1:5" ht="12.75">
      <c r="A13" s="37" t="s">
        <v>55</v>
      </c>
      <c r="E13" s="38" t="s">
        <v>878</v>
      </c>
    </row>
    <row r="14" spans="1:5" ht="12.75">
      <c r="A14" s="39" t="s">
        <v>57</v>
      </c>
      <c r="E14" s="40" t="s">
        <v>1088</v>
      </c>
    </row>
    <row r="15" spans="1:18" ht="12.75" customHeight="1">
      <c r="A15" s="6" t="s">
        <v>48</v>
      </c>
      <c s="6"/>
      <c s="42" t="s">
        <v>33</v>
      </c>
      <c s="6"/>
      <c s="29" t="s">
        <v>59</v>
      </c>
      <c s="6"/>
      <c s="6"/>
      <c s="6"/>
      <c s="43">
        <f>0+Q15</f>
      </c>
      <c r="O15">
        <f>0+R15</f>
      </c>
      <c r="Q15">
        <f>0+I16+I19+I22</f>
      </c>
      <c>
        <f>0+O16+O19+O22</f>
      </c>
    </row>
    <row r="16" spans="1:16" ht="12.75">
      <c r="A16" s="26" t="s">
        <v>50</v>
      </c>
      <c s="31" t="s">
        <v>27</v>
      </c>
      <c s="31" t="s">
        <v>880</v>
      </c>
      <c s="26" t="s">
        <v>52</v>
      </c>
      <c s="32" t="s">
        <v>881</v>
      </c>
      <c s="33" t="s">
        <v>71</v>
      </c>
      <c s="34">
        <v>5.792</v>
      </c>
      <c s="35">
        <v>0</v>
      </c>
      <c s="36">
        <f>ROUND(ROUND(H16,2)*ROUND(G16,3),2)</f>
      </c>
      <c r="O16">
        <f>(I16*21)/100</f>
      </c>
      <c t="s">
        <v>27</v>
      </c>
    </row>
    <row r="17" spans="1:5" ht="38.25">
      <c r="A17" s="37" t="s">
        <v>55</v>
      </c>
      <c r="E17" s="38" t="s">
        <v>882</v>
      </c>
    </row>
    <row r="18" spans="1:5" ht="12.75">
      <c r="A18" s="44" t="s">
        <v>57</v>
      </c>
      <c r="E18" s="40" t="s">
        <v>1089</v>
      </c>
    </row>
    <row r="19" spans="1:16" ht="12.75">
      <c r="A19" s="26" t="s">
        <v>50</v>
      </c>
      <c s="31" t="s">
        <v>26</v>
      </c>
      <c s="31" t="s">
        <v>82</v>
      </c>
      <c s="26" t="s">
        <v>52</v>
      </c>
      <c s="32" t="s">
        <v>83</v>
      </c>
      <c s="33" t="s">
        <v>71</v>
      </c>
      <c s="34">
        <v>5.792</v>
      </c>
      <c s="35">
        <v>0</v>
      </c>
      <c s="36">
        <f>ROUND(ROUND(H19,2)*ROUND(G19,3),2)</f>
      </c>
      <c r="O19">
        <f>(I19*21)/100</f>
      </c>
      <c t="s">
        <v>27</v>
      </c>
    </row>
    <row r="20" spans="1:5" ht="12.75">
      <c r="A20" s="37" t="s">
        <v>55</v>
      </c>
      <c r="E20" s="38" t="s">
        <v>52</v>
      </c>
    </row>
    <row r="21" spans="1:5" ht="12.75">
      <c r="A21" s="44" t="s">
        <v>57</v>
      </c>
      <c r="E21" s="40" t="s">
        <v>1090</v>
      </c>
    </row>
    <row r="22" spans="1:16" ht="12.75">
      <c r="A22" s="26" t="s">
        <v>50</v>
      </c>
      <c s="31" t="s">
        <v>37</v>
      </c>
      <c s="31" t="s">
        <v>885</v>
      </c>
      <c s="26" t="s">
        <v>52</v>
      </c>
      <c s="32" t="s">
        <v>886</v>
      </c>
      <c s="33" t="s">
        <v>71</v>
      </c>
      <c s="34">
        <v>5.753</v>
      </c>
      <c s="35">
        <v>0</v>
      </c>
      <c s="36">
        <f>ROUND(ROUND(H22,2)*ROUND(G22,3),2)</f>
      </c>
      <c r="O22">
        <f>(I22*21)/100</f>
      </c>
      <c t="s">
        <v>27</v>
      </c>
    </row>
    <row r="23" spans="1:5" ht="12.75">
      <c r="A23" s="37" t="s">
        <v>55</v>
      </c>
      <c r="E23" s="38" t="s">
        <v>887</v>
      </c>
    </row>
    <row r="24" spans="1:5" ht="38.25">
      <c r="A24" s="39" t="s">
        <v>57</v>
      </c>
      <c r="E24" s="40" t="s">
        <v>1091</v>
      </c>
    </row>
    <row r="25" spans="1:18" ht="12.75" customHeight="1">
      <c r="A25" s="6" t="s">
        <v>48</v>
      </c>
      <c s="6"/>
      <c s="42" t="s">
        <v>27</v>
      </c>
      <c s="6"/>
      <c s="29" t="s">
        <v>833</v>
      </c>
      <c s="6"/>
      <c s="6"/>
      <c s="6"/>
      <c s="43">
        <f>0+Q25</f>
      </c>
      <c r="O25">
        <f>0+R25</f>
      </c>
      <c r="Q25">
        <f>0+I26</f>
      </c>
      <c>
        <f>0+O26</f>
      </c>
    </row>
    <row r="26" spans="1:16" ht="12.75">
      <c r="A26" s="26" t="s">
        <v>50</v>
      </c>
      <c s="31" t="s">
        <v>39</v>
      </c>
      <c s="31" t="s">
        <v>889</v>
      </c>
      <c s="26" t="s">
        <v>52</v>
      </c>
      <c s="32" t="s">
        <v>890</v>
      </c>
      <c s="33" t="s">
        <v>71</v>
      </c>
      <c s="34">
        <v>1.125</v>
      </c>
      <c s="35">
        <v>0</v>
      </c>
      <c s="36">
        <f>ROUND(ROUND(H26,2)*ROUND(G26,3),2)</f>
      </c>
      <c r="O26">
        <f>(I26*21)/100</f>
      </c>
      <c t="s">
        <v>27</v>
      </c>
    </row>
    <row r="27" spans="1:5" ht="25.5">
      <c r="A27" s="37" t="s">
        <v>55</v>
      </c>
      <c r="E27" s="38" t="s">
        <v>891</v>
      </c>
    </row>
    <row r="28" spans="1:5" ht="12.75">
      <c r="A28" s="39" t="s">
        <v>57</v>
      </c>
      <c r="E28" s="40" t="s">
        <v>996</v>
      </c>
    </row>
    <row r="29" spans="1:18" ht="12.75" customHeight="1">
      <c r="A29" s="6" t="s">
        <v>48</v>
      </c>
      <c s="6"/>
      <c s="42" t="s">
        <v>37</v>
      </c>
      <c s="6"/>
      <c s="29" t="s">
        <v>182</v>
      </c>
      <c s="6"/>
      <c s="6"/>
      <c s="6"/>
      <c s="43">
        <f>0+Q29</f>
      </c>
      <c r="O29">
        <f>0+R29</f>
      </c>
      <c r="Q29">
        <f>0+I30+I33+I36</f>
      </c>
      <c>
        <f>0+O30+O33+O36</f>
      </c>
    </row>
    <row r="30" spans="1:16" ht="12.75">
      <c r="A30" s="26" t="s">
        <v>50</v>
      </c>
      <c s="31" t="s">
        <v>41</v>
      </c>
      <c s="31" t="s">
        <v>893</v>
      </c>
      <c s="26" t="s">
        <v>52</v>
      </c>
      <c s="32" t="s">
        <v>894</v>
      </c>
      <c s="33" t="s">
        <v>71</v>
      </c>
      <c s="34">
        <v>1.52</v>
      </c>
      <c s="35">
        <v>0</v>
      </c>
      <c s="36">
        <f>ROUND(ROUND(H30,2)*ROUND(G30,3),2)</f>
      </c>
      <c r="O30">
        <f>(I30*21)/100</f>
      </c>
      <c t="s">
        <v>27</v>
      </c>
    </row>
    <row r="31" spans="1:5" ht="38.25">
      <c r="A31" s="37" t="s">
        <v>55</v>
      </c>
      <c r="E31" s="38" t="s">
        <v>895</v>
      </c>
    </row>
    <row r="32" spans="1:5" ht="76.5">
      <c r="A32" s="44" t="s">
        <v>57</v>
      </c>
      <c r="E32" s="40" t="s">
        <v>1092</v>
      </c>
    </row>
    <row r="33" spans="1:16" ht="12.75">
      <c r="A33" s="26" t="s">
        <v>50</v>
      </c>
      <c s="31" t="s">
        <v>81</v>
      </c>
      <c s="31" t="s">
        <v>897</v>
      </c>
      <c s="26" t="s">
        <v>52</v>
      </c>
      <c s="32" t="s">
        <v>898</v>
      </c>
      <c s="33" t="s">
        <v>71</v>
      </c>
      <c s="34">
        <v>2.792</v>
      </c>
      <c s="35">
        <v>0</v>
      </c>
      <c s="36">
        <f>ROUND(ROUND(H33,2)*ROUND(G33,3),2)</f>
      </c>
      <c r="O33">
        <f>(I33*21)/100</f>
      </c>
      <c t="s">
        <v>27</v>
      </c>
    </row>
    <row r="34" spans="1:5" ht="25.5">
      <c r="A34" s="37" t="s">
        <v>55</v>
      </c>
      <c r="E34" s="38" t="s">
        <v>899</v>
      </c>
    </row>
    <row r="35" spans="1:5" ht="51">
      <c r="A35" s="44" t="s">
        <v>57</v>
      </c>
      <c r="E35" s="40" t="s">
        <v>1093</v>
      </c>
    </row>
    <row r="36" spans="1:16" ht="12.75">
      <c r="A36" s="26" t="s">
        <v>50</v>
      </c>
      <c s="31" t="s">
        <v>85</v>
      </c>
      <c s="31" t="s">
        <v>901</v>
      </c>
      <c s="26" t="s">
        <v>52</v>
      </c>
      <c s="32" t="s">
        <v>902</v>
      </c>
      <c s="33" t="s">
        <v>71</v>
      </c>
      <c s="34">
        <v>1.502</v>
      </c>
      <c s="35">
        <v>0</v>
      </c>
      <c s="36">
        <f>ROUND(ROUND(H36,2)*ROUND(G36,3),2)</f>
      </c>
      <c r="O36">
        <f>(I36*21)/100</f>
      </c>
      <c t="s">
        <v>27</v>
      </c>
    </row>
    <row r="37" spans="1:5" ht="25.5">
      <c r="A37" s="37" t="s">
        <v>55</v>
      </c>
      <c r="E37" s="38" t="s">
        <v>903</v>
      </c>
    </row>
    <row r="38" spans="1:5" ht="12.75">
      <c r="A38" s="39" t="s">
        <v>57</v>
      </c>
      <c r="E38" s="40" t="s">
        <v>1094</v>
      </c>
    </row>
    <row r="39" spans="1:18" ht="12.75" customHeight="1">
      <c r="A39" s="6" t="s">
        <v>48</v>
      </c>
      <c s="6"/>
      <c s="42" t="s">
        <v>85</v>
      </c>
      <c s="6"/>
      <c s="29" t="s">
        <v>242</v>
      </c>
      <c s="6"/>
      <c s="6"/>
      <c s="6"/>
      <c s="43">
        <f>0+Q39</f>
      </c>
      <c r="O39">
        <f>0+R39</f>
      </c>
      <c r="Q39">
        <f>0+I40</f>
      </c>
      <c>
        <f>0+O40</f>
      </c>
    </row>
    <row r="40" spans="1:16" ht="12.75">
      <c r="A40" s="26" t="s">
        <v>50</v>
      </c>
      <c s="31" t="s">
        <v>44</v>
      </c>
      <c s="31" t="s">
        <v>905</v>
      </c>
      <c s="26" t="s">
        <v>52</v>
      </c>
      <c s="32" t="s">
        <v>906</v>
      </c>
      <c s="33" t="s">
        <v>71</v>
      </c>
      <c s="34">
        <v>2.16</v>
      </c>
      <c s="35">
        <v>0</v>
      </c>
      <c s="36">
        <f>ROUND(ROUND(H40,2)*ROUND(G40,3),2)</f>
      </c>
      <c r="O40">
        <f>(I40*21)/100</f>
      </c>
      <c t="s">
        <v>27</v>
      </c>
    </row>
    <row r="41" spans="1:5" ht="25.5">
      <c r="A41" s="37" t="s">
        <v>55</v>
      </c>
      <c r="E41" s="38" t="s">
        <v>899</v>
      </c>
    </row>
    <row r="42" spans="1:5" ht="12.75">
      <c r="A42" s="39" t="s">
        <v>57</v>
      </c>
      <c r="E42" s="40" t="s">
        <v>1095</v>
      </c>
    </row>
    <row r="43" spans="1:18" ht="12.75" customHeight="1">
      <c r="A43" s="6" t="s">
        <v>48</v>
      </c>
      <c s="6"/>
      <c s="42" t="s">
        <v>44</v>
      </c>
      <c s="6"/>
      <c s="29" t="s">
        <v>95</v>
      </c>
      <c s="6"/>
      <c s="6"/>
      <c s="6"/>
      <c s="43">
        <f>0+Q43</f>
      </c>
      <c r="O43">
        <f>0+R43</f>
      </c>
      <c r="Q43">
        <f>0+I44</f>
      </c>
      <c>
        <f>0+O44</f>
      </c>
    </row>
    <row r="44" spans="1:16" ht="12.75">
      <c r="A44" s="26" t="s">
        <v>50</v>
      </c>
      <c s="31" t="s">
        <v>46</v>
      </c>
      <c s="31" t="s">
        <v>1001</v>
      </c>
      <c s="26" t="s">
        <v>52</v>
      </c>
      <c s="32" t="s">
        <v>1002</v>
      </c>
      <c s="33" t="s">
        <v>98</v>
      </c>
      <c s="34">
        <v>9</v>
      </c>
      <c s="35">
        <v>0</v>
      </c>
      <c s="36">
        <f>ROUND(ROUND(H44,2)*ROUND(G44,3),2)</f>
      </c>
      <c r="O44">
        <f>(I44*21)/100</f>
      </c>
      <c t="s">
        <v>27</v>
      </c>
    </row>
    <row r="45" spans="1:5" ht="51">
      <c r="A45" s="37" t="s">
        <v>55</v>
      </c>
      <c r="E45" s="38" t="s">
        <v>910</v>
      </c>
    </row>
    <row r="46" spans="1:5" ht="12.75">
      <c r="A46" s="39" t="s">
        <v>57</v>
      </c>
      <c r="E46" s="40" t="s">
        <v>1096</v>
      </c>
    </row>
  </sheetData>
  <sheetProtection sheet="1" objects="1" scenarios="1"/>
  <mergeCells count="13">
    <mergeCell ref="C3:D3"/>
    <mergeCell ref="C4:D4"/>
    <mergeCell ref="C5:D5"/>
    <mergeCell ref="C6:D6"/>
    <mergeCell ref="C7:D7"/>
    <mergeCell ref="A8:A9"/>
    <mergeCell ref="B8:B9"/>
    <mergeCell ref="C8:C9"/>
    <mergeCell ref="D8:D9"/>
    <mergeCell ref="E8:E9"/>
    <mergeCell ref="F8:F9"/>
    <mergeCell ref="G8:G9"/>
    <mergeCell ref="H8:I8"/>
  </mergeCells>
  <printOptions/>
  <pageMargins left="0.75" right="0.75" top="1" bottom="1" header="0.5" footer="0.5"/>
  <pageSetup fitToHeight="0" horizontalDpi="300" verticalDpi="300" orientation="portrait" paperSize="9"/>
  <drawing r:id="rId1"/>
</worksheet>
</file>

<file path=xl/worksheets/sheet47.xml><?xml version="1.0" encoding="utf-8"?>
<worksheet xmlns="http://schemas.openxmlformats.org/spreadsheetml/2006/main" xmlns:r="http://schemas.openxmlformats.org/officeDocument/2006/relationships">
  <sheetPr>
    <pageSetUpPr fitToPage="1"/>
  </sheetPr>
  <dimension ref="A1:R46"/>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26</v>
      </c>
    </row>
    <row r="2" spans="2:16" ht="25" customHeight="1">
      <c r="B2" s="1"/>
      <c s="1"/>
      <c s="1"/>
      <c s="2" t="s">
        <v>13</v>
      </c>
      <c s="1"/>
      <c s="1"/>
      <c s="6"/>
      <c s="6"/>
      <c r="O2">
        <f>0+O11+O15+O25+O29+O39+O43</f>
      </c>
      <c t="s">
        <v>26</v>
      </c>
    </row>
    <row r="3" spans="1:16" ht="15" customHeight="1">
      <c r="A3" t="s">
        <v>12</v>
      </c>
      <c s="12" t="s">
        <v>14</v>
      </c>
      <c s="13" t="s">
        <v>15</v>
      </c>
      <c s="1"/>
      <c s="14" t="s">
        <v>16</v>
      </c>
      <c s="1"/>
      <c s="9"/>
      <c s="8" t="s">
        <v>1097</v>
      </c>
      <c s="45">
        <f>0+I11+I15+I25+I29+I39+I43</f>
      </c>
      <c r="O3" t="s">
        <v>23</v>
      </c>
      <c t="s">
        <v>27</v>
      </c>
    </row>
    <row r="4" spans="1:16" ht="15" customHeight="1">
      <c r="A4" t="s">
        <v>17</v>
      </c>
      <c s="12" t="s">
        <v>18</v>
      </c>
      <c s="13" t="s">
        <v>116</v>
      </c>
      <c s="1"/>
      <c s="14" t="s">
        <v>117</v>
      </c>
      <c s="1"/>
      <c s="1"/>
      <c s="11"/>
      <c s="11"/>
      <c r="O4" t="s">
        <v>24</v>
      </c>
      <c t="s">
        <v>27</v>
      </c>
    </row>
    <row r="5" spans="1:16" ht="12.75" customHeight="1">
      <c r="A5" t="s">
        <v>21</v>
      </c>
      <c s="12" t="s">
        <v>18</v>
      </c>
      <c s="13" t="s">
        <v>866</v>
      </c>
      <c s="1"/>
      <c s="14" t="s">
        <v>867</v>
      </c>
      <c s="1"/>
      <c s="1"/>
      <c s="1"/>
      <c s="1"/>
      <c r="O5" t="s">
        <v>25</v>
      </c>
      <c t="s">
        <v>27</v>
      </c>
    </row>
    <row r="6" spans="1:9" ht="12.75" customHeight="1">
      <c r="A6" t="s">
        <v>120</v>
      </c>
      <c s="12" t="s">
        <v>18</v>
      </c>
      <c s="13" t="s">
        <v>986</v>
      </c>
      <c s="1"/>
      <c s="14" t="s">
        <v>987</v>
      </c>
      <c s="1"/>
      <c s="1"/>
      <c s="1"/>
      <c s="1"/>
    </row>
    <row r="7" spans="1:9" ht="12.75" customHeight="1">
      <c r="A7" t="s">
        <v>870</v>
      </c>
      <c s="16" t="s">
        <v>22</v>
      </c>
      <c s="17" t="s">
        <v>1097</v>
      </c>
      <c s="6"/>
      <c s="18" t="s">
        <v>1098</v>
      </c>
      <c s="6"/>
      <c s="6"/>
      <c s="6"/>
      <c s="6"/>
    </row>
    <row r="8" spans="1:9" ht="12.75" customHeight="1">
      <c r="A8" s="15" t="s">
        <v>30</v>
      </c>
      <c s="15" t="s">
        <v>32</v>
      </c>
      <c s="15" t="s">
        <v>34</v>
      </c>
      <c s="15" t="s">
        <v>35</v>
      </c>
      <c s="15" t="s">
        <v>36</v>
      </c>
      <c s="15" t="s">
        <v>38</v>
      </c>
      <c s="15" t="s">
        <v>40</v>
      </c>
      <c s="15" t="s">
        <v>42</v>
      </c>
      <c s="15"/>
    </row>
    <row r="9" spans="1:9" ht="12.75" customHeight="1">
      <c r="A9" s="15"/>
      <c s="15"/>
      <c s="15"/>
      <c s="15"/>
      <c s="15"/>
      <c s="15"/>
      <c s="15"/>
      <c s="15" t="s">
        <v>43</v>
      </c>
      <c s="15" t="s">
        <v>45</v>
      </c>
    </row>
    <row r="10" spans="1:9" ht="12.75" customHeight="1">
      <c r="A10" s="15" t="s">
        <v>31</v>
      </c>
      <c s="15" t="s">
        <v>33</v>
      </c>
      <c s="15" t="s">
        <v>27</v>
      </c>
      <c s="15" t="s">
        <v>26</v>
      </c>
      <c s="15" t="s">
        <v>37</v>
      </c>
      <c s="15" t="s">
        <v>39</v>
      </c>
      <c s="15" t="s">
        <v>41</v>
      </c>
      <c s="15" t="s">
        <v>44</v>
      </c>
      <c s="15" t="s">
        <v>46</v>
      </c>
    </row>
    <row r="11" spans="1:18" ht="12.75" customHeight="1">
      <c r="A11" s="27" t="s">
        <v>48</v>
      </c>
      <c s="27"/>
      <c s="28" t="s">
        <v>31</v>
      </c>
      <c s="27"/>
      <c s="29" t="s">
        <v>49</v>
      </c>
      <c s="27"/>
      <c s="27"/>
      <c s="27"/>
      <c s="30">
        <f>0+Q11</f>
      </c>
      <c r="O11">
        <f>0+R11</f>
      </c>
      <c r="Q11">
        <f>0+I12</f>
      </c>
      <c>
        <f>0+O12</f>
      </c>
    </row>
    <row r="12" spans="1:16" ht="12.75">
      <c r="A12" s="26" t="s">
        <v>50</v>
      </c>
      <c s="31" t="s">
        <v>33</v>
      </c>
      <c s="31" t="s">
        <v>51</v>
      </c>
      <c s="26" t="s">
        <v>52</v>
      </c>
      <c s="32" t="s">
        <v>53</v>
      </c>
      <c s="33" t="s">
        <v>54</v>
      </c>
      <c s="34">
        <v>14.378</v>
      </c>
      <c s="35">
        <v>0</v>
      </c>
      <c s="36">
        <f>ROUND(ROUND(H12,2)*ROUND(G12,3),2)</f>
      </c>
      <c r="O12">
        <f>(I12*21)/100</f>
      </c>
      <c t="s">
        <v>27</v>
      </c>
    </row>
    <row r="13" spans="1:5" ht="12.75">
      <c r="A13" s="37" t="s">
        <v>55</v>
      </c>
      <c r="E13" s="38" t="s">
        <v>878</v>
      </c>
    </row>
    <row r="14" spans="1:5" ht="12.75">
      <c r="A14" s="39" t="s">
        <v>57</v>
      </c>
      <c r="E14" s="40" t="s">
        <v>1100</v>
      </c>
    </row>
    <row r="15" spans="1:18" ht="12.75" customHeight="1">
      <c r="A15" s="6" t="s">
        <v>48</v>
      </c>
      <c s="6"/>
      <c s="42" t="s">
        <v>33</v>
      </c>
      <c s="6"/>
      <c s="29" t="s">
        <v>59</v>
      </c>
      <c s="6"/>
      <c s="6"/>
      <c s="6"/>
      <c s="43">
        <f>0+Q15</f>
      </c>
      <c r="O15">
        <f>0+R15</f>
      </c>
      <c r="Q15">
        <f>0+I16+I19+I22</f>
      </c>
      <c>
        <f>0+O16+O19+O22</f>
      </c>
    </row>
    <row r="16" spans="1:16" ht="12.75">
      <c r="A16" s="26" t="s">
        <v>50</v>
      </c>
      <c s="31" t="s">
        <v>27</v>
      </c>
      <c s="31" t="s">
        <v>880</v>
      </c>
      <c s="26" t="s">
        <v>52</v>
      </c>
      <c s="32" t="s">
        <v>881</v>
      </c>
      <c s="33" t="s">
        <v>71</v>
      </c>
      <c s="34">
        <v>7.988</v>
      </c>
      <c s="35">
        <v>0</v>
      </c>
      <c s="36">
        <f>ROUND(ROUND(H16,2)*ROUND(G16,3),2)</f>
      </c>
      <c r="O16">
        <f>(I16*21)/100</f>
      </c>
      <c t="s">
        <v>27</v>
      </c>
    </row>
    <row r="17" spans="1:5" ht="38.25">
      <c r="A17" s="37" t="s">
        <v>55</v>
      </c>
      <c r="E17" s="38" t="s">
        <v>882</v>
      </c>
    </row>
    <row r="18" spans="1:5" ht="12.75">
      <c r="A18" s="44" t="s">
        <v>57</v>
      </c>
      <c r="E18" s="40" t="s">
        <v>1101</v>
      </c>
    </row>
    <row r="19" spans="1:16" ht="12.75">
      <c r="A19" s="26" t="s">
        <v>50</v>
      </c>
      <c s="31" t="s">
        <v>26</v>
      </c>
      <c s="31" t="s">
        <v>82</v>
      </c>
      <c s="26" t="s">
        <v>52</v>
      </c>
      <c s="32" t="s">
        <v>83</v>
      </c>
      <c s="33" t="s">
        <v>71</v>
      </c>
      <c s="34">
        <v>7.988</v>
      </c>
      <c s="35">
        <v>0</v>
      </c>
      <c s="36">
        <f>ROUND(ROUND(H19,2)*ROUND(G19,3),2)</f>
      </c>
      <c r="O19">
        <f>(I19*21)/100</f>
      </c>
      <c t="s">
        <v>27</v>
      </c>
    </row>
    <row r="20" spans="1:5" ht="12.75">
      <c r="A20" s="37" t="s">
        <v>55</v>
      </c>
      <c r="E20" s="38" t="s">
        <v>52</v>
      </c>
    </row>
    <row r="21" spans="1:5" ht="12.75">
      <c r="A21" s="44" t="s">
        <v>57</v>
      </c>
      <c r="E21" s="40" t="s">
        <v>1102</v>
      </c>
    </row>
    <row r="22" spans="1:16" ht="12.75">
      <c r="A22" s="26" t="s">
        <v>50</v>
      </c>
      <c s="31" t="s">
        <v>37</v>
      </c>
      <c s="31" t="s">
        <v>885</v>
      </c>
      <c s="26" t="s">
        <v>52</v>
      </c>
      <c s="32" t="s">
        <v>886</v>
      </c>
      <c s="33" t="s">
        <v>71</v>
      </c>
      <c s="34">
        <v>7.761</v>
      </c>
      <c s="35">
        <v>0</v>
      </c>
      <c s="36">
        <f>ROUND(ROUND(H22,2)*ROUND(G22,3),2)</f>
      </c>
      <c r="O22">
        <f>(I22*21)/100</f>
      </c>
      <c t="s">
        <v>27</v>
      </c>
    </row>
    <row r="23" spans="1:5" ht="12.75">
      <c r="A23" s="37" t="s">
        <v>55</v>
      </c>
      <c r="E23" s="38" t="s">
        <v>887</v>
      </c>
    </row>
    <row r="24" spans="1:5" ht="38.25">
      <c r="A24" s="39" t="s">
        <v>57</v>
      </c>
      <c r="E24" s="40" t="s">
        <v>1103</v>
      </c>
    </row>
    <row r="25" spans="1:18" ht="12.75" customHeight="1">
      <c r="A25" s="6" t="s">
        <v>48</v>
      </c>
      <c s="6"/>
      <c s="42" t="s">
        <v>27</v>
      </c>
      <c s="6"/>
      <c s="29" t="s">
        <v>833</v>
      </c>
      <c s="6"/>
      <c s="6"/>
      <c s="6"/>
      <c s="43">
        <f>0+Q25</f>
      </c>
      <c r="O25">
        <f>0+R25</f>
      </c>
      <c r="Q25">
        <f>0+I26</f>
      </c>
      <c>
        <f>0+O26</f>
      </c>
    </row>
    <row r="26" spans="1:16" ht="12.75">
      <c r="A26" s="26" t="s">
        <v>50</v>
      </c>
      <c s="31" t="s">
        <v>39</v>
      </c>
      <c s="31" t="s">
        <v>889</v>
      </c>
      <c s="26" t="s">
        <v>52</v>
      </c>
      <c s="32" t="s">
        <v>890</v>
      </c>
      <c s="33" t="s">
        <v>71</v>
      </c>
      <c s="34">
        <v>1.125</v>
      </c>
      <c s="35">
        <v>0</v>
      </c>
      <c s="36">
        <f>ROUND(ROUND(H26,2)*ROUND(G26,3),2)</f>
      </c>
      <c r="O26">
        <f>(I26*21)/100</f>
      </c>
      <c t="s">
        <v>27</v>
      </c>
    </row>
    <row r="27" spans="1:5" ht="25.5">
      <c r="A27" s="37" t="s">
        <v>55</v>
      </c>
      <c r="E27" s="38" t="s">
        <v>891</v>
      </c>
    </row>
    <row r="28" spans="1:5" ht="12.75">
      <c r="A28" s="39" t="s">
        <v>57</v>
      </c>
      <c r="E28" s="40" t="s">
        <v>996</v>
      </c>
    </row>
    <row r="29" spans="1:18" ht="12.75" customHeight="1">
      <c r="A29" s="6" t="s">
        <v>48</v>
      </c>
      <c s="6"/>
      <c s="42" t="s">
        <v>37</v>
      </c>
      <c s="6"/>
      <c s="29" t="s">
        <v>182</v>
      </c>
      <c s="6"/>
      <c s="6"/>
      <c s="6"/>
      <c s="43">
        <f>0+Q29</f>
      </c>
      <c r="O29">
        <f>0+R29</f>
      </c>
      <c r="Q29">
        <f>0+I30+I33+I36</f>
      </c>
      <c>
        <f>0+O30+O33+O36</f>
      </c>
    </row>
    <row r="30" spans="1:16" ht="12.75">
      <c r="A30" s="26" t="s">
        <v>50</v>
      </c>
      <c s="31" t="s">
        <v>41</v>
      </c>
      <c s="31" t="s">
        <v>893</v>
      </c>
      <c s="26" t="s">
        <v>52</v>
      </c>
      <c s="32" t="s">
        <v>894</v>
      </c>
      <c s="33" t="s">
        <v>71</v>
      </c>
      <c s="34">
        <v>2.032</v>
      </c>
      <c s="35">
        <v>0</v>
      </c>
      <c s="36">
        <f>ROUND(ROUND(H30,2)*ROUND(G30,3),2)</f>
      </c>
      <c r="O30">
        <f>(I30*21)/100</f>
      </c>
      <c t="s">
        <v>27</v>
      </c>
    </row>
    <row r="31" spans="1:5" ht="38.25">
      <c r="A31" s="37" t="s">
        <v>55</v>
      </c>
      <c r="E31" s="38" t="s">
        <v>895</v>
      </c>
    </row>
    <row r="32" spans="1:5" ht="76.5">
      <c r="A32" s="44" t="s">
        <v>57</v>
      </c>
      <c r="E32" s="40" t="s">
        <v>1104</v>
      </c>
    </row>
    <row r="33" spans="1:16" ht="12.75">
      <c r="A33" s="26" t="s">
        <v>50</v>
      </c>
      <c s="31" t="s">
        <v>81</v>
      </c>
      <c s="31" t="s">
        <v>897</v>
      </c>
      <c s="26" t="s">
        <v>52</v>
      </c>
      <c s="32" t="s">
        <v>898</v>
      </c>
      <c s="33" t="s">
        <v>71</v>
      </c>
      <c s="34">
        <v>4.301</v>
      </c>
      <c s="35">
        <v>0</v>
      </c>
      <c s="36">
        <f>ROUND(ROUND(H33,2)*ROUND(G33,3),2)</f>
      </c>
      <c r="O33">
        <f>(I33*21)/100</f>
      </c>
      <c t="s">
        <v>27</v>
      </c>
    </row>
    <row r="34" spans="1:5" ht="25.5">
      <c r="A34" s="37" t="s">
        <v>55</v>
      </c>
      <c r="E34" s="38" t="s">
        <v>899</v>
      </c>
    </row>
    <row r="35" spans="1:5" ht="51">
      <c r="A35" s="44" t="s">
        <v>57</v>
      </c>
      <c r="E35" s="40" t="s">
        <v>1105</v>
      </c>
    </row>
    <row r="36" spans="1:16" ht="12.75">
      <c r="A36" s="26" t="s">
        <v>50</v>
      </c>
      <c s="31" t="s">
        <v>85</v>
      </c>
      <c s="31" t="s">
        <v>901</v>
      </c>
      <c s="26" t="s">
        <v>52</v>
      </c>
      <c s="32" t="s">
        <v>902</v>
      </c>
      <c s="33" t="s">
        <v>71</v>
      </c>
      <c s="34">
        <v>2.582</v>
      </c>
      <c s="35">
        <v>0</v>
      </c>
      <c s="36">
        <f>ROUND(ROUND(H36,2)*ROUND(G36,3),2)</f>
      </c>
      <c r="O36">
        <f>(I36*21)/100</f>
      </c>
      <c t="s">
        <v>27</v>
      </c>
    </row>
    <row r="37" spans="1:5" ht="25.5">
      <c r="A37" s="37" t="s">
        <v>55</v>
      </c>
      <c r="E37" s="38" t="s">
        <v>903</v>
      </c>
    </row>
    <row r="38" spans="1:5" ht="12.75">
      <c r="A38" s="39" t="s">
        <v>57</v>
      </c>
      <c r="E38" s="40" t="s">
        <v>1106</v>
      </c>
    </row>
    <row r="39" spans="1:18" ht="12.75" customHeight="1">
      <c r="A39" s="6" t="s">
        <v>48</v>
      </c>
      <c s="6"/>
      <c s="42" t="s">
        <v>85</v>
      </c>
      <c s="6"/>
      <c s="29" t="s">
        <v>242</v>
      </c>
      <c s="6"/>
      <c s="6"/>
      <c s="6"/>
      <c s="43">
        <f>0+Q39</f>
      </c>
      <c r="O39">
        <f>0+R39</f>
      </c>
      <c r="Q39">
        <f>0+I40</f>
      </c>
      <c>
        <f>0+O40</f>
      </c>
    </row>
    <row r="40" spans="1:16" ht="12.75">
      <c r="A40" s="26" t="s">
        <v>50</v>
      </c>
      <c s="31" t="s">
        <v>44</v>
      </c>
      <c s="31" t="s">
        <v>905</v>
      </c>
      <c s="26" t="s">
        <v>52</v>
      </c>
      <c s="32" t="s">
        <v>906</v>
      </c>
      <c s="33" t="s">
        <v>71</v>
      </c>
      <c s="34">
        <v>2.88</v>
      </c>
      <c s="35">
        <v>0</v>
      </c>
      <c s="36">
        <f>ROUND(ROUND(H40,2)*ROUND(G40,3),2)</f>
      </c>
      <c r="O40">
        <f>(I40*21)/100</f>
      </c>
      <c t="s">
        <v>27</v>
      </c>
    </row>
    <row r="41" spans="1:5" ht="25.5">
      <c r="A41" s="37" t="s">
        <v>55</v>
      </c>
      <c r="E41" s="38" t="s">
        <v>899</v>
      </c>
    </row>
    <row r="42" spans="1:5" ht="25.5">
      <c r="A42" s="39" t="s">
        <v>57</v>
      </c>
      <c r="E42" s="40" t="s">
        <v>1107</v>
      </c>
    </row>
    <row r="43" spans="1:18" ht="12.75" customHeight="1">
      <c r="A43" s="6" t="s">
        <v>48</v>
      </c>
      <c s="6"/>
      <c s="42" t="s">
        <v>44</v>
      </c>
      <c s="6"/>
      <c s="29" t="s">
        <v>95</v>
      </c>
      <c s="6"/>
      <c s="6"/>
      <c s="6"/>
      <c s="43">
        <f>0+Q43</f>
      </c>
      <c r="O43">
        <f>0+R43</f>
      </c>
      <c r="Q43">
        <f>0+I44</f>
      </c>
      <c>
        <f>0+O44</f>
      </c>
    </row>
    <row r="44" spans="1:16" ht="12.75">
      <c r="A44" s="26" t="s">
        <v>50</v>
      </c>
      <c s="31" t="s">
        <v>46</v>
      </c>
      <c s="31" t="s">
        <v>1001</v>
      </c>
      <c s="26" t="s">
        <v>52</v>
      </c>
      <c s="32" t="s">
        <v>1002</v>
      </c>
      <c s="33" t="s">
        <v>98</v>
      </c>
      <c s="34">
        <v>12</v>
      </c>
      <c s="35">
        <v>0</v>
      </c>
      <c s="36">
        <f>ROUND(ROUND(H44,2)*ROUND(G44,3),2)</f>
      </c>
      <c r="O44">
        <f>(I44*21)/100</f>
      </c>
      <c t="s">
        <v>27</v>
      </c>
    </row>
    <row r="45" spans="1:5" ht="51">
      <c r="A45" s="37" t="s">
        <v>55</v>
      </c>
      <c r="E45" s="38" t="s">
        <v>910</v>
      </c>
    </row>
    <row r="46" spans="1:5" ht="12.75">
      <c r="A46" s="39" t="s">
        <v>57</v>
      </c>
      <c r="E46" s="40" t="s">
        <v>1108</v>
      </c>
    </row>
  </sheetData>
  <sheetProtection sheet="1" objects="1" scenarios="1"/>
  <mergeCells count="13">
    <mergeCell ref="C3:D3"/>
    <mergeCell ref="C4:D4"/>
    <mergeCell ref="C5:D5"/>
    <mergeCell ref="C6:D6"/>
    <mergeCell ref="C7:D7"/>
    <mergeCell ref="A8:A9"/>
    <mergeCell ref="B8:B9"/>
    <mergeCell ref="C8:C9"/>
    <mergeCell ref="D8:D9"/>
    <mergeCell ref="E8:E9"/>
    <mergeCell ref="F8:F9"/>
    <mergeCell ref="G8:G9"/>
    <mergeCell ref="H8:I8"/>
  </mergeCells>
  <printOptions/>
  <pageMargins left="0.75" right="0.75" top="1" bottom="1" header="0.5" footer="0.5"/>
  <pageSetup fitToHeight="0" horizontalDpi="300" verticalDpi="300" orientation="portrait" paperSize="9"/>
  <drawing r:id="rId1"/>
</worksheet>
</file>

<file path=xl/worksheets/sheet48.xml><?xml version="1.0" encoding="utf-8"?>
<worksheet xmlns="http://schemas.openxmlformats.org/spreadsheetml/2006/main" xmlns:r="http://schemas.openxmlformats.org/officeDocument/2006/relationships">
  <sheetPr>
    <pageSetUpPr fitToPage="1"/>
  </sheetPr>
  <dimension ref="A1:R46"/>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26</v>
      </c>
    </row>
    <row r="2" spans="2:16" ht="25" customHeight="1">
      <c r="B2" s="1"/>
      <c s="1"/>
      <c s="1"/>
      <c s="2" t="s">
        <v>13</v>
      </c>
      <c s="1"/>
      <c s="1"/>
      <c s="6"/>
      <c s="6"/>
      <c r="O2">
        <f>0+O11+O15+O25+O29+O39+O43</f>
      </c>
      <c t="s">
        <v>26</v>
      </c>
    </row>
    <row r="3" spans="1:16" ht="15" customHeight="1">
      <c r="A3" t="s">
        <v>12</v>
      </c>
      <c s="12" t="s">
        <v>14</v>
      </c>
      <c s="13" t="s">
        <v>15</v>
      </c>
      <c s="1"/>
      <c s="14" t="s">
        <v>16</v>
      </c>
      <c s="1"/>
      <c s="9"/>
      <c s="8" t="s">
        <v>1109</v>
      </c>
      <c s="45">
        <f>0+I11+I15+I25+I29+I39+I43</f>
      </c>
      <c r="O3" t="s">
        <v>23</v>
      </c>
      <c t="s">
        <v>27</v>
      </c>
    </row>
    <row r="4" spans="1:16" ht="15" customHeight="1">
      <c r="A4" t="s">
        <v>17</v>
      </c>
      <c s="12" t="s">
        <v>18</v>
      </c>
      <c s="13" t="s">
        <v>116</v>
      </c>
      <c s="1"/>
      <c s="14" t="s">
        <v>117</v>
      </c>
      <c s="1"/>
      <c s="1"/>
      <c s="11"/>
      <c s="11"/>
      <c r="O4" t="s">
        <v>24</v>
      </c>
      <c t="s">
        <v>27</v>
      </c>
    </row>
    <row r="5" spans="1:16" ht="12.75" customHeight="1">
      <c r="A5" t="s">
        <v>21</v>
      </c>
      <c s="12" t="s">
        <v>18</v>
      </c>
      <c s="13" t="s">
        <v>866</v>
      </c>
      <c s="1"/>
      <c s="14" t="s">
        <v>867</v>
      </c>
      <c s="1"/>
      <c s="1"/>
      <c s="1"/>
      <c s="1"/>
      <c r="O5" t="s">
        <v>25</v>
      </c>
      <c t="s">
        <v>27</v>
      </c>
    </row>
    <row r="6" spans="1:9" ht="12.75" customHeight="1">
      <c r="A6" t="s">
        <v>120</v>
      </c>
      <c s="12" t="s">
        <v>18</v>
      </c>
      <c s="13" t="s">
        <v>986</v>
      </c>
      <c s="1"/>
      <c s="14" t="s">
        <v>987</v>
      </c>
      <c s="1"/>
      <c s="1"/>
      <c s="1"/>
      <c s="1"/>
    </row>
    <row r="7" spans="1:9" ht="12.75" customHeight="1">
      <c r="A7" t="s">
        <v>870</v>
      </c>
      <c s="16" t="s">
        <v>22</v>
      </c>
      <c s="17" t="s">
        <v>1109</v>
      </c>
      <c s="6"/>
      <c s="18" t="s">
        <v>1110</v>
      </c>
      <c s="6"/>
      <c s="6"/>
      <c s="6"/>
      <c s="6"/>
    </row>
    <row r="8" spans="1:9" ht="12.75" customHeight="1">
      <c r="A8" s="15" t="s">
        <v>30</v>
      </c>
      <c s="15" t="s">
        <v>32</v>
      </c>
      <c s="15" t="s">
        <v>34</v>
      </c>
      <c s="15" t="s">
        <v>35</v>
      </c>
      <c s="15" t="s">
        <v>36</v>
      </c>
      <c s="15" t="s">
        <v>38</v>
      </c>
      <c s="15" t="s">
        <v>40</v>
      </c>
      <c s="15" t="s">
        <v>42</v>
      </c>
      <c s="15"/>
    </row>
    <row r="9" spans="1:9" ht="12.75" customHeight="1">
      <c r="A9" s="15"/>
      <c s="15"/>
      <c s="15"/>
      <c s="15"/>
      <c s="15"/>
      <c s="15"/>
      <c s="15"/>
      <c s="15" t="s">
        <v>43</v>
      </c>
      <c s="15" t="s">
        <v>45</v>
      </c>
    </row>
    <row r="10" spans="1:9" ht="12.75" customHeight="1">
      <c r="A10" s="15" t="s">
        <v>31</v>
      </c>
      <c s="15" t="s">
        <v>33</v>
      </c>
      <c s="15" t="s">
        <v>27</v>
      </c>
      <c s="15" t="s">
        <v>26</v>
      </c>
      <c s="15" t="s">
        <v>37</v>
      </c>
      <c s="15" t="s">
        <v>39</v>
      </c>
      <c s="15" t="s">
        <v>41</v>
      </c>
      <c s="15" t="s">
        <v>44</v>
      </c>
      <c s="15" t="s">
        <v>46</v>
      </c>
    </row>
    <row r="11" spans="1:18" ht="12.75" customHeight="1">
      <c r="A11" s="27" t="s">
        <v>48</v>
      </c>
      <c s="27"/>
      <c s="28" t="s">
        <v>31</v>
      </c>
      <c s="27"/>
      <c s="29" t="s">
        <v>49</v>
      </c>
      <c s="27"/>
      <c s="27"/>
      <c s="27"/>
      <c s="30">
        <f>0+Q11</f>
      </c>
      <c r="O11">
        <f>0+R11</f>
      </c>
      <c r="Q11">
        <f>0+I12</f>
      </c>
      <c>
        <f>0+O12</f>
      </c>
    </row>
    <row r="12" spans="1:16" ht="12.75">
      <c r="A12" s="26" t="s">
        <v>50</v>
      </c>
      <c s="31" t="s">
        <v>33</v>
      </c>
      <c s="31" t="s">
        <v>51</v>
      </c>
      <c s="26" t="s">
        <v>52</v>
      </c>
      <c s="32" t="s">
        <v>53</v>
      </c>
      <c s="33" t="s">
        <v>54</v>
      </c>
      <c s="34">
        <v>10.8</v>
      </c>
      <c s="35">
        <v>0</v>
      </c>
      <c s="36">
        <f>ROUND(ROUND(H12,2)*ROUND(G12,3),2)</f>
      </c>
      <c r="O12">
        <f>(I12*21)/100</f>
      </c>
      <c t="s">
        <v>27</v>
      </c>
    </row>
    <row r="13" spans="1:5" ht="12.75">
      <c r="A13" s="37" t="s">
        <v>55</v>
      </c>
      <c r="E13" s="38" t="s">
        <v>878</v>
      </c>
    </row>
    <row r="14" spans="1:5" ht="12.75">
      <c r="A14" s="39" t="s">
        <v>57</v>
      </c>
      <c r="E14" s="40" t="s">
        <v>1112</v>
      </c>
    </row>
    <row r="15" spans="1:18" ht="12.75" customHeight="1">
      <c r="A15" s="6" t="s">
        <v>48</v>
      </c>
      <c s="6"/>
      <c s="42" t="s">
        <v>33</v>
      </c>
      <c s="6"/>
      <c s="29" t="s">
        <v>59</v>
      </c>
      <c s="6"/>
      <c s="6"/>
      <c s="6"/>
      <c s="43">
        <f>0+Q15</f>
      </c>
      <c r="O15">
        <f>0+R15</f>
      </c>
      <c r="Q15">
        <f>0+I16+I19+I22</f>
      </c>
      <c>
        <f>0+O16+O19+O22</f>
      </c>
    </row>
    <row r="16" spans="1:16" ht="12.75">
      <c r="A16" s="26" t="s">
        <v>50</v>
      </c>
      <c s="31" t="s">
        <v>27</v>
      </c>
      <c s="31" t="s">
        <v>880</v>
      </c>
      <c s="26" t="s">
        <v>52</v>
      </c>
      <c s="32" t="s">
        <v>881</v>
      </c>
      <c s="33" t="s">
        <v>71</v>
      </c>
      <c s="34">
        <v>6</v>
      </c>
      <c s="35">
        <v>0</v>
      </c>
      <c s="36">
        <f>ROUND(ROUND(H16,2)*ROUND(G16,3),2)</f>
      </c>
      <c r="O16">
        <f>(I16*21)/100</f>
      </c>
      <c t="s">
        <v>27</v>
      </c>
    </row>
    <row r="17" spans="1:5" ht="38.25">
      <c r="A17" s="37" t="s">
        <v>55</v>
      </c>
      <c r="E17" s="38" t="s">
        <v>882</v>
      </c>
    </row>
    <row r="18" spans="1:5" ht="12.75">
      <c r="A18" s="44" t="s">
        <v>57</v>
      </c>
      <c r="E18" s="40" t="s">
        <v>1113</v>
      </c>
    </row>
    <row r="19" spans="1:16" ht="12.75">
      <c r="A19" s="26" t="s">
        <v>50</v>
      </c>
      <c s="31" t="s">
        <v>26</v>
      </c>
      <c s="31" t="s">
        <v>82</v>
      </c>
      <c s="26" t="s">
        <v>52</v>
      </c>
      <c s="32" t="s">
        <v>83</v>
      </c>
      <c s="33" t="s">
        <v>71</v>
      </c>
      <c s="34">
        <v>6</v>
      </c>
      <c s="35">
        <v>0</v>
      </c>
      <c s="36">
        <f>ROUND(ROUND(H19,2)*ROUND(G19,3),2)</f>
      </c>
      <c r="O19">
        <f>(I19*21)/100</f>
      </c>
      <c t="s">
        <v>27</v>
      </c>
    </row>
    <row r="20" spans="1:5" ht="12.75">
      <c r="A20" s="37" t="s">
        <v>55</v>
      </c>
      <c r="E20" s="38" t="s">
        <v>52</v>
      </c>
    </row>
    <row r="21" spans="1:5" ht="12.75">
      <c r="A21" s="44" t="s">
        <v>57</v>
      </c>
      <c r="E21" s="40" t="s">
        <v>1114</v>
      </c>
    </row>
    <row r="22" spans="1:16" ht="12.75">
      <c r="A22" s="26" t="s">
        <v>50</v>
      </c>
      <c s="31" t="s">
        <v>37</v>
      </c>
      <c s="31" t="s">
        <v>885</v>
      </c>
      <c s="26" t="s">
        <v>52</v>
      </c>
      <c s="32" t="s">
        <v>886</v>
      </c>
      <c s="33" t="s">
        <v>71</v>
      </c>
      <c s="34">
        <v>5.457</v>
      </c>
      <c s="35">
        <v>0</v>
      </c>
      <c s="36">
        <f>ROUND(ROUND(H22,2)*ROUND(G22,3),2)</f>
      </c>
      <c r="O22">
        <f>(I22*21)/100</f>
      </c>
      <c t="s">
        <v>27</v>
      </c>
    </row>
    <row r="23" spans="1:5" ht="12.75">
      <c r="A23" s="37" t="s">
        <v>55</v>
      </c>
      <c r="E23" s="38" t="s">
        <v>887</v>
      </c>
    </row>
    <row r="24" spans="1:5" ht="38.25">
      <c r="A24" s="39" t="s">
        <v>57</v>
      </c>
      <c r="E24" s="40" t="s">
        <v>1115</v>
      </c>
    </row>
    <row r="25" spans="1:18" ht="12.75" customHeight="1">
      <c r="A25" s="6" t="s">
        <v>48</v>
      </c>
      <c s="6"/>
      <c s="42" t="s">
        <v>27</v>
      </c>
      <c s="6"/>
      <c s="29" t="s">
        <v>833</v>
      </c>
      <c s="6"/>
      <c s="6"/>
      <c s="6"/>
      <c s="43">
        <f>0+Q25</f>
      </c>
      <c r="O25">
        <f>0+R25</f>
      </c>
      <c r="Q25">
        <f>0+I26</f>
      </c>
      <c>
        <f>0+O26</f>
      </c>
    </row>
    <row r="26" spans="1:16" ht="12.75">
      <c r="A26" s="26" t="s">
        <v>50</v>
      </c>
      <c s="31" t="s">
        <v>39</v>
      </c>
      <c s="31" t="s">
        <v>889</v>
      </c>
      <c s="26" t="s">
        <v>52</v>
      </c>
      <c s="32" t="s">
        <v>890</v>
      </c>
      <c s="33" t="s">
        <v>71</v>
      </c>
      <c s="34">
        <v>1.125</v>
      </c>
      <c s="35">
        <v>0</v>
      </c>
      <c s="36">
        <f>ROUND(ROUND(H26,2)*ROUND(G26,3),2)</f>
      </c>
      <c r="O26">
        <f>(I26*21)/100</f>
      </c>
      <c t="s">
        <v>27</v>
      </c>
    </row>
    <row r="27" spans="1:5" ht="25.5">
      <c r="A27" s="37" t="s">
        <v>55</v>
      </c>
      <c r="E27" s="38" t="s">
        <v>891</v>
      </c>
    </row>
    <row r="28" spans="1:5" ht="12.75">
      <c r="A28" s="39" t="s">
        <v>57</v>
      </c>
      <c r="E28" s="40" t="s">
        <v>996</v>
      </c>
    </row>
    <row r="29" spans="1:18" ht="12.75" customHeight="1">
      <c r="A29" s="6" t="s">
        <v>48</v>
      </c>
      <c s="6"/>
      <c s="42" t="s">
        <v>37</v>
      </c>
      <c s="6"/>
      <c s="29" t="s">
        <v>182</v>
      </c>
      <c s="6"/>
      <c s="6"/>
      <c s="6"/>
      <c s="43">
        <f>0+Q29</f>
      </c>
      <c r="O29">
        <f>0+R29</f>
      </c>
      <c r="Q29">
        <f>0+I30+I33+I36</f>
      </c>
      <c>
        <f>0+O30+O33+O36</f>
      </c>
    </row>
    <row r="30" spans="1:16" ht="12.75">
      <c r="A30" s="26" t="s">
        <v>50</v>
      </c>
      <c s="31" t="s">
        <v>41</v>
      </c>
      <c s="31" t="s">
        <v>893</v>
      </c>
      <c s="26" t="s">
        <v>52</v>
      </c>
      <c s="32" t="s">
        <v>894</v>
      </c>
      <c s="33" t="s">
        <v>71</v>
      </c>
      <c s="34">
        <v>1.386</v>
      </c>
      <c s="35">
        <v>0</v>
      </c>
      <c s="36">
        <f>ROUND(ROUND(H30,2)*ROUND(G30,3),2)</f>
      </c>
      <c r="O30">
        <f>(I30*21)/100</f>
      </c>
      <c t="s">
        <v>27</v>
      </c>
    </row>
    <row r="31" spans="1:5" ht="38.25">
      <c r="A31" s="37" t="s">
        <v>55</v>
      </c>
      <c r="E31" s="38" t="s">
        <v>895</v>
      </c>
    </row>
    <row r="32" spans="1:5" ht="76.5">
      <c r="A32" s="44" t="s">
        <v>57</v>
      </c>
      <c r="E32" s="40" t="s">
        <v>1116</v>
      </c>
    </row>
    <row r="33" spans="1:16" ht="12.75">
      <c r="A33" s="26" t="s">
        <v>50</v>
      </c>
      <c s="31" t="s">
        <v>81</v>
      </c>
      <c s="31" t="s">
        <v>897</v>
      </c>
      <c s="26" t="s">
        <v>52</v>
      </c>
      <c s="32" t="s">
        <v>898</v>
      </c>
      <c s="33" t="s">
        <v>71</v>
      </c>
      <c s="34">
        <v>2.733</v>
      </c>
      <c s="35">
        <v>0</v>
      </c>
      <c s="36">
        <f>ROUND(ROUND(H33,2)*ROUND(G33,3),2)</f>
      </c>
      <c r="O33">
        <f>(I33*21)/100</f>
      </c>
      <c t="s">
        <v>27</v>
      </c>
    </row>
    <row r="34" spans="1:5" ht="25.5">
      <c r="A34" s="37" t="s">
        <v>55</v>
      </c>
      <c r="E34" s="38" t="s">
        <v>899</v>
      </c>
    </row>
    <row r="35" spans="1:5" ht="51">
      <c r="A35" s="44" t="s">
        <v>57</v>
      </c>
      <c r="E35" s="40" t="s">
        <v>1117</v>
      </c>
    </row>
    <row r="36" spans="1:16" ht="12.75">
      <c r="A36" s="26" t="s">
        <v>50</v>
      </c>
      <c s="31" t="s">
        <v>85</v>
      </c>
      <c s="31" t="s">
        <v>901</v>
      </c>
      <c s="26" t="s">
        <v>52</v>
      </c>
      <c s="32" t="s">
        <v>902</v>
      </c>
      <c s="33" t="s">
        <v>71</v>
      </c>
      <c s="34">
        <v>1.664</v>
      </c>
      <c s="35">
        <v>0</v>
      </c>
      <c s="36">
        <f>ROUND(ROUND(H36,2)*ROUND(G36,3),2)</f>
      </c>
      <c r="O36">
        <f>(I36*21)/100</f>
      </c>
      <c t="s">
        <v>27</v>
      </c>
    </row>
    <row r="37" spans="1:5" ht="25.5">
      <c r="A37" s="37" t="s">
        <v>55</v>
      </c>
      <c r="E37" s="38" t="s">
        <v>903</v>
      </c>
    </row>
    <row r="38" spans="1:5" ht="12.75">
      <c r="A38" s="39" t="s">
        <v>57</v>
      </c>
      <c r="E38" s="40" t="s">
        <v>1118</v>
      </c>
    </row>
    <row r="39" spans="1:18" ht="12.75" customHeight="1">
      <c r="A39" s="6" t="s">
        <v>48</v>
      </c>
      <c s="6"/>
      <c s="42" t="s">
        <v>85</v>
      </c>
      <c s="6"/>
      <c s="29" t="s">
        <v>242</v>
      </c>
      <c s="6"/>
      <c s="6"/>
      <c s="6"/>
      <c s="43">
        <f>0+Q39</f>
      </c>
      <c r="O39">
        <f>0+R39</f>
      </c>
      <c r="Q39">
        <f>0+I40</f>
      </c>
      <c>
        <f>0+O40</f>
      </c>
    </row>
    <row r="40" spans="1:16" ht="12.75">
      <c r="A40" s="26" t="s">
        <v>50</v>
      </c>
      <c s="31" t="s">
        <v>44</v>
      </c>
      <c s="31" t="s">
        <v>905</v>
      </c>
      <c s="26" t="s">
        <v>52</v>
      </c>
      <c s="32" t="s">
        <v>906</v>
      </c>
      <c s="33" t="s">
        <v>71</v>
      </c>
      <c s="34">
        <v>1.944</v>
      </c>
      <c s="35">
        <v>0</v>
      </c>
      <c s="36">
        <f>ROUND(ROUND(H40,2)*ROUND(G40,3),2)</f>
      </c>
      <c r="O40">
        <f>(I40*21)/100</f>
      </c>
      <c t="s">
        <v>27</v>
      </c>
    </row>
    <row r="41" spans="1:5" ht="25.5">
      <c r="A41" s="37" t="s">
        <v>55</v>
      </c>
      <c r="E41" s="38" t="s">
        <v>899</v>
      </c>
    </row>
    <row r="42" spans="1:5" ht="12.75">
      <c r="A42" s="39" t="s">
        <v>57</v>
      </c>
      <c r="E42" s="40" t="s">
        <v>1119</v>
      </c>
    </row>
    <row r="43" spans="1:18" ht="12.75" customHeight="1">
      <c r="A43" s="6" t="s">
        <v>48</v>
      </c>
      <c s="6"/>
      <c s="42" t="s">
        <v>44</v>
      </c>
      <c s="6"/>
      <c s="29" t="s">
        <v>95</v>
      </c>
      <c s="6"/>
      <c s="6"/>
      <c s="6"/>
      <c s="43">
        <f>0+Q43</f>
      </c>
      <c r="O43">
        <f>0+R43</f>
      </c>
      <c r="Q43">
        <f>0+I44</f>
      </c>
      <c>
        <f>0+O44</f>
      </c>
    </row>
    <row r="44" spans="1:16" ht="12.75">
      <c r="A44" s="26" t="s">
        <v>50</v>
      </c>
      <c s="31" t="s">
        <v>46</v>
      </c>
      <c s="31" t="s">
        <v>1001</v>
      </c>
      <c s="26" t="s">
        <v>52</v>
      </c>
      <c s="32" t="s">
        <v>1002</v>
      </c>
      <c s="33" t="s">
        <v>98</v>
      </c>
      <c s="34">
        <v>8.1</v>
      </c>
      <c s="35">
        <v>0</v>
      </c>
      <c s="36">
        <f>ROUND(ROUND(H44,2)*ROUND(G44,3),2)</f>
      </c>
      <c r="O44">
        <f>(I44*21)/100</f>
      </c>
      <c t="s">
        <v>27</v>
      </c>
    </row>
    <row r="45" spans="1:5" ht="51">
      <c r="A45" s="37" t="s">
        <v>55</v>
      </c>
      <c r="E45" s="38" t="s">
        <v>910</v>
      </c>
    </row>
    <row r="46" spans="1:5" ht="12.75">
      <c r="A46" s="39" t="s">
        <v>57</v>
      </c>
      <c r="E46" s="40" t="s">
        <v>1120</v>
      </c>
    </row>
  </sheetData>
  <sheetProtection sheet="1" objects="1" scenarios="1"/>
  <mergeCells count="13">
    <mergeCell ref="C3:D3"/>
    <mergeCell ref="C4:D4"/>
    <mergeCell ref="C5:D5"/>
    <mergeCell ref="C6:D6"/>
    <mergeCell ref="C7:D7"/>
    <mergeCell ref="A8:A9"/>
    <mergeCell ref="B8:B9"/>
    <mergeCell ref="C8:C9"/>
    <mergeCell ref="D8:D9"/>
    <mergeCell ref="E8:E9"/>
    <mergeCell ref="F8:F9"/>
    <mergeCell ref="G8:G9"/>
    <mergeCell ref="H8:I8"/>
  </mergeCells>
  <printOptions/>
  <pageMargins left="0.75" right="0.75" top="1" bottom="1" header="0.5" footer="0.5"/>
  <pageSetup fitToHeight="0" horizontalDpi="300" verticalDpi="300" orientation="portrait" paperSize="9"/>
  <drawing r:id="rId1"/>
</worksheet>
</file>

<file path=xl/worksheets/sheet49.xml><?xml version="1.0" encoding="utf-8"?>
<worksheet xmlns="http://schemas.openxmlformats.org/spreadsheetml/2006/main" xmlns:r="http://schemas.openxmlformats.org/officeDocument/2006/relationships">
  <sheetPr>
    <pageSetUpPr fitToPage="1"/>
  </sheetPr>
  <dimension ref="A1:R29"/>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26</v>
      </c>
    </row>
    <row r="2" spans="2:16" ht="25" customHeight="1">
      <c r="B2" s="1"/>
      <c s="1"/>
      <c s="1"/>
      <c s="2" t="s">
        <v>13</v>
      </c>
      <c s="1"/>
      <c s="1"/>
      <c s="6"/>
      <c s="6"/>
      <c r="O2">
        <f>0+O9+O16+O26</f>
      </c>
      <c t="s">
        <v>26</v>
      </c>
    </row>
    <row r="3" spans="1:16" ht="15" customHeight="1">
      <c r="A3" t="s">
        <v>12</v>
      </c>
      <c s="12" t="s">
        <v>14</v>
      </c>
      <c s="13" t="s">
        <v>15</v>
      </c>
      <c s="1"/>
      <c s="14" t="s">
        <v>16</v>
      </c>
      <c s="1"/>
      <c s="9"/>
      <c s="8" t="s">
        <v>1123</v>
      </c>
      <c s="45">
        <f>0+I9+I16+I26</f>
      </c>
      <c r="O3" t="s">
        <v>23</v>
      </c>
      <c t="s">
        <v>27</v>
      </c>
    </row>
    <row r="4" spans="1:16" ht="15" customHeight="1">
      <c r="A4" t="s">
        <v>17</v>
      </c>
      <c s="12" t="s">
        <v>18</v>
      </c>
      <c s="13" t="s">
        <v>1121</v>
      </c>
      <c s="1"/>
      <c s="14" t="s">
        <v>1122</v>
      </c>
      <c s="1"/>
      <c s="1"/>
      <c s="11"/>
      <c s="11"/>
      <c r="O4" t="s">
        <v>24</v>
      </c>
      <c t="s">
        <v>27</v>
      </c>
    </row>
    <row r="5" spans="1:16" ht="12.75" customHeight="1">
      <c r="A5" t="s">
        <v>21</v>
      </c>
      <c s="16" t="s">
        <v>22</v>
      </c>
      <c s="17" t="s">
        <v>1123</v>
      </c>
      <c s="6"/>
      <c s="18" t="s">
        <v>1124</v>
      </c>
      <c s="6"/>
      <c s="6"/>
      <c s="6"/>
      <c s="6"/>
      <c r="O5" t="s">
        <v>25</v>
      </c>
      <c t="s">
        <v>27</v>
      </c>
    </row>
    <row r="6" spans="1:9" ht="12.75" customHeight="1">
      <c r="A6" s="15" t="s">
        <v>30</v>
      </c>
      <c s="15" t="s">
        <v>32</v>
      </c>
      <c s="15" t="s">
        <v>34</v>
      </c>
      <c s="15" t="s">
        <v>35</v>
      </c>
      <c s="15" t="s">
        <v>36</v>
      </c>
      <c s="15" t="s">
        <v>38</v>
      </c>
      <c s="15" t="s">
        <v>40</v>
      </c>
      <c s="15" t="s">
        <v>42</v>
      </c>
      <c s="15"/>
    </row>
    <row r="7" spans="1:9" ht="12.75" customHeight="1">
      <c r="A7" s="15"/>
      <c s="15"/>
      <c s="15"/>
      <c s="15"/>
      <c s="15"/>
      <c s="15"/>
      <c s="15"/>
      <c s="15" t="s">
        <v>43</v>
      </c>
      <c s="15" t="s">
        <v>45</v>
      </c>
    </row>
    <row r="8" spans="1:9" ht="12.75" customHeight="1">
      <c r="A8" s="15" t="s">
        <v>31</v>
      </c>
      <c s="15" t="s">
        <v>33</v>
      </c>
      <c s="15" t="s">
        <v>27</v>
      </c>
      <c s="15" t="s">
        <v>26</v>
      </c>
      <c s="15" t="s">
        <v>37</v>
      </c>
      <c s="15" t="s">
        <v>39</v>
      </c>
      <c s="15" t="s">
        <v>41</v>
      </c>
      <c s="15" t="s">
        <v>44</v>
      </c>
      <c s="15" t="s">
        <v>46</v>
      </c>
    </row>
    <row r="9" spans="1:18" ht="12.75" customHeight="1">
      <c r="A9" s="27" t="s">
        <v>48</v>
      </c>
      <c s="27"/>
      <c s="28" t="s">
        <v>31</v>
      </c>
      <c s="27"/>
      <c s="29" t="s">
        <v>49</v>
      </c>
      <c s="27"/>
      <c s="27"/>
      <c s="27"/>
      <c s="30">
        <f>0+Q9</f>
      </c>
      <c r="O9">
        <f>0+R9</f>
      </c>
      <c r="Q9">
        <f>0+I10+I13</f>
      </c>
      <c>
        <f>0+O10+O13</f>
      </c>
    </row>
    <row r="10" spans="1:16" ht="12.75">
      <c r="A10" s="26" t="s">
        <v>50</v>
      </c>
      <c s="31" t="s">
        <v>33</v>
      </c>
      <c s="31" t="s">
        <v>51</v>
      </c>
      <c s="26" t="s">
        <v>52</v>
      </c>
      <c s="32" t="s">
        <v>53</v>
      </c>
      <c s="33" t="s">
        <v>54</v>
      </c>
      <c s="34">
        <v>158.4</v>
      </c>
      <c s="35">
        <v>0</v>
      </c>
      <c s="36">
        <f>ROUND(ROUND(H10,2)*ROUND(G10,3),2)</f>
      </c>
      <c r="O10">
        <f>(I10*21)/100</f>
      </c>
      <c t="s">
        <v>27</v>
      </c>
    </row>
    <row r="11" spans="1:5" ht="25.5">
      <c r="A11" s="37" t="s">
        <v>55</v>
      </c>
      <c r="E11" s="38" t="s">
        <v>127</v>
      </c>
    </row>
    <row r="12" spans="1:5" ht="12.75">
      <c r="A12" s="44" t="s">
        <v>57</v>
      </c>
      <c r="E12" s="40" t="s">
        <v>1126</v>
      </c>
    </row>
    <row r="13" spans="1:16" ht="12.75">
      <c r="A13" s="26" t="s">
        <v>50</v>
      </c>
      <c s="31" t="s">
        <v>27</v>
      </c>
      <c s="31" t="s">
        <v>1127</v>
      </c>
      <c s="26" t="s">
        <v>1128</v>
      </c>
      <c s="32" t="s">
        <v>1129</v>
      </c>
      <c s="33" t="s">
        <v>1130</v>
      </c>
      <c s="34">
        <v>1</v>
      </c>
      <c s="35">
        <v>0</v>
      </c>
      <c s="36">
        <f>ROUND(ROUND(H13,2)*ROUND(G13,3),2)</f>
      </c>
      <c r="O13">
        <f>(I13*21)/100</f>
      </c>
      <c t="s">
        <v>27</v>
      </c>
    </row>
    <row r="14" spans="1:5" ht="102">
      <c r="A14" s="37" t="s">
        <v>55</v>
      </c>
      <c r="E14" s="38" t="s">
        <v>1131</v>
      </c>
    </row>
    <row r="15" spans="1:5" ht="12.75">
      <c r="A15" s="39" t="s">
        <v>57</v>
      </c>
      <c r="E15" s="40" t="s">
        <v>52</v>
      </c>
    </row>
    <row r="16" spans="1:18" ht="12.75" customHeight="1">
      <c r="A16" s="6" t="s">
        <v>48</v>
      </c>
      <c s="6"/>
      <c s="42" t="s">
        <v>33</v>
      </c>
      <c s="6"/>
      <c s="29" t="s">
        <v>59</v>
      </c>
      <c s="6"/>
      <c s="6"/>
      <c s="6"/>
      <c s="43">
        <f>0+Q16</f>
      </c>
      <c r="O16">
        <f>0+R16</f>
      </c>
      <c r="Q16">
        <f>0+I17+I20+I23</f>
      </c>
      <c>
        <f>0+O17+O20+O23</f>
      </c>
    </row>
    <row r="17" spans="1:16" ht="12.75">
      <c r="A17" s="26" t="s">
        <v>50</v>
      </c>
      <c s="31" t="s">
        <v>26</v>
      </c>
      <c s="31" t="s">
        <v>880</v>
      </c>
      <c s="26" t="s">
        <v>52</v>
      </c>
      <c s="32" t="s">
        <v>881</v>
      </c>
      <c s="33" t="s">
        <v>71</v>
      </c>
      <c s="34">
        <v>88</v>
      </c>
      <c s="35">
        <v>0</v>
      </c>
      <c s="36">
        <f>ROUND(ROUND(H17,2)*ROUND(G17,3),2)</f>
      </c>
      <c r="O17">
        <f>(I17*21)/100</f>
      </c>
      <c t="s">
        <v>27</v>
      </c>
    </row>
    <row r="18" spans="1:5" ht="102">
      <c r="A18" s="37" t="s">
        <v>55</v>
      </c>
      <c r="E18" s="38" t="s">
        <v>1132</v>
      </c>
    </row>
    <row r="19" spans="1:5" ht="12.75">
      <c r="A19" s="44" t="s">
        <v>57</v>
      </c>
      <c r="E19" s="40" t="s">
        <v>1133</v>
      </c>
    </row>
    <row r="20" spans="1:16" ht="12.75">
      <c r="A20" s="26" t="s">
        <v>50</v>
      </c>
      <c s="31" t="s">
        <v>37</v>
      </c>
      <c s="31" t="s">
        <v>82</v>
      </c>
      <c s="26" t="s">
        <v>52</v>
      </c>
      <c s="32" t="s">
        <v>83</v>
      </c>
      <c s="33" t="s">
        <v>71</v>
      </c>
      <c s="34">
        <v>88</v>
      </c>
      <c s="35">
        <v>0</v>
      </c>
      <c s="36">
        <f>ROUND(ROUND(H20,2)*ROUND(G20,3),2)</f>
      </c>
      <c r="O20">
        <f>(I20*21)/100</f>
      </c>
      <c t="s">
        <v>27</v>
      </c>
    </row>
    <row r="21" spans="1:5" ht="12.75">
      <c r="A21" s="37" t="s">
        <v>55</v>
      </c>
      <c r="E21" s="38" t="s">
        <v>52</v>
      </c>
    </row>
    <row r="22" spans="1:5" ht="12.75">
      <c r="A22" s="44" t="s">
        <v>57</v>
      </c>
      <c r="E22" s="40" t="s">
        <v>1134</v>
      </c>
    </row>
    <row r="23" spans="1:16" ht="12.75">
      <c r="A23" s="26" t="s">
        <v>50</v>
      </c>
      <c s="31" t="s">
        <v>39</v>
      </c>
      <c s="31" t="s">
        <v>1135</v>
      </c>
      <c s="26" t="s">
        <v>52</v>
      </c>
      <c s="32" t="s">
        <v>1136</v>
      </c>
      <c s="33" t="s">
        <v>71</v>
      </c>
      <c s="34">
        <v>88</v>
      </c>
      <c s="35">
        <v>0</v>
      </c>
      <c s="36">
        <f>ROUND(ROUND(H23,2)*ROUND(G23,3),2)</f>
      </c>
      <c r="O23">
        <f>(I23*21)/100</f>
      </c>
      <c t="s">
        <v>27</v>
      </c>
    </row>
    <row r="24" spans="1:5" ht="51">
      <c r="A24" s="37" t="s">
        <v>55</v>
      </c>
      <c r="E24" s="38" t="s">
        <v>1137</v>
      </c>
    </row>
    <row r="25" spans="1:5" ht="12.75">
      <c r="A25" s="39" t="s">
        <v>57</v>
      </c>
      <c r="E25" s="40" t="s">
        <v>1138</v>
      </c>
    </row>
    <row r="26" spans="1:18" ht="12.75" customHeight="1">
      <c r="A26" s="6" t="s">
        <v>48</v>
      </c>
      <c s="6"/>
      <c s="42" t="s">
        <v>85</v>
      </c>
      <c s="6"/>
      <c s="29" t="s">
        <v>242</v>
      </c>
      <c s="6"/>
      <c s="6"/>
      <c s="6"/>
      <c s="43">
        <f>0+Q26</f>
      </c>
      <c r="O26">
        <f>0+R26</f>
      </c>
      <c r="Q26">
        <f>0+I27</f>
      </c>
      <c>
        <f>0+O27</f>
      </c>
    </row>
    <row r="27" spans="1:16" ht="12.75">
      <c r="A27" s="26" t="s">
        <v>50</v>
      </c>
      <c s="31" t="s">
        <v>41</v>
      </c>
      <c s="31" t="s">
        <v>1139</v>
      </c>
      <c s="26" t="s">
        <v>52</v>
      </c>
      <c s="32" t="s">
        <v>1140</v>
      </c>
      <c s="33" t="s">
        <v>98</v>
      </c>
      <c s="34">
        <v>22</v>
      </c>
      <c s="35">
        <v>0</v>
      </c>
      <c s="36">
        <f>ROUND(ROUND(H27,2)*ROUND(G27,3),2)</f>
      </c>
      <c r="O27">
        <f>(I27*21)/100</f>
      </c>
      <c t="s">
        <v>27</v>
      </c>
    </row>
    <row r="28" spans="1:5" ht="38.25">
      <c r="A28" s="37" t="s">
        <v>55</v>
      </c>
      <c r="E28" s="38" t="s">
        <v>1141</v>
      </c>
    </row>
    <row r="29" spans="1:5" ht="12.75">
      <c r="A29" s="39" t="s">
        <v>57</v>
      </c>
      <c r="E29" s="40" t="s">
        <v>1142</v>
      </c>
    </row>
  </sheetData>
  <sheetProtection sheet="1" objects="1" scenarios="1"/>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5.xml><?xml version="1.0" encoding="utf-8"?>
<worksheet xmlns="http://schemas.openxmlformats.org/spreadsheetml/2006/main" xmlns:r="http://schemas.openxmlformats.org/officeDocument/2006/relationships">
  <sheetPr>
    <pageSetUpPr fitToPage="1"/>
  </sheetPr>
  <dimension ref="A1:R35"/>
  <sheetViews>
    <sheetView workbookViewId="0" topLeftCell="A1">
      <pane ySplit="9" topLeftCell="A10" activePane="bottomLeft" state="frozen"/>
      <selection pane="topLeft" activeCell="A1" sqref="A1"/>
      <selection pane="bottomLeft" activeCell="A10" sqref="A10"/>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26</v>
      </c>
    </row>
    <row r="2" spans="2:16" ht="25" customHeight="1">
      <c r="B2" s="1"/>
      <c s="1"/>
      <c s="1"/>
      <c s="2" t="s">
        <v>13</v>
      </c>
      <c s="1"/>
      <c s="1"/>
      <c s="6"/>
      <c s="6"/>
      <c r="O2">
        <f>0+O10+O17</f>
      </c>
      <c t="s">
        <v>26</v>
      </c>
    </row>
    <row r="3" spans="1:16" ht="15" customHeight="1">
      <c r="A3" t="s">
        <v>12</v>
      </c>
      <c s="12" t="s">
        <v>14</v>
      </c>
      <c s="13" t="s">
        <v>15</v>
      </c>
      <c s="1"/>
      <c s="14" t="s">
        <v>16</v>
      </c>
      <c s="1"/>
      <c s="9"/>
      <c s="8" t="s">
        <v>308</v>
      </c>
      <c s="45">
        <f>0+I10+I17</f>
      </c>
      <c r="O3" t="s">
        <v>23</v>
      </c>
      <c t="s">
        <v>27</v>
      </c>
    </row>
    <row r="4" spans="1:16" ht="15" customHeight="1">
      <c r="A4" t="s">
        <v>17</v>
      </c>
      <c s="12" t="s">
        <v>18</v>
      </c>
      <c s="13" t="s">
        <v>116</v>
      </c>
      <c s="1"/>
      <c s="14" t="s">
        <v>117</v>
      </c>
      <c s="1"/>
      <c s="1"/>
      <c s="11"/>
      <c s="11"/>
      <c r="O4" t="s">
        <v>24</v>
      </c>
      <c t="s">
        <v>27</v>
      </c>
    </row>
    <row r="5" spans="1:16" ht="12.75" customHeight="1">
      <c r="A5" t="s">
        <v>21</v>
      </c>
      <c s="12" t="s">
        <v>18</v>
      </c>
      <c s="13" t="s">
        <v>118</v>
      </c>
      <c s="1"/>
      <c s="14" t="s">
        <v>119</v>
      </c>
      <c s="1"/>
      <c s="1"/>
      <c s="1"/>
      <c s="1"/>
      <c r="O5" t="s">
        <v>25</v>
      </c>
      <c t="s">
        <v>27</v>
      </c>
    </row>
    <row r="6" spans="1:9" ht="12.75" customHeight="1">
      <c r="A6" t="s">
        <v>120</v>
      </c>
      <c s="16" t="s">
        <v>22</v>
      </c>
      <c s="17" t="s">
        <v>308</v>
      </c>
      <c s="6"/>
      <c s="18" t="s">
        <v>309</v>
      </c>
      <c s="6"/>
      <c s="6"/>
      <c s="6"/>
      <c s="6"/>
    </row>
    <row r="7" spans="1:9" ht="12.75" customHeight="1">
      <c r="A7" s="15" t="s">
        <v>30</v>
      </c>
      <c s="15" t="s">
        <v>32</v>
      </c>
      <c s="15" t="s">
        <v>34</v>
      </c>
      <c s="15" t="s">
        <v>35</v>
      </c>
      <c s="15" t="s">
        <v>36</v>
      </c>
      <c s="15" t="s">
        <v>38</v>
      </c>
      <c s="15" t="s">
        <v>40</v>
      </c>
      <c s="15" t="s">
        <v>42</v>
      </c>
      <c s="15"/>
    </row>
    <row r="8" spans="1:9" ht="12.75" customHeight="1">
      <c r="A8" s="15"/>
      <c s="15"/>
      <c s="15"/>
      <c s="15"/>
      <c s="15"/>
      <c s="15"/>
      <c s="15"/>
      <c s="15" t="s">
        <v>43</v>
      </c>
      <c s="15" t="s">
        <v>45</v>
      </c>
    </row>
    <row r="9" spans="1:9" ht="12.75" customHeight="1">
      <c r="A9" s="15" t="s">
        <v>31</v>
      </c>
      <c s="15" t="s">
        <v>33</v>
      </c>
      <c s="15" t="s">
        <v>27</v>
      </c>
      <c s="15" t="s">
        <v>26</v>
      </c>
      <c s="15" t="s">
        <v>37</v>
      </c>
      <c s="15" t="s">
        <v>39</v>
      </c>
      <c s="15" t="s">
        <v>41</v>
      </c>
      <c s="15" t="s">
        <v>44</v>
      </c>
      <c s="15" t="s">
        <v>46</v>
      </c>
    </row>
    <row r="10" spans="1:18" ht="12.75" customHeight="1">
      <c r="A10" s="27" t="s">
        <v>48</v>
      </c>
      <c s="27"/>
      <c s="28" t="s">
        <v>33</v>
      </c>
      <c s="27"/>
      <c s="29" t="s">
        <v>59</v>
      </c>
      <c s="27"/>
      <c s="27"/>
      <c s="27"/>
      <c s="30">
        <f>0+Q10</f>
      </c>
      <c r="O10">
        <f>0+R10</f>
      </c>
      <c r="Q10">
        <f>0+I11+I14</f>
      </c>
      <c>
        <f>0+O11+O14</f>
      </c>
    </row>
    <row r="11" spans="1:16" ht="12.75">
      <c r="A11" s="26" t="s">
        <v>50</v>
      </c>
      <c s="31" t="s">
        <v>33</v>
      </c>
      <c s="31" t="s">
        <v>159</v>
      </c>
      <c s="26" t="s">
        <v>52</v>
      </c>
      <c s="32" t="s">
        <v>160</v>
      </c>
      <c s="33" t="s">
        <v>71</v>
      </c>
      <c s="34">
        <v>27</v>
      </c>
      <c s="35">
        <v>0</v>
      </c>
      <c s="36">
        <f>ROUND(ROUND(H11,2)*ROUND(G11,3),2)</f>
      </c>
      <c r="O11">
        <f>(I11*21)/100</f>
      </c>
      <c t="s">
        <v>27</v>
      </c>
    </row>
    <row r="12" spans="1:5" ht="25.5">
      <c r="A12" s="37" t="s">
        <v>55</v>
      </c>
      <c r="E12" s="38" t="s">
        <v>161</v>
      </c>
    </row>
    <row r="13" spans="1:5" ht="12.75">
      <c r="A13" s="44" t="s">
        <v>57</v>
      </c>
      <c r="E13" s="40" t="s">
        <v>311</v>
      </c>
    </row>
    <row r="14" spans="1:16" ht="12.75">
      <c r="A14" s="26" t="s">
        <v>50</v>
      </c>
      <c s="31" t="s">
        <v>27</v>
      </c>
      <c s="31" t="s">
        <v>163</v>
      </c>
      <c s="26" t="s">
        <v>52</v>
      </c>
      <c s="32" t="s">
        <v>164</v>
      </c>
      <c s="33" t="s">
        <v>62</v>
      </c>
      <c s="34">
        <v>35.882</v>
      </c>
      <c s="35">
        <v>0</v>
      </c>
      <c s="36">
        <f>ROUND(ROUND(H14,2)*ROUND(G14,3),2)</f>
      </c>
      <c r="O14">
        <f>(I14*21)/100</f>
      </c>
      <c t="s">
        <v>27</v>
      </c>
    </row>
    <row r="15" spans="1:5" ht="12.75">
      <c r="A15" s="37" t="s">
        <v>55</v>
      </c>
      <c r="E15" s="38" t="s">
        <v>165</v>
      </c>
    </row>
    <row r="16" spans="1:5" ht="12.75">
      <c r="A16" s="39" t="s">
        <v>57</v>
      </c>
      <c r="E16" s="40" t="s">
        <v>312</v>
      </c>
    </row>
    <row r="17" spans="1:18" ht="12.75" customHeight="1">
      <c r="A17" s="6" t="s">
        <v>48</v>
      </c>
      <c s="6"/>
      <c s="42" t="s">
        <v>39</v>
      </c>
      <c s="6"/>
      <c s="29" t="s">
        <v>188</v>
      </c>
      <c s="6"/>
      <c s="6"/>
      <c s="6"/>
      <c s="43">
        <f>0+Q17</f>
      </c>
      <c r="O17">
        <f>0+R17</f>
      </c>
      <c r="Q17">
        <f>0+I18+I21+I24+I27+I30+I33</f>
      </c>
      <c>
        <f>0+O18+O21+O24+O27+O30+O33</f>
      </c>
    </row>
    <row r="18" spans="1:16" ht="12.75">
      <c r="A18" s="26" t="s">
        <v>50</v>
      </c>
      <c s="31" t="s">
        <v>26</v>
      </c>
      <c s="31" t="s">
        <v>294</v>
      </c>
      <c s="26" t="s">
        <v>52</v>
      </c>
      <c s="32" t="s">
        <v>295</v>
      </c>
      <c s="33" t="s">
        <v>62</v>
      </c>
      <c s="34">
        <v>25.397</v>
      </c>
      <c s="35">
        <v>0</v>
      </c>
      <c s="36">
        <f>ROUND(ROUND(H18,2)*ROUND(G18,3),2)</f>
      </c>
      <c r="O18">
        <f>(I18*21)/100</f>
      </c>
      <c t="s">
        <v>27</v>
      </c>
    </row>
    <row r="19" spans="1:5" ht="51">
      <c r="A19" s="37" t="s">
        <v>55</v>
      </c>
      <c r="E19" s="38" t="s">
        <v>296</v>
      </c>
    </row>
    <row r="20" spans="1:5" ht="12.75">
      <c r="A20" s="44" t="s">
        <v>57</v>
      </c>
      <c r="E20" s="40" t="s">
        <v>313</v>
      </c>
    </row>
    <row r="21" spans="1:16" ht="12.75">
      <c r="A21" s="26" t="s">
        <v>50</v>
      </c>
      <c s="31" t="s">
        <v>37</v>
      </c>
      <c s="31" t="s">
        <v>190</v>
      </c>
      <c s="26" t="s">
        <v>298</v>
      </c>
      <c s="32" t="s">
        <v>191</v>
      </c>
      <c s="33" t="s">
        <v>62</v>
      </c>
      <c s="34">
        <v>32.62</v>
      </c>
      <c s="35">
        <v>0</v>
      </c>
      <c s="36">
        <f>ROUND(ROUND(H21,2)*ROUND(G21,3),2)</f>
      </c>
      <c r="O21">
        <f>(I21*21)/100</f>
      </c>
      <c t="s">
        <v>27</v>
      </c>
    </row>
    <row r="22" spans="1:5" ht="51">
      <c r="A22" s="37" t="s">
        <v>55</v>
      </c>
      <c r="E22" s="38" t="s">
        <v>299</v>
      </c>
    </row>
    <row r="23" spans="1:5" ht="12.75">
      <c r="A23" s="44" t="s">
        <v>57</v>
      </c>
      <c r="E23" s="40" t="s">
        <v>314</v>
      </c>
    </row>
    <row r="24" spans="1:16" ht="12.75">
      <c r="A24" s="26" t="s">
        <v>50</v>
      </c>
      <c s="31" t="s">
        <v>39</v>
      </c>
      <c s="31" t="s">
        <v>208</v>
      </c>
      <c s="26" t="s">
        <v>52</v>
      </c>
      <c s="32" t="s">
        <v>209</v>
      </c>
      <c s="33" t="s">
        <v>62</v>
      </c>
      <c s="34">
        <v>25.397</v>
      </c>
      <c s="35">
        <v>0</v>
      </c>
      <c s="36">
        <f>ROUND(ROUND(H24,2)*ROUND(G24,3),2)</f>
      </c>
      <c r="O24">
        <f>(I24*21)/100</f>
      </c>
      <c t="s">
        <v>27</v>
      </c>
    </row>
    <row r="25" spans="1:5" ht="51">
      <c r="A25" s="37" t="s">
        <v>55</v>
      </c>
      <c r="E25" s="38" t="s">
        <v>301</v>
      </c>
    </row>
    <row r="26" spans="1:5" ht="12.75">
      <c r="A26" s="44" t="s">
        <v>57</v>
      </c>
      <c r="E26" s="40" t="s">
        <v>313</v>
      </c>
    </row>
    <row r="27" spans="1:16" ht="12.75">
      <c r="A27" s="26" t="s">
        <v>50</v>
      </c>
      <c s="31" t="s">
        <v>41</v>
      </c>
      <c s="31" t="s">
        <v>212</v>
      </c>
      <c s="26" t="s">
        <v>74</v>
      </c>
      <c s="32" t="s">
        <v>213</v>
      </c>
      <c s="33" t="s">
        <v>62</v>
      </c>
      <c s="34">
        <v>24.232</v>
      </c>
      <c s="35">
        <v>0</v>
      </c>
      <c s="36">
        <f>ROUND(ROUND(H27,2)*ROUND(G27,3),2)</f>
      </c>
      <c r="O27">
        <f>(I27*21)/100</f>
      </c>
      <c t="s">
        <v>27</v>
      </c>
    </row>
    <row r="28" spans="1:5" ht="51">
      <c r="A28" s="37" t="s">
        <v>55</v>
      </c>
      <c r="E28" s="38" t="s">
        <v>302</v>
      </c>
    </row>
    <row r="29" spans="1:5" ht="12.75">
      <c r="A29" s="44" t="s">
        <v>57</v>
      </c>
      <c r="E29" s="40" t="s">
        <v>315</v>
      </c>
    </row>
    <row r="30" spans="1:16" ht="12.75">
      <c r="A30" s="26" t="s">
        <v>50</v>
      </c>
      <c s="31" t="s">
        <v>81</v>
      </c>
      <c s="31" t="s">
        <v>225</v>
      </c>
      <c s="26" t="s">
        <v>52</v>
      </c>
      <c s="32" t="s">
        <v>226</v>
      </c>
      <c s="33" t="s">
        <v>62</v>
      </c>
      <c s="34">
        <v>23.3</v>
      </c>
      <c s="35">
        <v>0</v>
      </c>
      <c s="36">
        <f>ROUND(ROUND(H30,2)*ROUND(G30,3),2)</f>
      </c>
      <c r="O30">
        <f>(I30*21)/100</f>
      </c>
      <c t="s">
        <v>27</v>
      </c>
    </row>
    <row r="31" spans="1:5" ht="25.5">
      <c r="A31" s="37" t="s">
        <v>55</v>
      </c>
      <c r="E31" s="38" t="s">
        <v>227</v>
      </c>
    </row>
    <row r="32" spans="1:5" ht="12.75">
      <c r="A32" s="44" t="s">
        <v>57</v>
      </c>
      <c r="E32" s="40" t="s">
        <v>316</v>
      </c>
    </row>
    <row r="33" spans="1:16" ht="12.75">
      <c r="A33" s="26" t="s">
        <v>50</v>
      </c>
      <c s="31" t="s">
        <v>85</v>
      </c>
      <c s="31" t="s">
        <v>305</v>
      </c>
      <c s="26" t="s">
        <v>52</v>
      </c>
      <c s="32" t="s">
        <v>306</v>
      </c>
      <c s="33" t="s">
        <v>62</v>
      </c>
      <c s="34">
        <v>24.232</v>
      </c>
      <c s="35">
        <v>0</v>
      </c>
      <c s="36">
        <f>ROUND(ROUND(H33,2)*ROUND(G33,3),2)</f>
      </c>
      <c r="O33">
        <f>(I33*21)/100</f>
      </c>
      <c t="s">
        <v>27</v>
      </c>
    </row>
    <row r="34" spans="1:5" ht="51">
      <c r="A34" s="37" t="s">
        <v>55</v>
      </c>
      <c r="E34" s="38" t="s">
        <v>307</v>
      </c>
    </row>
    <row r="35" spans="1:5" ht="12.75">
      <c r="A35" s="39" t="s">
        <v>57</v>
      </c>
      <c r="E35" s="40" t="s">
        <v>315</v>
      </c>
    </row>
  </sheetData>
  <sheetProtection sheet="1" objects="1" scenarios="1"/>
  <mergeCells count="12">
    <mergeCell ref="C3:D3"/>
    <mergeCell ref="C4:D4"/>
    <mergeCell ref="C5:D5"/>
    <mergeCell ref="C6:D6"/>
    <mergeCell ref="A7:A8"/>
    <mergeCell ref="B7:B8"/>
    <mergeCell ref="C7:C8"/>
    <mergeCell ref="D7:D8"/>
    <mergeCell ref="E7:E8"/>
    <mergeCell ref="F7:F8"/>
    <mergeCell ref="G7:G8"/>
    <mergeCell ref="H7:I7"/>
  </mergeCells>
  <printOptions/>
  <pageMargins left="0.75" right="0.75" top="1" bottom="1" header="0.5" footer="0.5"/>
  <pageSetup fitToHeight="0" horizontalDpi="300" verticalDpi="300" orientation="portrait" paperSize="9"/>
  <drawing r:id="rId1"/>
</worksheet>
</file>

<file path=xl/worksheets/sheet50.xml><?xml version="1.0" encoding="utf-8"?>
<worksheet xmlns="http://schemas.openxmlformats.org/spreadsheetml/2006/main" xmlns:r="http://schemas.openxmlformats.org/officeDocument/2006/relationships">
  <sheetPr>
    <pageSetUpPr fitToPage="1"/>
  </sheetPr>
  <dimension ref="A1:R29"/>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26</v>
      </c>
    </row>
    <row r="2" spans="2:16" ht="25" customHeight="1">
      <c r="B2" s="1"/>
      <c s="1"/>
      <c s="1"/>
      <c s="2" t="s">
        <v>13</v>
      </c>
      <c s="1"/>
      <c s="1"/>
      <c s="6"/>
      <c s="6"/>
      <c r="O2">
        <f>0+O9+O16+O26</f>
      </c>
      <c t="s">
        <v>26</v>
      </c>
    </row>
    <row r="3" spans="1:16" ht="15" customHeight="1">
      <c r="A3" t="s">
        <v>12</v>
      </c>
      <c s="12" t="s">
        <v>14</v>
      </c>
      <c s="13" t="s">
        <v>15</v>
      </c>
      <c s="1"/>
      <c s="14" t="s">
        <v>16</v>
      </c>
      <c s="1"/>
      <c s="9"/>
      <c s="8" t="s">
        <v>1143</v>
      </c>
      <c s="45">
        <f>0+I9+I16+I26</f>
      </c>
      <c r="O3" t="s">
        <v>23</v>
      </c>
      <c t="s">
        <v>27</v>
      </c>
    </row>
    <row r="4" spans="1:16" ht="15" customHeight="1">
      <c r="A4" t="s">
        <v>17</v>
      </c>
      <c s="12" t="s">
        <v>18</v>
      </c>
      <c s="13" t="s">
        <v>1121</v>
      </c>
      <c s="1"/>
      <c s="14" t="s">
        <v>1122</v>
      </c>
      <c s="1"/>
      <c s="1"/>
      <c s="11"/>
      <c s="11"/>
      <c r="O4" t="s">
        <v>24</v>
      </c>
      <c t="s">
        <v>27</v>
      </c>
    </row>
    <row r="5" spans="1:16" ht="12.75" customHeight="1">
      <c r="A5" t="s">
        <v>21</v>
      </c>
      <c s="16" t="s">
        <v>22</v>
      </c>
      <c s="17" t="s">
        <v>1143</v>
      </c>
      <c s="6"/>
      <c s="18" t="s">
        <v>1144</v>
      </c>
      <c s="6"/>
      <c s="6"/>
      <c s="6"/>
      <c s="6"/>
      <c r="O5" t="s">
        <v>25</v>
      </c>
      <c t="s">
        <v>27</v>
      </c>
    </row>
    <row r="6" spans="1:9" ht="12.75" customHeight="1">
      <c r="A6" s="15" t="s">
        <v>30</v>
      </c>
      <c s="15" t="s">
        <v>32</v>
      </c>
      <c s="15" t="s">
        <v>34</v>
      </c>
      <c s="15" t="s">
        <v>35</v>
      </c>
      <c s="15" t="s">
        <v>36</v>
      </c>
      <c s="15" t="s">
        <v>38</v>
      </c>
      <c s="15" t="s">
        <v>40</v>
      </c>
      <c s="15" t="s">
        <v>42</v>
      </c>
      <c s="15"/>
    </row>
    <row r="7" spans="1:9" ht="12.75" customHeight="1">
      <c r="A7" s="15"/>
      <c s="15"/>
      <c s="15"/>
      <c s="15"/>
      <c s="15"/>
      <c s="15"/>
      <c s="15"/>
      <c s="15" t="s">
        <v>43</v>
      </c>
      <c s="15" t="s">
        <v>45</v>
      </c>
    </row>
    <row r="8" spans="1:9" ht="12.75" customHeight="1">
      <c r="A8" s="15" t="s">
        <v>31</v>
      </c>
      <c s="15" t="s">
        <v>33</v>
      </c>
      <c s="15" t="s">
        <v>27</v>
      </c>
      <c s="15" t="s">
        <v>26</v>
      </c>
      <c s="15" t="s">
        <v>37</v>
      </c>
      <c s="15" t="s">
        <v>39</v>
      </c>
      <c s="15" t="s">
        <v>41</v>
      </c>
      <c s="15" t="s">
        <v>44</v>
      </c>
      <c s="15" t="s">
        <v>46</v>
      </c>
    </row>
    <row r="9" spans="1:18" ht="12.75" customHeight="1">
      <c r="A9" s="27" t="s">
        <v>48</v>
      </c>
      <c s="27"/>
      <c s="28" t="s">
        <v>31</v>
      </c>
      <c s="27"/>
      <c s="29" t="s">
        <v>49</v>
      </c>
      <c s="27"/>
      <c s="27"/>
      <c s="27"/>
      <c s="30">
        <f>0+Q9</f>
      </c>
      <c r="O9">
        <f>0+R9</f>
      </c>
      <c r="Q9">
        <f>0+I10+I13</f>
      </c>
      <c>
        <f>0+O10+O13</f>
      </c>
    </row>
    <row r="10" spans="1:16" ht="12.75">
      <c r="A10" s="26" t="s">
        <v>50</v>
      </c>
      <c s="31" t="s">
        <v>33</v>
      </c>
      <c s="31" t="s">
        <v>51</v>
      </c>
      <c s="26" t="s">
        <v>52</v>
      </c>
      <c s="32" t="s">
        <v>53</v>
      </c>
      <c s="33" t="s">
        <v>54</v>
      </c>
      <c s="34">
        <v>158.4</v>
      </c>
      <c s="35">
        <v>0</v>
      </c>
      <c s="36">
        <f>ROUND(ROUND(H10,2)*ROUND(G10,3),2)</f>
      </c>
      <c r="O10">
        <f>(I10*21)/100</f>
      </c>
      <c t="s">
        <v>27</v>
      </c>
    </row>
    <row r="11" spans="1:5" ht="25.5">
      <c r="A11" s="37" t="s">
        <v>55</v>
      </c>
      <c r="E11" s="38" t="s">
        <v>127</v>
      </c>
    </row>
    <row r="12" spans="1:5" ht="12.75">
      <c r="A12" s="44" t="s">
        <v>57</v>
      </c>
      <c r="E12" s="40" t="s">
        <v>1126</v>
      </c>
    </row>
    <row r="13" spans="1:16" ht="12.75">
      <c r="A13" s="26" t="s">
        <v>50</v>
      </c>
      <c s="31" t="s">
        <v>27</v>
      </c>
      <c s="31" t="s">
        <v>1127</v>
      </c>
      <c s="26" t="s">
        <v>1128</v>
      </c>
      <c s="32" t="s">
        <v>1129</v>
      </c>
      <c s="33" t="s">
        <v>1130</v>
      </c>
      <c s="34">
        <v>1</v>
      </c>
      <c s="35">
        <v>0</v>
      </c>
      <c s="36">
        <f>ROUND(ROUND(H13,2)*ROUND(G13,3),2)</f>
      </c>
      <c r="O13">
        <f>(I13*21)/100</f>
      </c>
      <c t="s">
        <v>27</v>
      </c>
    </row>
    <row r="14" spans="1:5" ht="102">
      <c r="A14" s="37" t="s">
        <v>55</v>
      </c>
      <c r="E14" s="38" t="s">
        <v>1146</v>
      </c>
    </row>
    <row r="15" spans="1:5" ht="12.75">
      <c r="A15" s="39" t="s">
        <v>57</v>
      </c>
      <c r="E15" s="40" t="s">
        <v>52</v>
      </c>
    </row>
    <row r="16" spans="1:18" ht="12.75" customHeight="1">
      <c r="A16" s="6" t="s">
        <v>48</v>
      </c>
      <c s="6"/>
      <c s="42" t="s">
        <v>33</v>
      </c>
      <c s="6"/>
      <c s="29" t="s">
        <v>59</v>
      </c>
      <c s="6"/>
      <c s="6"/>
      <c s="6"/>
      <c s="43">
        <f>0+Q16</f>
      </c>
      <c r="O16">
        <f>0+R16</f>
      </c>
      <c r="Q16">
        <f>0+I17+I20+I23</f>
      </c>
      <c>
        <f>0+O17+O20+O23</f>
      </c>
    </row>
    <row r="17" spans="1:16" ht="12.75">
      <c r="A17" s="26" t="s">
        <v>50</v>
      </c>
      <c s="31" t="s">
        <v>26</v>
      </c>
      <c s="31" t="s">
        <v>880</v>
      </c>
      <c s="26" t="s">
        <v>52</v>
      </c>
      <c s="32" t="s">
        <v>881</v>
      </c>
      <c s="33" t="s">
        <v>71</v>
      </c>
      <c s="34">
        <v>88</v>
      </c>
      <c s="35">
        <v>0</v>
      </c>
      <c s="36">
        <f>ROUND(ROUND(H17,2)*ROUND(G17,3),2)</f>
      </c>
      <c r="O17">
        <f>(I17*21)/100</f>
      </c>
      <c t="s">
        <v>27</v>
      </c>
    </row>
    <row r="18" spans="1:5" ht="102">
      <c r="A18" s="37" t="s">
        <v>55</v>
      </c>
      <c r="E18" s="38" t="s">
        <v>1132</v>
      </c>
    </row>
    <row r="19" spans="1:5" ht="12.75">
      <c r="A19" s="44" t="s">
        <v>57</v>
      </c>
      <c r="E19" s="40" t="s">
        <v>1133</v>
      </c>
    </row>
    <row r="20" spans="1:16" ht="12.75">
      <c r="A20" s="26" t="s">
        <v>50</v>
      </c>
      <c s="31" t="s">
        <v>37</v>
      </c>
      <c s="31" t="s">
        <v>82</v>
      </c>
      <c s="26" t="s">
        <v>52</v>
      </c>
      <c s="32" t="s">
        <v>83</v>
      </c>
      <c s="33" t="s">
        <v>71</v>
      </c>
      <c s="34">
        <v>88</v>
      </c>
      <c s="35">
        <v>0</v>
      </c>
      <c s="36">
        <f>ROUND(ROUND(H20,2)*ROUND(G20,3),2)</f>
      </c>
      <c r="O20">
        <f>(I20*21)/100</f>
      </c>
      <c t="s">
        <v>27</v>
      </c>
    </row>
    <row r="21" spans="1:5" ht="12.75">
      <c r="A21" s="37" t="s">
        <v>55</v>
      </c>
      <c r="E21" s="38" t="s">
        <v>52</v>
      </c>
    </row>
    <row r="22" spans="1:5" ht="12.75">
      <c r="A22" s="44" t="s">
        <v>57</v>
      </c>
      <c r="E22" s="40" t="s">
        <v>1134</v>
      </c>
    </row>
    <row r="23" spans="1:16" ht="12.75">
      <c r="A23" s="26" t="s">
        <v>50</v>
      </c>
      <c s="31" t="s">
        <v>39</v>
      </c>
      <c s="31" t="s">
        <v>1135</v>
      </c>
      <c s="26" t="s">
        <v>52</v>
      </c>
      <c s="32" t="s">
        <v>1136</v>
      </c>
      <c s="33" t="s">
        <v>71</v>
      </c>
      <c s="34">
        <v>88</v>
      </c>
      <c s="35">
        <v>0</v>
      </c>
      <c s="36">
        <f>ROUND(ROUND(H23,2)*ROUND(G23,3),2)</f>
      </c>
      <c r="O23">
        <f>(I23*21)/100</f>
      </c>
      <c t="s">
        <v>27</v>
      </c>
    </row>
    <row r="24" spans="1:5" ht="51">
      <c r="A24" s="37" t="s">
        <v>55</v>
      </c>
      <c r="E24" s="38" t="s">
        <v>1137</v>
      </c>
    </row>
    <row r="25" spans="1:5" ht="12.75">
      <c r="A25" s="39" t="s">
        <v>57</v>
      </c>
      <c r="E25" s="40" t="s">
        <v>1138</v>
      </c>
    </row>
    <row r="26" spans="1:18" ht="12.75" customHeight="1">
      <c r="A26" s="6" t="s">
        <v>48</v>
      </c>
      <c s="6"/>
      <c s="42" t="s">
        <v>85</v>
      </c>
      <c s="6"/>
      <c s="29" t="s">
        <v>242</v>
      </c>
      <c s="6"/>
      <c s="6"/>
      <c s="6"/>
      <c s="43">
        <f>0+Q26</f>
      </c>
      <c r="O26">
        <f>0+R26</f>
      </c>
      <c r="Q26">
        <f>0+I27</f>
      </c>
      <c>
        <f>0+O27</f>
      </c>
    </row>
    <row r="27" spans="1:16" ht="12.75">
      <c r="A27" s="26" t="s">
        <v>50</v>
      </c>
      <c s="31" t="s">
        <v>41</v>
      </c>
      <c s="31" t="s">
        <v>1147</v>
      </c>
      <c s="26" t="s">
        <v>52</v>
      </c>
      <c s="32" t="s">
        <v>1148</v>
      </c>
      <c s="33" t="s">
        <v>98</v>
      </c>
      <c s="34">
        <v>22</v>
      </c>
      <c s="35">
        <v>0</v>
      </c>
      <c s="36">
        <f>ROUND(ROUND(H27,2)*ROUND(G27,3),2)</f>
      </c>
      <c r="O27">
        <f>(I27*21)/100</f>
      </c>
      <c t="s">
        <v>27</v>
      </c>
    </row>
    <row r="28" spans="1:5" ht="38.25">
      <c r="A28" s="37" t="s">
        <v>55</v>
      </c>
      <c r="E28" s="38" t="s">
        <v>1141</v>
      </c>
    </row>
    <row r="29" spans="1:5" ht="12.75">
      <c r="A29" s="39" t="s">
        <v>57</v>
      </c>
      <c r="E29" s="40" t="s">
        <v>1149</v>
      </c>
    </row>
  </sheetData>
  <sheetProtection sheet="1" objects="1" scenarios="1"/>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51.xml><?xml version="1.0" encoding="utf-8"?>
<worksheet xmlns="http://schemas.openxmlformats.org/spreadsheetml/2006/main" xmlns:r="http://schemas.openxmlformats.org/officeDocument/2006/relationships">
  <sheetPr>
    <pageSetUpPr fitToPage="1"/>
  </sheetPr>
  <dimension ref="A1:R32"/>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26</v>
      </c>
    </row>
    <row r="2" spans="2:16" ht="25" customHeight="1">
      <c r="B2" s="1"/>
      <c s="1"/>
      <c s="1"/>
      <c s="2" t="s">
        <v>13</v>
      </c>
      <c s="1"/>
      <c s="1"/>
      <c s="6"/>
      <c s="6"/>
      <c r="O2">
        <f>0+O9+O19+O29</f>
      </c>
      <c t="s">
        <v>26</v>
      </c>
    </row>
    <row r="3" spans="1:16" ht="15" customHeight="1">
      <c r="A3" t="s">
        <v>12</v>
      </c>
      <c s="12" t="s">
        <v>14</v>
      </c>
      <c s="13" t="s">
        <v>15</v>
      </c>
      <c s="1"/>
      <c s="14" t="s">
        <v>16</v>
      </c>
      <c s="1"/>
      <c s="9"/>
      <c s="8" t="s">
        <v>1150</v>
      </c>
      <c s="45">
        <f>0+I9+I19+I29</f>
      </c>
      <c r="O3" t="s">
        <v>23</v>
      </c>
      <c t="s">
        <v>27</v>
      </c>
    </row>
    <row r="4" spans="1:16" ht="15" customHeight="1">
      <c r="A4" t="s">
        <v>17</v>
      </c>
      <c s="12" t="s">
        <v>18</v>
      </c>
      <c s="13" t="s">
        <v>1121</v>
      </c>
      <c s="1"/>
      <c s="14" t="s">
        <v>1122</v>
      </c>
      <c s="1"/>
      <c s="1"/>
      <c s="11"/>
      <c s="11"/>
      <c r="O4" t="s">
        <v>24</v>
      </c>
      <c t="s">
        <v>27</v>
      </c>
    </row>
    <row r="5" spans="1:16" ht="12.75" customHeight="1">
      <c r="A5" t="s">
        <v>21</v>
      </c>
      <c s="16" t="s">
        <v>22</v>
      </c>
      <c s="17" t="s">
        <v>1150</v>
      </c>
      <c s="6"/>
      <c s="18" t="s">
        <v>1151</v>
      </c>
      <c s="6"/>
      <c s="6"/>
      <c s="6"/>
      <c s="6"/>
      <c r="O5" t="s">
        <v>25</v>
      </c>
      <c t="s">
        <v>27</v>
      </c>
    </row>
    <row r="6" spans="1:9" ht="12.75" customHeight="1">
      <c r="A6" s="15" t="s">
        <v>30</v>
      </c>
      <c s="15" t="s">
        <v>32</v>
      </c>
      <c s="15" t="s">
        <v>34</v>
      </c>
      <c s="15" t="s">
        <v>35</v>
      </c>
      <c s="15" t="s">
        <v>36</v>
      </c>
      <c s="15" t="s">
        <v>38</v>
      </c>
      <c s="15" t="s">
        <v>40</v>
      </c>
      <c s="15" t="s">
        <v>42</v>
      </c>
      <c s="15"/>
    </row>
    <row r="7" spans="1:9" ht="12.75" customHeight="1">
      <c r="A7" s="15"/>
      <c s="15"/>
      <c s="15"/>
      <c s="15"/>
      <c s="15"/>
      <c s="15"/>
      <c s="15"/>
      <c s="15" t="s">
        <v>43</v>
      </c>
      <c s="15" t="s">
        <v>45</v>
      </c>
    </row>
    <row r="8" spans="1:9" ht="12.75" customHeight="1">
      <c r="A8" s="15" t="s">
        <v>31</v>
      </c>
      <c s="15" t="s">
        <v>33</v>
      </c>
      <c s="15" t="s">
        <v>27</v>
      </c>
      <c s="15" t="s">
        <v>26</v>
      </c>
      <c s="15" t="s">
        <v>37</v>
      </c>
      <c s="15" t="s">
        <v>39</v>
      </c>
      <c s="15" t="s">
        <v>41</v>
      </c>
      <c s="15" t="s">
        <v>44</v>
      </c>
      <c s="15" t="s">
        <v>46</v>
      </c>
    </row>
    <row r="9" spans="1:18" ht="12.75" customHeight="1">
      <c r="A9" s="27" t="s">
        <v>48</v>
      </c>
      <c s="27"/>
      <c s="28" t="s">
        <v>31</v>
      </c>
      <c s="27"/>
      <c s="29" t="s">
        <v>49</v>
      </c>
      <c s="27"/>
      <c s="27"/>
      <c s="27"/>
      <c s="30">
        <f>0+Q9</f>
      </c>
      <c r="O9">
        <f>0+R9</f>
      </c>
      <c r="Q9">
        <f>0+I10+I13+I16</f>
      </c>
      <c>
        <f>0+O10+O13+O16</f>
      </c>
    </row>
    <row r="10" spans="1:16" ht="12.75">
      <c r="A10" s="26" t="s">
        <v>50</v>
      </c>
      <c s="31" t="s">
        <v>33</v>
      </c>
      <c s="31" t="s">
        <v>51</v>
      </c>
      <c s="26" t="s">
        <v>52</v>
      </c>
      <c s="32" t="s">
        <v>53</v>
      </c>
      <c s="33" t="s">
        <v>54</v>
      </c>
      <c s="34">
        <v>144</v>
      </c>
      <c s="35">
        <v>0</v>
      </c>
      <c s="36">
        <f>ROUND(ROUND(H10,2)*ROUND(G10,3),2)</f>
      </c>
      <c r="O10">
        <f>(I10*21)/100</f>
      </c>
      <c t="s">
        <v>27</v>
      </c>
    </row>
    <row r="11" spans="1:5" ht="25.5">
      <c r="A11" s="37" t="s">
        <v>55</v>
      </c>
      <c r="E11" s="38" t="s">
        <v>127</v>
      </c>
    </row>
    <row r="12" spans="1:5" ht="12.75">
      <c r="A12" s="44" t="s">
        <v>57</v>
      </c>
      <c r="E12" s="40" t="s">
        <v>1153</v>
      </c>
    </row>
    <row r="13" spans="1:16" ht="12.75">
      <c r="A13" s="26" t="s">
        <v>50</v>
      </c>
      <c s="31" t="s">
        <v>27</v>
      </c>
      <c s="31" t="s">
        <v>1154</v>
      </c>
      <c s="26" t="s">
        <v>52</v>
      </c>
      <c s="32" t="s">
        <v>1155</v>
      </c>
      <c s="33" t="s">
        <v>1130</v>
      </c>
      <c s="34">
        <v>1</v>
      </c>
      <c s="35">
        <v>0</v>
      </c>
      <c s="36">
        <f>ROUND(ROUND(H13,2)*ROUND(G13,3),2)</f>
      </c>
      <c r="O13">
        <f>(I13*21)/100</f>
      </c>
      <c t="s">
        <v>27</v>
      </c>
    </row>
    <row r="14" spans="1:5" ht="25.5">
      <c r="A14" s="37" t="s">
        <v>55</v>
      </c>
      <c r="E14" s="38" t="s">
        <v>1156</v>
      </c>
    </row>
    <row r="15" spans="1:5" ht="12.75">
      <c r="A15" s="44" t="s">
        <v>57</v>
      </c>
      <c r="E15" s="40" t="s">
        <v>1157</v>
      </c>
    </row>
    <row r="16" spans="1:16" ht="12.75">
      <c r="A16" s="26" t="s">
        <v>50</v>
      </c>
      <c s="31" t="s">
        <v>26</v>
      </c>
      <c s="31" t="s">
        <v>1127</v>
      </c>
      <c s="26" t="s">
        <v>1128</v>
      </c>
      <c s="32" t="s">
        <v>1129</v>
      </c>
      <c s="33" t="s">
        <v>1130</v>
      </c>
      <c s="34">
        <v>1</v>
      </c>
      <c s="35">
        <v>0</v>
      </c>
      <c s="36">
        <f>ROUND(ROUND(H16,2)*ROUND(G16,3),2)</f>
      </c>
      <c r="O16">
        <f>(I16*21)/100</f>
      </c>
      <c t="s">
        <v>27</v>
      </c>
    </row>
    <row r="17" spans="1:5" ht="102">
      <c r="A17" s="37" t="s">
        <v>55</v>
      </c>
      <c r="E17" s="38" t="s">
        <v>1158</v>
      </c>
    </row>
    <row r="18" spans="1:5" ht="12.75">
      <c r="A18" s="39" t="s">
        <v>57</v>
      </c>
      <c r="E18" s="40" t="s">
        <v>52</v>
      </c>
    </row>
    <row r="19" spans="1:18" ht="12.75" customHeight="1">
      <c r="A19" s="6" t="s">
        <v>48</v>
      </c>
      <c s="6"/>
      <c s="42" t="s">
        <v>33</v>
      </c>
      <c s="6"/>
      <c s="29" t="s">
        <v>59</v>
      </c>
      <c s="6"/>
      <c s="6"/>
      <c s="6"/>
      <c s="43">
        <f>0+Q19</f>
      </c>
      <c r="O19">
        <f>0+R19</f>
      </c>
      <c r="Q19">
        <f>0+I20+I23+I26</f>
      </c>
      <c>
        <f>0+O20+O23+O26</f>
      </c>
    </row>
    <row r="20" spans="1:16" ht="12.75">
      <c r="A20" s="26" t="s">
        <v>50</v>
      </c>
      <c s="31" t="s">
        <v>37</v>
      </c>
      <c s="31" t="s">
        <v>880</v>
      </c>
      <c s="26" t="s">
        <v>52</v>
      </c>
      <c s="32" t="s">
        <v>881</v>
      </c>
      <c s="33" t="s">
        <v>71</v>
      </c>
      <c s="34">
        <v>80</v>
      </c>
      <c s="35">
        <v>0</v>
      </c>
      <c s="36">
        <f>ROUND(ROUND(H20,2)*ROUND(G20,3),2)</f>
      </c>
      <c r="O20">
        <f>(I20*21)/100</f>
      </c>
      <c t="s">
        <v>27</v>
      </c>
    </row>
    <row r="21" spans="1:5" ht="102">
      <c r="A21" s="37" t="s">
        <v>55</v>
      </c>
      <c r="E21" s="38" t="s">
        <v>1132</v>
      </c>
    </row>
    <row r="22" spans="1:5" ht="12.75">
      <c r="A22" s="44" t="s">
        <v>57</v>
      </c>
      <c r="E22" s="40" t="s">
        <v>1159</v>
      </c>
    </row>
    <row r="23" spans="1:16" ht="12.75">
      <c r="A23" s="26" t="s">
        <v>50</v>
      </c>
      <c s="31" t="s">
        <v>39</v>
      </c>
      <c s="31" t="s">
        <v>82</v>
      </c>
      <c s="26" t="s">
        <v>52</v>
      </c>
      <c s="32" t="s">
        <v>83</v>
      </c>
      <c s="33" t="s">
        <v>71</v>
      </c>
      <c s="34">
        <v>80</v>
      </c>
      <c s="35">
        <v>0</v>
      </c>
      <c s="36">
        <f>ROUND(ROUND(H23,2)*ROUND(G23,3),2)</f>
      </c>
      <c r="O23">
        <f>(I23*21)/100</f>
      </c>
      <c t="s">
        <v>27</v>
      </c>
    </row>
    <row r="24" spans="1:5" ht="12.75">
      <c r="A24" s="37" t="s">
        <v>55</v>
      </c>
      <c r="E24" s="38" t="s">
        <v>52</v>
      </c>
    </row>
    <row r="25" spans="1:5" ht="12.75">
      <c r="A25" s="44" t="s">
        <v>57</v>
      </c>
      <c r="E25" s="40" t="s">
        <v>1160</v>
      </c>
    </row>
    <row r="26" spans="1:16" ht="12.75">
      <c r="A26" s="26" t="s">
        <v>50</v>
      </c>
      <c s="31" t="s">
        <v>41</v>
      </c>
      <c s="31" t="s">
        <v>1135</v>
      </c>
      <c s="26" t="s">
        <v>52</v>
      </c>
      <c s="32" t="s">
        <v>1136</v>
      </c>
      <c s="33" t="s">
        <v>71</v>
      </c>
      <c s="34">
        <v>80</v>
      </c>
      <c s="35">
        <v>0</v>
      </c>
      <c s="36">
        <f>ROUND(ROUND(H26,2)*ROUND(G26,3),2)</f>
      </c>
      <c r="O26">
        <f>(I26*21)/100</f>
      </c>
      <c t="s">
        <v>27</v>
      </c>
    </row>
    <row r="27" spans="1:5" ht="51">
      <c r="A27" s="37" t="s">
        <v>55</v>
      </c>
      <c r="E27" s="38" t="s">
        <v>1137</v>
      </c>
    </row>
    <row r="28" spans="1:5" ht="12.75">
      <c r="A28" s="39" t="s">
        <v>57</v>
      </c>
      <c r="E28" s="40" t="s">
        <v>1161</v>
      </c>
    </row>
    <row r="29" spans="1:18" ht="12.75" customHeight="1">
      <c r="A29" s="6" t="s">
        <v>48</v>
      </c>
      <c s="6"/>
      <c s="42" t="s">
        <v>85</v>
      </c>
      <c s="6"/>
      <c s="29" t="s">
        <v>242</v>
      </c>
      <c s="6"/>
      <c s="6"/>
      <c s="6"/>
      <c s="43">
        <f>0+Q29</f>
      </c>
      <c r="O29">
        <f>0+R29</f>
      </c>
      <c r="Q29">
        <f>0+I30</f>
      </c>
      <c>
        <f>0+O30</f>
      </c>
    </row>
    <row r="30" spans="1:16" ht="12.75">
      <c r="A30" s="26" t="s">
        <v>50</v>
      </c>
      <c s="31" t="s">
        <v>81</v>
      </c>
      <c s="31" t="s">
        <v>1162</v>
      </c>
      <c s="26" t="s">
        <v>52</v>
      </c>
      <c s="32" t="s">
        <v>1163</v>
      </c>
      <c s="33" t="s">
        <v>98</v>
      </c>
      <c s="34">
        <v>20</v>
      </c>
      <c s="35">
        <v>0</v>
      </c>
      <c s="36">
        <f>ROUND(ROUND(H30,2)*ROUND(G30,3),2)</f>
      </c>
      <c r="O30">
        <f>(I30*21)/100</f>
      </c>
      <c t="s">
        <v>27</v>
      </c>
    </row>
    <row r="31" spans="1:5" ht="38.25">
      <c r="A31" s="37" t="s">
        <v>55</v>
      </c>
      <c r="E31" s="38" t="s">
        <v>1141</v>
      </c>
    </row>
    <row r="32" spans="1:5" ht="12.75">
      <c r="A32" s="39" t="s">
        <v>57</v>
      </c>
      <c r="E32" s="40" t="s">
        <v>1164</v>
      </c>
    </row>
  </sheetData>
  <sheetProtection sheet="1" objects="1" scenarios="1"/>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52.xml><?xml version="1.0" encoding="utf-8"?>
<worksheet xmlns="http://schemas.openxmlformats.org/spreadsheetml/2006/main" xmlns:r="http://schemas.openxmlformats.org/officeDocument/2006/relationships">
  <sheetPr>
    <pageSetUpPr fitToPage="1"/>
  </sheetPr>
  <dimension ref="A1:R33"/>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26</v>
      </c>
    </row>
    <row r="2" spans="2:16" ht="25" customHeight="1">
      <c r="B2" s="1"/>
      <c s="1"/>
      <c s="1"/>
      <c s="2" t="s">
        <v>13</v>
      </c>
      <c s="1"/>
      <c s="1"/>
      <c s="6"/>
      <c s="6"/>
      <c r="O2">
        <f>0+O9+O13+O20+O30</f>
      </c>
      <c t="s">
        <v>26</v>
      </c>
    </row>
    <row r="3" spans="1:16" ht="15" customHeight="1">
      <c r="A3" t="s">
        <v>12</v>
      </c>
      <c s="12" t="s">
        <v>14</v>
      </c>
      <c s="13" t="s">
        <v>15</v>
      </c>
      <c s="1"/>
      <c s="14" t="s">
        <v>16</v>
      </c>
      <c s="1"/>
      <c s="9"/>
      <c s="8" t="s">
        <v>1167</v>
      </c>
      <c s="45">
        <f>0+I9+I13+I20+I30</f>
      </c>
      <c r="O3" t="s">
        <v>23</v>
      </c>
      <c t="s">
        <v>27</v>
      </c>
    </row>
    <row r="4" spans="1:16" ht="15" customHeight="1">
      <c r="A4" t="s">
        <v>17</v>
      </c>
      <c s="12" t="s">
        <v>18</v>
      </c>
      <c s="13" t="s">
        <v>1165</v>
      </c>
      <c s="1"/>
      <c s="14" t="s">
        <v>1166</v>
      </c>
      <c s="1"/>
      <c s="1"/>
      <c s="11"/>
      <c s="11"/>
      <c r="O4" t="s">
        <v>24</v>
      </c>
      <c t="s">
        <v>27</v>
      </c>
    </row>
    <row r="5" spans="1:16" ht="12.75" customHeight="1">
      <c r="A5" t="s">
        <v>21</v>
      </c>
      <c s="16" t="s">
        <v>22</v>
      </c>
      <c s="17" t="s">
        <v>1167</v>
      </c>
      <c s="6"/>
      <c s="18" t="s">
        <v>1168</v>
      </c>
      <c s="6"/>
      <c s="6"/>
      <c s="6"/>
      <c s="6"/>
      <c r="O5" t="s">
        <v>25</v>
      </c>
      <c t="s">
        <v>27</v>
      </c>
    </row>
    <row r="6" spans="1:9" ht="12.75" customHeight="1">
      <c r="A6" s="15" t="s">
        <v>30</v>
      </c>
      <c s="15" t="s">
        <v>32</v>
      </c>
      <c s="15" t="s">
        <v>34</v>
      </c>
      <c s="15" t="s">
        <v>35</v>
      </c>
      <c s="15" t="s">
        <v>36</v>
      </c>
      <c s="15" t="s">
        <v>38</v>
      </c>
      <c s="15" t="s">
        <v>40</v>
      </c>
      <c s="15" t="s">
        <v>42</v>
      </c>
      <c s="15"/>
    </row>
    <row r="7" spans="1:9" ht="12.75" customHeight="1">
      <c r="A7" s="15"/>
      <c s="15"/>
      <c s="15"/>
      <c s="15"/>
      <c s="15"/>
      <c s="15"/>
      <c s="15"/>
      <c s="15" t="s">
        <v>43</v>
      </c>
      <c s="15" t="s">
        <v>45</v>
      </c>
    </row>
    <row r="8" spans="1:9" ht="12.75" customHeight="1">
      <c r="A8" s="15" t="s">
        <v>31</v>
      </c>
      <c s="15" t="s">
        <v>33</v>
      </c>
      <c s="15" t="s">
        <v>27</v>
      </c>
      <c s="15" t="s">
        <v>26</v>
      </c>
      <c s="15" t="s">
        <v>37</v>
      </c>
      <c s="15" t="s">
        <v>39</v>
      </c>
      <c s="15" t="s">
        <v>41</v>
      </c>
      <c s="15" t="s">
        <v>44</v>
      </c>
      <c s="15" t="s">
        <v>46</v>
      </c>
    </row>
    <row r="9" spans="1:18" ht="12.75" customHeight="1">
      <c r="A9" s="27" t="s">
        <v>48</v>
      </c>
      <c s="27"/>
      <c s="28" t="s">
        <v>31</v>
      </c>
      <c s="27"/>
      <c s="29" t="s">
        <v>49</v>
      </c>
      <c s="27"/>
      <c s="27"/>
      <c s="27"/>
      <c s="30">
        <f>0+Q9</f>
      </c>
      <c r="O9">
        <f>0+R9</f>
      </c>
      <c r="Q9">
        <f>0+I10</f>
      </c>
      <c>
        <f>0+O10</f>
      </c>
    </row>
    <row r="10" spans="1:16" ht="12.75">
      <c r="A10" s="26" t="s">
        <v>50</v>
      </c>
      <c s="31" t="s">
        <v>33</v>
      </c>
      <c s="31" t="s">
        <v>1127</v>
      </c>
      <c s="26" t="s">
        <v>1128</v>
      </c>
      <c s="32" t="s">
        <v>1129</v>
      </c>
      <c s="33" t="s">
        <v>1130</v>
      </c>
      <c s="34">
        <v>1</v>
      </c>
      <c s="35">
        <v>0</v>
      </c>
      <c s="36">
        <f>ROUND(ROUND(H10,2)*ROUND(G10,3),2)</f>
      </c>
      <c r="O10">
        <f>(I10*21)/100</f>
      </c>
      <c t="s">
        <v>27</v>
      </c>
    </row>
    <row r="11" spans="1:5" ht="76.5">
      <c r="A11" s="37" t="s">
        <v>55</v>
      </c>
      <c r="E11" s="38" t="s">
        <v>1170</v>
      </c>
    </row>
    <row r="12" spans="1:5" ht="12.75">
      <c r="A12" s="39" t="s">
        <v>57</v>
      </c>
      <c r="E12" s="40" t="s">
        <v>52</v>
      </c>
    </row>
    <row r="13" spans="1:18" ht="12.75" customHeight="1">
      <c r="A13" s="6" t="s">
        <v>48</v>
      </c>
      <c s="6"/>
      <c s="42" t="s">
        <v>33</v>
      </c>
      <c s="6"/>
      <c s="29" t="s">
        <v>59</v>
      </c>
      <c s="6"/>
      <c s="6"/>
      <c s="6"/>
      <c s="43">
        <f>0+Q13</f>
      </c>
      <c r="O13">
        <f>0+R13</f>
      </c>
      <c r="Q13">
        <f>0+I14+I17</f>
      </c>
      <c>
        <f>0+O14+O17</f>
      </c>
    </row>
    <row r="14" spans="1:16" ht="12.75">
      <c r="A14" s="26" t="s">
        <v>50</v>
      </c>
      <c s="31" t="s">
        <v>27</v>
      </c>
      <c s="31" t="s">
        <v>1171</v>
      </c>
      <c s="26" t="s">
        <v>52</v>
      </c>
      <c s="32" t="s">
        <v>1172</v>
      </c>
      <c s="33" t="s">
        <v>71</v>
      </c>
      <c s="34">
        <v>16.5</v>
      </c>
      <c s="35">
        <v>0</v>
      </c>
      <c s="36">
        <f>ROUND(ROUND(H14,2)*ROUND(G14,3),2)</f>
      </c>
      <c r="O14">
        <f>(I14*21)/100</f>
      </c>
      <c t="s">
        <v>27</v>
      </c>
    </row>
    <row r="15" spans="1:5" ht="25.5">
      <c r="A15" s="37" t="s">
        <v>55</v>
      </c>
      <c r="E15" s="38" t="s">
        <v>1173</v>
      </c>
    </row>
    <row r="16" spans="1:5" ht="12.75">
      <c r="A16" s="44" t="s">
        <v>57</v>
      </c>
      <c r="E16" s="40" t="s">
        <v>1174</v>
      </c>
    </row>
    <row r="17" spans="1:16" ht="12.75">
      <c r="A17" s="26" t="s">
        <v>50</v>
      </c>
      <c s="31" t="s">
        <v>26</v>
      </c>
      <c s="31" t="s">
        <v>1175</v>
      </c>
      <c s="26" t="s">
        <v>52</v>
      </c>
      <c s="32" t="s">
        <v>1176</v>
      </c>
      <c s="33" t="s">
        <v>71</v>
      </c>
      <c s="34">
        <v>16.5</v>
      </c>
      <c s="35">
        <v>0</v>
      </c>
      <c s="36">
        <f>ROUND(ROUND(H17,2)*ROUND(G17,3),2)</f>
      </c>
      <c r="O17">
        <f>(I17*21)/100</f>
      </c>
      <c t="s">
        <v>27</v>
      </c>
    </row>
    <row r="18" spans="1:5" ht="25.5">
      <c r="A18" s="37" t="s">
        <v>55</v>
      </c>
      <c r="E18" s="38" t="s">
        <v>1177</v>
      </c>
    </row>
    <row r="19" spans="1:5" ht="12.75">
      <c r="A19" s="39" t="s">
        <v>57</v>
      </c>
      <c r="E19" s="40" t="s">
        <v>1178</v>
      </c>
    </row>
    <row r="20" spans="1:18" ht="12.75" customHeight="1">
      <c r="A20" s="6" t="s">
        <v>48</v>
      </c>
      <c s="6"/>
      <c s="42" t="s">
        <v>81</v>
      </c>
      <c s="6"/>
      <c s="29" t="s">
        <v>90</v>
      </c>
      <c s="6"/>
      <c s="6"/>
      <c s="6"/>
      <c s="43">
        <f>0+Q20</f>
      </c>
      <c r="O20">
        <f>0+R20</f>
      </c>
      <c r="Q20">
        <f>0+I21+I24+I27</f>
      </c>
      <c>
        <f>0+O21+O24+O27</f>
      </c>
    </row>
    <row r="21" spans="1:16" ht="12.75">
      <c r="A21" s="26" t="s">
        <v>50</v>
      </c>
      <c s="31" t="s">
        <v>37</v>
      </c>
      <c s="31" t="s">
        <v>1179</v>
      </c>
      <c s="26" t="s">
        <v>52</v>
      </c>
      <c s="32" t="s">
        <v>1180</v>
      </c>
      <c s="33" t="s">
        <v>98</v>
      </c>
      <c s="34">
        <v>17</v>
      </c>
      <c s="35">
        <v>0</v>
      </c>
      <c s="36">
        <f>ROUND(ROUND(H21,2)*ROUND(G21,3),2)</f>
      </c>
      <c r="O21">
        <f>(I21*21)/100</f>
      </c>
      <c t="s">
        <v>27</v>
      </c>
    </row>
    <row r="22" spans="1:5" ht="25.5">
      <c r="A22" s="37" t="s">
        <v>55</v>
      </c>
      <c r="E22" s="38" t="s">
        <v>1181</v>
      </c>
    </row>
    <row r="23" spans="1:5" ht="12.75">
      <c r="A23" s="44" t="s">
        <v>57</v>
      </c>
      <c r="E23" s="40" t="s">
        <v>1182</v>
      </c>
    </row>
    <row r="24" spans="1:16" ht="12.75">
      <c r="A24" s="26" t="s">
        <v>50</v>
      </c>
      <c s="31" t="s">
        <v>39</v>
      </c>
      <c s="31" t="s">
        <v>1183</v>
      </c>
      <c s="26" t="s">
        <v>52</v>
      </c>
      <c s="32" t="s">
        <v>1184</v>
      </c>
      <c s="33" t="s">
        <v>98</v>
      </c>
      <c s="34">
        <v>17</v>
      </c>
      <c s="35">
        <v>0</v>
      </c>
      <c s="36">
        <f>ROUND(ROUND(H24,2)*ROUND(G24,3),2)</f>
      </c>
      <c r="O24">
        <f>(I24*21)/100</f>
      </c>
      <c t="s">
        <v>27</v>
      </c>
    </row>
    <row r="25" spans="1:5" ht="25.5">
      <c r="A25" s="37" t="s">
        <v>55</v>
      </c>
      <c r="E25" s="38" t="s">
        <v>1185</v>
      </c>
    </row>
    <row r="26" spans="1:5" ht="12.75">
      <c r="A26" s="44" t="s">
        <v>57</v>
      </c>
      <c r="E26" s="40" t="s">
        <v>1186</v>
      </c>
    </row>
    <row r="27" spans="1:16" ht="12.75">
      <c r="A27" s="26" t="s">
        <v>50</v>
      </c>
      <c s="31" t="s">
        <v>41</v>
      </c>
      <c s="31" t="s">
        <v>1187</v>
      </c>
      <c s="26" t="s">
        <v>52</v>
      </c>
      <c s="32" t="s">
        <v>1188</v>
      </c>
      <c s="33" t="s">
        <v>98</v>
      </c>
      <c s="34">
        <v>14</v>
      </c>
      <c s="35">
        <v>0</v>
      </c>
      <c s="36">
        <f>ROUND(ROUND(H27,2)*ROUND(G27,3),2)</f>
      </c>
      <c r="O27">
        <f>(I27*21)/100</f>
      </c>
      <c t="s">
        <v>27</v>
      </c>
    </row>
    <row r="28" spans="1:5" ht="25.5">
      <c r="A28" s="37" t="s">
        <v>55</v>
      </c>
      <c r="E28" s="38" t="s">
        <v>1189</v>
      </c>
    </row>
    <row r="29" spans="1:5" ht="12.75">
      <c r="A29" s="39" t="s">
        <v>57</v>
      </c>
      <c r="E29" s="40" t="s">
        <v>1190</v>
      </c>
    </row>
    <row r="30" spans="1:18" ht="12.75" customHeight="1">
      <c r="A30" s="6" t="s">
        <v>48</v>
      </c>
      <c s="6"/>
      <c s="42" t="s">
        <v>85</v>
      </c>
      <c s="6"/>
      <c s="29" t="s">
        <v>242</v>
      </c>
      <c s="6"/>
      <c s="6"/>
      <c s="6"/>
      <c s="43">
        <f>0+Q30</f>
      </c>
      <c r="O30">
        <f>0+R30</f>
      </c>
      <c r="Q30">
        <f>0+I31</f>
      </c>
      <c>
        <f>0+O31</f>
      </c>
    </row>
    <row r="31" spans="1:16" ht="12.75">
      <c r="A31" s="26" t="s">
        <v>50</v>
      </c>
      <c s="31" t="s">
        <v>81</v>
      </c>
      <c s="31" t="s">
        <v>1191</v>
      </c>
      <c s="26" t="s">
        <v>52</v>
      </c>
      <c s="32" t="s">
        <v>1192</v>
      </c>
      <c s="33" t="s">
        <v>71</v>
      </c>
      <c s="34">
        <v>1.7</v>
      </c>
      <c s="35">
        <v>0</v>
      </c>
      <c s="36">
        <f>ROUND(ROUND(H31,2)*ROUND(G31,3),2)</f>
      </c>
      <c r="O31">
        <f>(I31*21)/100</f>
      </c>
      <c t="s">
        <v>27</v>
      </c>
    </row>
    <row r="32" spans="1:5" ht="12.75">
      <c r="A32" s="37" t="s">
        <v>55</v>
      </c>
      <c r="E32" s="38" t="s">
        <v>1193</v>
      </c>
    </row>
    <row r="33" spans="1:5" ht="12.75">
      <c r="A33" s="39" t="s">
        <v>57</v>
      </c>
      <c r="E33" s="40" t="s">
        <v>1194</v>
      </c>
    </row>
  </sheetData>
  <sheetProtection sheet="1" objects="1" scenarios="1"/>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53.xml><?xml version="1.0" encoding="utf-8"?>
<worksheet xmlns="http://schemas.openxmlformats.org/spreadsheetml/2006/main" xmlns:r="http://schemas.openxmlformats.org/officeDocument/2006/relationships">
  <sheetPr>
    <pageSetUpPr fitToPage="1"/>
  </sheetPr>
  <dimension ref="A1:R26"/>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26</v>
      </c>
    </row>
    <row r="2" spans="2:16" ht="25" customHeight="1">
      <c r="B2" s="1"/>
      <c s="1"/>
      <c s="1"/>
      <c s="2" t="s">
        <v>13</v>
      </c>
      <c s="1"/>
      <c s="1"/>
      <c s="6"/>
      <c s="6"/>
      <c r="O2">
        <f>0+O9+O13+O20</f>
      </c>
      <c t="s">
        <v>26</v>
      </c>
    </row>
    <row r="3" spans="1:16" ht="15" customHeight="1">
      <c r="A3" t="s">
        <v>12</v>
      </c>
      <c s="12" t="s">
        <v>14</v>
      </c>
      <c s="13" t="s">
        <v>15</v>
      </c>
      <c s="1"/>
      <c s="14" t="s">
        <v>16</v>
      </c>
      <c s="1"/>
      <c s="9"/>
      <c s="8" t="s">
        <v>1195</v>
      </c>
      <c s="45">
        <f>0+I9+I13+I20</f>
      </c>
      <c r="O3" t="s">
        <v>23</v>
      </c>
      <c t="s">
        <v>27</v>
      </c>
    </row>
    <row r="4" spans="1:16" ht="15" customHeight="1">
      <c r="A4" t="s">
        <v>17</v>
      </c>
      <c s="12" t="s">
        <v>18</v>
      </c>
      <c s="13" t="s">
        <v>1165</v>
      </c>
      <c s="1"/>
      <c s="14" t="s">
        <v>1166</v>
      </c>
      <c s="1"/>
      <c s="1"/>
      <c s="11"/>
      <c s="11"/>
      <c r="O4" t="s">
        <v>24</v>
      </c>
      <c t="s">
        <v>27</v>
      </c>
    </row>
    <row r="5" spans="1:16" ht="12.75" customHeight="1">
      <c r="A5" t="s">
        <v>21</v>
      </c>
      <c s="16" t="s">
        <v>22</v>
      </c>
      <c s="17" t="s">
        <v>1195</v>
      </c>
      <c s="6"/>
      <c s="18" t="s">
        <v>1196</v>
      </c>
      <c s="6"/>
      <c s="6"/>
      <c s="6"/>
      <c s="6"/>
      <c r="O5" t="s">
        <v>25</v>
      </c>
      <c t="s">
        <v>27</v>
      </c>
    </row>
    <row r="6" spans="1:9" ht="12.75" customHeight="1">
      <c r="A6" s="15" t="s">
        <v>30</v>
      </c>
      <c s="15" t="s">
        <v>32</v>
      </c>
      <c s="15" t="s">
        <v>34</v>
      </c>
      <c s="15" t="s">
        <v>35</v>
      </c>
      <c s="15" t="s">
        <v>36</v>
      </c>
      <c s="15" t="s">
        <v>38</v>
      </c>
      <c s="15" t="s">
        <v>40</v>
      </c>
      <c s="15" t="s">
        <v>42</v>
      </c>
      <c s="15"/>
    </row>
    <row r="7" spans="1:9" ht="12.75" customHeight="1">
      <c r="A7" s="15"/>
      <c s="15"/>
      <c s="15"/>
      <c s="15"/>
      <c s="15"/>
      <c s="15"/>
      <c s="15"/>
      <c s="15" t="s">
        <v>43</v>
      </c>
      <c s="15" t="s">
        <v>45</v>
      </c>
    </row>
    <row r="8" spans="1:9" ht="12.75" customHeight="1">
      <c r="A8" s="15" t="s">
        <v>31</v>
      </c>
      <c s="15" t="s">
        <v>33</v>
      </c>
      <c s="15" t="s">
        <v>27</v>
      </c>
      <c s="15" t="s">
        <v>26</v>
      </c>
      <c s="15" t="s">
        <v>37</v>
      </c>
      <c s="15" t="s">
        <v>39</v>
      </c>
      <c s="15" t="s">
        <v>41</v>
      </c>
      <c s="15" t="s">
        <v>44</v>
      </c>
      <c s="15" t="s">
        <v>46</v>
      </c>
    </row>
    <row r="9" spans="1:18" ht="12.75" customHeight="1">
      <c r="A9" s="27" t="s">
        <v>48</v>
      </c>
      <c s="27"/>
      <c s="28" t="s">
        <v>31</v>
      </c>
      <c s="27"/>
      <c s="29" t="s">
        <v>49</v>
      </c>
      <c s="27"/>
      <c s="27"/>
      <c s="27"/>
      <c s="30">
        <f>0+Q9</f>
      </c>
      <c r="O9">
        <f>0+R9</f>
      </c>
      <c r="Q9">
        <f>0+I10</f>
      </c>
      <c>
        <f>0+O10</f>
      </c>
    </row>
    <row r="10" spans="1:16" ht="12.75">
      <c r="A10" s="26" t="s">
        <v>50</v>
      </c>
      <c s="31" t="s">
        <v>33</v>
      </c>
      <c s="31" t="s">
        <v>1127</v>
      </c>
      <c s="26" t="s">
        <v>1128</v>
      </c>
      <c s="32" t="s">
        <v>1129</v>
      </c>
      <c s="33" t="s">
        <v>1130</v>
      </c>
      <c s="34">
        <v>1</v>
      </c>
      <c s="35">
        <v>0</v>
      </c>
      <c s="36">
        <f>ROUND(ROUND(H10,2)*ROUND(G10,3),2)</f>
      </c>
      <c r="O10">
        <f>(I10*21)/100</f>
      </c>
      <c t="s">
        <v>27</v>
      </c>
    </row>
    <row r="11" spans="1:5" ht="76.5">
      <c r="A11" s="37" t="s">
        <v>55</v>
      </c>
      <c r="E11" s="38" t="s">
        <v>1198</v>
      </c>
    </row>
    <row r="12" spans="1:5" ht="12.75">
      <c r="A12" s="39" t="s">
        <v>57</v>
      </c>
      <c r="E12" s="40" t="s">
        <v>52</v>
      </c>
    </row>
    <row r="13" spans="1:18" ht="12.75" customHeight="1">
      <c r="A13" s="6" t="s">
        <v>48</v>
      </c>
      <c s="6"/>
      <c s="42" t="s">
        <v>33</v>
      </c>
      <c s="6"/>
      <c s="29" t="s">
        <v>59</v>
      </c>
      <c s="6"/>
      <c s="6"/>
      <c s="6"/>
      <c s="43">
        <f>0+Q13</f>
      </c>
      <c r="O13">
        <f>0+R13</f>
      </c>
      <c r="Q13">
        <f>0+I14+I17</f>
      </c>
      <c>
        <f>0+O14+O17</f>
      </c>
    </row>
    <row r="14" spans="1:16" ht="12.75">
      <c r="A14" s="26" t="s">
        <v>50</v>
      </c>
      <c s="31" t="s">
        <v>27</v>
      </c>
      <c s="31" t="s">
        <v>1171</v>
      </c>
      <c s="26" t="s">
        <v>52</v>
      </c>
      <c s="32" t="s">
        <v>1172</v>
      </c>
      <c s="33" t="s">
        <v>71</v>
      </c>
      <c s="34">
        <v>25.5</v>
      </c>
      <c s="35">
        <v>0</v>
      </c>
      <c s="36">
        <f>ROUND(ROUND(H14,2)*ROUND(G14,3),2)</f>
      </c>
      <c r="O14">
        <f>(I14*21)/100</f>
      </c>
      <c t="s">
        <v>27</v>
      </c>
    </row>
    <row r="15" spans="1:5" ht="51">
      <c r="A15" s="37" t="s">
        <v>55</v>
      </c>
      <c r="E15" s="38" t="s">
        <v>1199</v>
      </c>
    </row>
    <row r="16" spans="1:5" ht="12.75">
      <c r="A16" s="44" t="s">
        <v>57</v>
      </c>
      <c r="E16" s="40" t="s">
        <v>1200</v>
      </c>
    </row>
    <row r="17" spans="1:16" ht="12.75">
      <c r="A17" s="26" t="s">
        <v>50</v>
      </c>
      <c s="31" t="s">
        <v>26</v>
      </c>
      <c s="31" t="s">
        <v>1175</v>
      </c>
      <c s="26" t="s">
        <v>52</v>
      </c>
      <c s="32" t="s">
        <v>1176</v>
      </c>
      <c s="33" t="s">
        <v>71</v>
      </c>
      <c s="34">
        <v>25.5</v>
      </c>
      <c s="35">
        <v>0</v>
      </c>
      <c s="36">
        <f>ROUND(ROUND(H17,2)*ROUND(G17,3),2)</f>
      </c>
      <c r="O17">
        <f>(I17*21)/100</f>
      </c>
      <c t="s">
        <v>27</v>
      </c>
    </row>
    <row r="18" spans="1:5" ht="51">
      <c r="A18" s="37" t="s">
        <v>55</v>
      </c>
      <c r="E18" s="38" t="s">
        <v>1201</v>
      </c>
    </row>
    <row r="19" spans="1:5" ht="12.75">
      <c r="A19" s="39" t="s">
        <v>57</v>
      </c>
      <c r="E19" s="40" t="s">
        <v>1202</v>
      </c>
    </row>
    <row r="20" spans="1:18" ht="12.75" customHeight="1">
      <c r="A20" s="6" t="s">
        <v>48</v>
      </c>
      <c s="6"/>
      <c s="42" t="s">
        <v>81</v>
      </c>
      <c s="6"/>
      <c s="29" t="s">
        <v>90</v>
      </c>
      <c s="6"/>
      <c s="6"/>
      <c s="6"/>
      <c s="43">
        <f>0+Q20</f>
      </c>
      <c r="O20">
        <f>0+R20</f>
      </c>
      <c r="Q20">
        <f>0+I21+I24</f>
      </c>
      <c>
        <f>0+O21+O24</f>
      </c>
    </row>
    <row r="21" spans="1:16" ht="12.75">
      <c r="A21" s="26" t="s">
        <v>50</v>
      </c>
      <c s="31" t="s">
        <v>37</v>
      </c>
      <c s="31" t="s">
        <v>1179</v>
      </c>
      <c s="26" t="s">
        <v>52</v>
      </c>
      <c s="32" t="s">
        <v>1180</v>
      </c>
      <c s="33" t="s">
        <v>98</v>
      </c>
      <c s="34">
        <v>12</v>
      </c>
      <c s="35">
        <v>0</v>
      </c>
      <c s="36">
        <f>ROUND(ROUND(H21,2)*ROUND(G21,3),2)</f>
      </c>
      <c r="O21">
        <f>(I21*21)/100</f>
      </c>
      <c t="s">
        <v>27</v>
      </c>
    </row>
    <row r="22" spans="1:5" ht="25.5">
      <c r="A22" s="37" t="s">
        <v>55</v>
      </c>
      <c r="E22" s="38" t="s">
        <v>1203</v>
      </c>
    </row>
    <row r="23" spans="1:5" ht="12.75">
      <c r="A23" s="44" t="s">
        <v>57</v>
      </c>
      <c r="E23" s="40" t="s">
        <v>1204</v>
      </c>
    </row>
    <row r="24" spans="1:16" ht="12.75">
      <c r="A24" s="26" t="s">
        <v>50</v>
      </c>
      <c s="31" t="s">
        <v>39</v>
      </c>
      <c s="31" t="s">
        <v>1183</v>
      </c>
      <c s="26" t="s">
        <v>52</v>
      </c>
      <c s="32" t="s">
        <v>1184</v>
      </c>
      <c s="33" t="s">
        <v>98</v>
      </c>
      <c s="34">
        <v>6</v>
      </c>
      <c s="35">
        <v>0</v>
      </c>
      <c s="36">
        <f>ROUND(ROUND(H24,2)*ROUND(G24,3),2)</f>
      </c>
      <c r="O24">
        <f>(I24*21)/100</f>
      </c>
      <c t="s">
        <v>27</v>
      </c>
    </row>
    <row r="25" spans="1:5" ht="25.5">
      <c r="A25" s="37" t="s">
        <v>55</v>
      </c>
      <c r="E25" s="38" t="s">
        <v>1205</v>
      </c>
    </row>
    <row r="26" spans="1:5" ht="12.75">
      <c r="A26" s="39" t="s">
        <v>57</v>
      </c>
      <c r="E26" s="40" t="s">
        <v>1206</v>
      </c>
    </row>
  </sheetData>
  <sheetProtection sheet="1" objects="1" scenarios="1"/>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54.xml><?xml version="1.0" encoding="utf-8"?>
<worksheet xmlns="http://schemas.openxmlformats.org/spreadsheetml/2006/main" xmlns:r="http://schemas.openxmlformats.org/officeDocument/2006/relationships">
  <sheetPr>
    <pageSetUpPr fitToPage="1"/>
  </sheetPr>
  <dimension ref="A1:R12"/>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26</v>
      </c>
    </row>
    <row r="2" spans="2:16" ht="25" customHeight="1">
      <c r="B2" s="1"/>
      <c s="1"/>
      <c s="1"/>
      <c s="2" t="s">
        <v>13</v>
      </c>
      <c s="1"/>
      <c s="1"/>
      <c s="6"/>
      <c s="6"/>
      <c r="O2">
        <f>0+O9</f>
      </c>
      <c t="s">
        <v>26</v>
      </c>
    </row>
    <row r="3" spans="1:16" ht="15" customHeight="1">
      <c r="A3" t="s">
        <v>12</v>
      </c>
      <c s="12" t="s">
        <v>14</v>
      </c>
      <c s="13" t="s">
        <v>15</v>
      </c>
      <c s="1"/>
      <c s="14" t="s">
        <v>16</v>
      </c>
      <c s="1"/>
      <c s="9"/>
      <c s="8" t="s">
        <v>1207</v>
      </c>
      <c s="45">
        <f>0+I9</f>
      </c>
      <c r="O3" t="s">
        <v>23</v>
      </c>
      <c t="s">
        <v>27</v>
      </c>
    </row>
    <row r="4" spans="1:16" ht="15" customHeight="1">
      <c r="A4" t="s">
        <v>17</v>
      </c>
      <c s="12" t="s">
        <v>18</v>
      </c>
      <c s="13" t="s">
        <v>1165</v>
      </c>
      <c s="1"/>
      <c s="14" t="s">
        <v>1166</v>
      </c>
      <c s="1"/>
      <c s="1"/>
      <c s="11"/>
      <c s="11"/>
      <c r="O4" t="s">
        <v>24</v>
      </c>
      <c t="s">
        <v>27</v>
      </c>
    </row>
    <row r="5" spans="1:16" ht="12.75" customHeight="1">
      <c r="A5" t="s">
        <v>21</v>
      </c>
      <c s="16" t="s">
        <v>22</v>
      </c>
      <c s="17" t="s">
        <v>1207</v>
      </c>
      <c s="6"/>
      <c s="18" t="s">
        <v>1208</v>
      </c>
      <c s="6"/>
      <c s="6"/>
      <c s="6"/>
      <c s="6"/>
      <c r="O5" t="s">
        <v>25</v>
      </c>
      <c t="s">
        <v>27</v>
      </c>
    </row>
    <row r="6" spans="1:9" ht="12.75" customHeight="1">
      <c r="A6" s="15" t="s">
        <v>30</v>
      </c>
      <c s="15" t="s">
        <v>32</v>
      </c>
      <c s="15" t="s">
        <v>34</v>
      </c>
      <c s="15" t="s">
        <v>35</v>
      </c>
      <c s="15" t="s">
        <v>36</v>
      </c>
      <c s="15" t="s">
        <v>38</v>
      </c>
      <c s="15" t="s">
        <v>40</v>
      </c>
      <c s="15" t="s">
        <v>42</v>
      </c>
      <c s="15"/>
    </row>
    <row r="7" spans="1:9" ht="12.75" customHeight="1">
      <c r="A7" s="15"/>
      <c s="15"/>
      <c s="15"/>
      <c s="15"/>
      <c s="15"/>
      <c s="15"/>
      <c s="15"/>
      <c s="15" t="s">
        <v>43</v>
      </c>
      <c s="15" t="s">
        <v>45</v>
      </c>
    </row>
    <row r="8" spans="1:9" ht="12.75" customHeight="1">
      <c r="A8" s="15" t="s">
        <v>31</v>
      </c>
      <c s="15" t="s">
        <v>33</v>
      </c>
      <c s="15" t="s">
        <v>27</v>
      </c>
      <c s="15" t="s">
        <v>26</v>
      </c>
      <c s="15" t="s">
        <v>37</v>
      </c>
      <c s="15" t="s">
        <v>39</v>
      </c>
      <c s="15" t="s">
        <v>41</v>
      </c>
      <c s="15" t="s">
        <v>44</v>
      </c>
      <c s="15" t="s">
        <v>46</v>
      </c>
    </row>
    <row r="9" spans="1:18" ht="12.75" customHeight="1">
      <c r="A9" s="27" t="s">
        <v>48</v>
      </c>
      <c s="27"/>
      <c s="28" t="s">
        <v>31</v>
      </c>
      <c s="27"/>
      <c s="29" t="s">
        <v>49</v>
      </c>
      <c s="27"/>
      <c s="27"/>
      <c s="27"/>
      <c s="30">
        <f>0+Q9</f>
      </c>
      <c r="O9">
        <f>0+R9</f>
      </c>
      <c r="Q9">
        <f>0+I10</f>
      </c>
      <c>
        <f>0+O10</f>
      </c>
    </row>
    <row r="10" spans="1:16" ht="12.75">
      <c r="A10" s="26" t="s">
        <v>50</v>
      </c>
      <c s="31" t="s">
        <v>33</v>
      </c>
      <c s="31" t="s">
        <v>1127</v>
      </c>
      <c s="26" t="s">
        <v>1210</v>
      </c>
      <c s="32" t="s">
        <v>1129</v>
      </c>
      <c s="33" t="s">
        <v>1130</v>
      </c>
      <c s="34">
        <v>1</v>
      </c>
      <c s="35">
        <v>0</v>
      </c>
      <c s="36">
        <f>ROUND(ROUND(H10,2)*ROUND(G10,3),2)</f>
      </c>
      <c r="O10">
        <f>(I10*21)/100</f>
      </c>
      <c t="s">
        <v>27</v>
      </c>
    </row>
    <row r="11" spans="1:5" ht="51">
      <c r="A11" s="37" t="s">
        <v>55</v>
      </c>
      <c r="E11" s="38" t="s">
        <v>1211</v>
      </c>
    </row>
    <row r="12" spans="1:5" ht="12.75">
      <c r="A12" s="39" t="s">
        <v>57</v>
      </c>
      <c r="E12" s="40" t="s">
        <v>52</v>
      </c>
    </row>
  </sheetData>
  <sheetProtection sheet="1" objects="1" scenarios="1"/>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55.xml><?xml version="1.0" encoding="utf-8"?>
<worksheet xmlns="http://schemas.openxmlformats.org/spreadsheetml/2006/main" xmlns:r="http://schemas.openxmlformats.org/officeDocument/2006/relationships">
  <sheetPr>
    <pageSetUpPr fitToPage="1"/>
  </sheetPr>
  <dimension ref="A1:R84"/>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26</v>
      </c>
    </row>
    <row r="2" spans="2:16" ht="25" customHeight="1">
      <c r="B2" s="1"/>
      <c s="1"/>
      <c s="1"/>
      <c s="2" t="s">
        <v>13</v>
      </c>
      <c s="1"/>
      <c s="1"/>
      <c s="6"/>
      <c s="6"/>
      <c r="O2">
        <f>0+O9+O16+O35+O39</f>
      </c>
      <c t="s">
        <v>26</v>
      </c>
    </row>
    <row r="3" spans="1:16" ht="15" customHeight="1">
      <c r="A3" t="s">
        <v>12</v>
      </c>
      <c s="12" t="s">
        <v>14</v>
      </c>
      <c s="13" t="s">
        <v>15</v>
      </c>
      <c s="1"/>
      <c s="14" t="s">
        <v>16</v>
      </c>
      <c s="1"/>
      <c s="9"/>
      <c s="8" t="s">
        <v>1212</v>
      </c>
      <c s="45">
        <f>0+I9+I16+I35+I39</f>
      </c>
      <c r="O3" t="s">
        <v>23</v>
      </c>
      <c t="s">
        <v>27</v>
      </c>
    </row>
    <row r="4" spans="1:16" ht="15" customHeight="1">
      <c r="A4" t="s">
        <v>17</v>
      </c>
      <c s="12" t="s">
        <v>18</v>
      </c>
      <c s="13" t="s">
        <v>1165</v>
      </c>
      <c s="1"/>
      <c s="14" t="s">
        <v>1166</v>
      </c>
      <c s="1"/>
      <c s="1"/>
      <c s="11"/>
      <c s="11"/>
      <c r="O4" t="s">
        <v>24</v>
      </c>
      <c t="s">
        <v>27</v>
      </c>
    </row>
    <row r="5" spans="1:16" ht="12.75" customHeight="1">
      <c r="A5" t="s">
        <v>21</v>
      </c>
      <c s="16" t="s">
        <v>22</v>
      </c>
      <c s="17" t="s">
        <v>1212</v>
      </c>
      <c s="6"/>
      <c s="18" t="s">
        <v>1213</v>
      </c>
      <c s="6"/>
      <c s="6"/>
      <c s="6"/>
      <c s="6"/>
      <c r="O5" t="s">
        <v>25</v>
      </c>
      <c t="s">
        <v>27</v>
      </c>
    </row>
    <row r="6" spans="1:9" ht="12.75" customHeight="1">
      <c r="A6" s="15" t="s">
        <v>30</v>
      </c>
      <c s="15" t="s">
        <v>32</v>
      </c>
      <c s="15" t="s">
        <v>34</v>
      </c>
      <c s="15" t="s">
        <v>35</v>
      </c>
      <c s="15" t="s">
        <v>36</v>
      </c>
      <c s="15" t="s">
        <v>38</v>
      </c>
      <c s="15" t="s">
        <v>40</v>
      </c>
      <c s="15" t="s">
        <v>42</v>
      </c>
      <c s="15"/>
    </row>
    <row r="7" spans="1:9" ht="12.75" customHeight="1">
      <c r="A7" s="15"/>
      <c s="15"/>
      <c s="15"/>
      <c s="15"/>
      <c s="15"/>
      <c s="15"/>
      <c s="15"/>
      <c s="15" t="s">
        <v>43</v>
      </c>
      <c s="15" t="s">
        <v>45</v>
      </c>
    </row>
    <row r="8" spans="1:9" ht="12.75" customHeight="1">
      <c r="A8" s="15" t="s">
        <v>31</v>
      </c>
      <c s="15" t="s">
        <v>33</v>
      </c>
      <c s="15" t="s">
        <v>27</v>
      </c>
      <c s="15" t="s">
        <v>26</v>
      </c>
      <c s="15" t="s">
        <v>37</v>
      </c>
      <c s="15" t="s">
        <v>39</v>
      </c>
      <c s="15" t="s">
        <v>41</v>
      </c>
      <c s="15" t="s">
        <v>44</v>
      </c>
      <c s="15" t="s">
        <v>46</v>
      </c>
    </row>
    <row r="9" spans="1:18" ht="12.75" customHeight="1">
      <c r="A9" s="27" t="s">
        <v>48</v>
      </c>
      <c s="27"/>
      <c s="28" t="s">
        <v>31</v>
      </c>
      <c s="27"/>
      <c s="29" t="s">
        <v>49</v>
      </c>
      <c s="27"/>
      <c s="27"/>
      <c s="27"/>
      <c s="30">
        <f>0+Q9</f>
      </c>
      <c r="O9">
        <f>0+R9</f>
      </c>
      <c r="Q9">
        <f>0+I10+I13</f>
      </c>
      <c>
        <f>0+O10+O13</f>
      </c>
    </row>
    <row r="10" spans="1:16" ht="12.75">
      <c r="A10" s="26" t="s">
        <v>50</v>
      </c>
      <c s="31" t="s">
        <v>33</v>
      </c>
      <c s="31" t="s">
        <v>51</v>
      </c>
      <c s="26" t="s">
        <v>52</v>
      </c>
      <c s="32" t="s">
        <v>53</v>
      </c>
      <c s="33" t="s">
        <v>54</v>
      </c>
      <c s="34">
        <v>68.4</v>
      </c>
      <c s="35">
        <v>0</v>
      </c>
      <c s="36">
        <f>ROUND(ROUND(H10,2)*ROUND(G10,3),2)</f>
      </c>
      <c r="O10">
        <f>(I10*21)/100</f>
      </c>
      <c t="s">
        <v>27</v>
      </c>
    </row>
    <row r="11" spans="1:5" ht="12.75">
      <c r="A11" s="37" t="s">
        <v>55</v>
      </c>
      <c r="E11" s="38" t="s">
        <v>1215</v>
      </c>
    </row>
    <row r="12" spans="1:5" ht="38.25">
      <c r="A12" s="44" t="s">
        <v>57</v>
      </c>
      <c r="E12" s="40" t="s">
        <v>1216</v>
      </c>
    </row>
    <row r="13" spans="1:16" ht="12.75">
      <c r="A13" s="26" t="s">
        <v>50</v>
      </c>
      <c s="31" t="s">
        <v>27</v>
      </c>
      <c s="31" t="s">
        <v>1127</v>
      </c>
      <c s="26" t="s">
        <v>1128</v>
      </c>
      <c s="32" t="s">
        <v>1129</v>
      </c>
      <c s="33" t="s">
        <v>1130</v>
      </c>
      <c s="34">
        <v>1</v>
      </c>
      <c s="35">
        <v>0</v>
      </c>
      <c s="36">
        <f>ROUND(ROUND(H13,2)*ROUND(G13,3),2)</f>
      </c>
      <c r="O13">
        <f>(I13*21)/100</f>
      </c>
      <c t="s">
        <v>27</v>
      </c>
    </row>
    <row r="14" spans="1:5" ht="76.5">
      <c r="A14" s="37" t="s">
        <v>55</v>
      </c>
      <c r="E14" s="38" t="s">
        <v>1217</v>
      </c>
    </row>
    <row r="15" spans="1:5" ht="12.75">
      <c r="A15" s="39" t="s">
        <v>57</v>
      </c>
      <c r="E15" s="40" t="s">
        <v>52</v>
      </c>
    </row>
    <row r="16" spans="1:18" ht="12.75" customHeight="1">
      <c r="A16" s="6" t="s">
        <v>48</v>
      </c>
      <c s="6"/>
      <c s="42" t="s">
        <v>33</v>
      </c>
      <c s="6"/>
      <c s="29" t="s">
        <v>59</v>
      </c>
      <c s="6"/>
      <c s="6"/>
      <c s="6"/>
      <c s="43">
        <f>0+Q16</f>
      </c>
      <c r="O16">
        <f>0+R16</f>
      </c>
      <c r="Q16">
        <f>0+I17+I20+I23+I26+I29+I32</f>
      </c>
      <c>
        <f>0+O17+O20+O23+O26+O29+O32</f>
      </c>
    </row>
    <row r="17" spans="1:16" ht="12.75">
      <c r="A17" s="26" t="s">
        <v>50</v>
      </c>
      <c s="31" t="s">
        <v>26</v>
      </c>
      <c s="31" t="s">
        <v>1218</v>
      </c>
      <c s="26" t="s">
        <v>52</v>
      </c>
      <c s="32" t="s">
        <v>1219</v>
      </c>
      <c s="33" t="s">
        <v>71</v>
      </c>
      <c s="34">
        <v>15</v>
      </c>
      <c s="35">
        <v>0</v>
      </c>
      <c s="36">
        <f>ROUND(ROUND(H17,2)*ROUND(G17,3),2)</f>
      </c>
      <c r="O17">
        <f>(I17*21)/100</f>
      </c>
      <c t="s">
        <v>27</v>
      </c>
    </row>
    <row r="18" spans="1:5" ht="25.5">
      <c r="A18" s="37" t="s">
        <v>55</v>
      </c>
      <c r="E18" s="38" t="s">
        <v>1220</v>
      </c>
    </row>
    <row r="19" spans="1:5" ht="12.75">
      <c r="A19" s="44" t="s">
        <v>57</v>
      </c>
      <c r="E19" s="40" t="s">
        <v>1221</v>
      </c>
    </row>
    <row r="20" spans="1:16" ht="12.75">
      <c r="A20" s="26" t="s">
        <v>50</v>
      </c>
      <c s="31" t="s">
        <v>37</v>
      </c>
      <c s="31" t="s">
        <v>1171</v>
      </c>
      <c s="26" t="s">
        <v>52</v>
      </c>
      <c s="32" t="s">
        <v>1172</v>
      </c>
      <c s="33" t="s">
        <v>71</v>
      </c>
      <c s="34">
        <v>322</v>
      </c>
      <c s="35">
        <v>0</v>
      </c>
      <c s="36">
        <f>ROUND(ROUND(H20,2)*ROUND(G20,3),2)</f>
      </c>
      <c r="O20">
        <f>(I20*21)/100</f>
      </c>
      <c t="s">
        <v>27</v>
      </c>
    </row>
    <row r="21" spans="1:5" ht="25.5">
      <c r="A21" s="37" t="s">
        <v>55</v>
      </c>
      <c r="E21" s="38" t="s">
        <v>1222</v>
      </c>
    </row>
    <row r="22" spans="1:5" ht="38.25">
      <c r="A22" s="44" t="s">
        <v>57</v>
      </c>
      <c r="E22" s="40" t="s">
        <v>1223</v>
      </c>
    </row>
    <row r="23" spans="1:16" ht="12.75">
      <c r="A23" s="26" t="s">
        <v>50</v>
      </c>
      <c s="31" t="s">
        <v>39</v>
      </c>
      <c s="31" t="s">
        <v>880</v>
      </c>
      <c s="26" t="s">
        <v>52</v>
      </c>
      <c s="32" t="s">
        <v>881</v>
      </c>
      <c s="33" t="s">
        <v>71</v>
      </c>
      <c s="34">
        <v>23</v>
      </c>
      <c s="35">
        <v>0</v>
      </c>
      <c s="36">
        <f>ROUND(ROUND(H23,2)*ROUND(G23,3),2)</f>
      </c>
      <c r="O23">
        <f>(I23*21)/100</f>
      </c>
      <c t="s">
        <v>27</v>
      </c>
    </row>
    <row r="24" spans="1:5" ht="38.25">
      <c r="A24" s="37" t="s">
        <v>55</v>
      </c>
      <c r="E24" s="38" t="s">
        <v>1224</v>
      </c>
    </row>
    <row r="25" spans="1:5" ht="12.75">
      <c r="A25" s="44" t="s">
        <v>57</v>
      </c>
      <c r="E25" s="40" t="s">
        <v>1225</v>
      </c>
    </row>
    <row r="26" spans="1:16" ht="12.75">
      <c r="A26" s="26" t="s">
        <v>50</v>
      </c>
      <c s="31" t="s">
        <v>41</v>
      </c>
      <c s="31" t="s">
        <v>1226</v>
      </c>
      <c s="26" t="s">
        <v>52</v>
      </c>
      <c s="32" t="s">
        <v>1227</v>
      </c>
      <c s="33" t="s">
        <v>98</v>
      </c>
      <c s="34">
        <v>35</v>
      </c>
      <c s="35">
        <v>0</v>
      </c>
      <c s="36">
        <f>ROUND(ROUND(H26,2)*ROUND(G26,3),2)</f>
      </c>
      <c r="O26">
        <f>(I26*21)/100</f>
      </c>
      <c t="s">
        <v>27</v>
      </c>
    </row>
    <row r="27" spans="1:5" ht="25.5">
      <c r="A27" s="37" t="s">
        <v>55</v>
      </c>
      <c r="E27" s="38" t="s">
        <v>1228</v>
      </c>
    </row>
    <row r="28" spans="1:5" ht="12.75">
      <c r="A28" s="44" t="s">
        <v>57</v>
      </c>
      <c r="E28" s="40" t="s">
        <v>1229</v>
      </c>
    </row>
    <row r="29" spans="1:16" ht="12.75">
      <c r="A29" s="26" t="s">
        <v>50</v>
      </c>
      <c s="31" t="s">
        <v>81</v>
      </c>
      <c s="31" t="s">
        <v>82</v>
      </c>
      <c s="26" t="s">
        <v>52</v>
      </c>
      <c s="32" t="s">
        <v>83</v>
      </c>
      <c s="33" t="s">
        <v>71</v>
      </c>
      <c s="34">
        <v>38</v>
      </c>
      <c s="35">
        <v>0</v>
      </c>
      <c s="36">
        <f>ROUND(ROUND(H29,2)*ROUND(G29,3),2)</f>
      </c>
      <c r="O29">
        <f>(I29*21)/100</f>
      </c>
      <c t="s">
        <v>27</v>
      </c>
    </row>
    <row r="30" spans="1:5" ht="12.75">
      <c r="A30" s="37" t="s">
        <v>55</v>
      </c>
      <c r="E30" s="38" t="s">
        <v>52</v>
      </c>
    </row>
    <row r="31" spans="1:5" ht="38.25">
      <c r="A31" s="44" t="s">
        <v>57</v>
      </c>
      <c r="E31" s="40" t="s">
        <v>1230</v>
      </c>
    </row>
    <row r="32" spans="1:16" ht="12.75">
      <c r="A32" s="26" t="s">
        <v>50</v>
      </c>
      <c s="31" t="s">
        <v>85</v>
      </c>
      <c s="31" t="s">
        <v>1175</v>
      </c>
      <c s="26" t="s">
        <v>52</v>
      </c>
      <c s="32" t="s">
        <v>1176</v>
      </c>
      <c s="33" t="s">
        <v>71</v>
      </c>
      <c s="34">
        <v>322</v>
      </c>
      <c s="35">
        <v>0</v>
      </c>
      <c s="36">
        <f>ROUND(ROUND(H32,2)*ROUND(G32,3),2)</f>
      </c>
      <c r="O32">
        <f>(I32*21)/100</f>
      </c>
      <c t="s">
        <v>27</v>
      </c>
    </row>
    <row r="33" spans="1:5" ht="25.5">
      <c r="A33" s="37" t="s">
        <v>55</v>
      </c>
      <c r="E33" s="38" t="s">
        <v>1231</v>
      </c>
    </row>
    <row r="34" spans="1:5" ht="12.75">
      <c r="A34" s="39" t="s">
        <v>57</v>
      </c>
      <c r="E34" s="40" t="s">
        <v>1232</v>
      </c>
    </row>
    <row r="35" spans="1:18" ht="12.75" customHeight="1">
      <c r="A35" s="6" t="s">
        <v>48</v>
      </c>
      <c s="6"/>
      <c s="42" t="s">
        <v>37</v>
      </c>
      <c s="6"/>
      <c s="29" t="s">
        <v>182</v>
      </c>
      <c s="6"/>
      <c s="6"/>
      <c s="6"/>
      <c s="43">
        <f>0+Q35</f>
      </c>
      <c r="O35">
        <f>0+R35</f>
      </c>
      <c r="Q35">
        <f>0+I36</f>
      </c>
      <c>
        <f>0+O36</f>
      </c>
    </row>
    <row r="36" spans="1:16" ht="12.75">
      <c r="A36" s="26" t="s">
        <v>50</v>
      </c>
      <c s="31" t="s">
        <v>44</v>
      </c>
      <c s="31" t="s">
        <v>1233</v>
      </c>
      <c s="26" t="s">
        <v>52</v>
      </c>
      <c s="32" t="s">
        <v>1234</v>
      </c>
      <c s="33" t="s">
        <v>71</v>
      </c>
      <c s="34">
        <v>23</v>
      </c>
      <c s="35">
        <v>0</v>
      </c>
      <c s="36">
        <f>ROUND(ROUND(H36,2)*ROUND(G36,3),2)</f>
      </c>
      <c r="O36">
        <f>(I36*21)/100</f>
      </c>
      <c t="s">
        <v>27</v>
      </c>
    </row>
    <row r="37" spans="1:5" ht="12.75">
      <c r="A37" s="37" t="s">
        <v>55</v>
      </c>
      <c r="E37" s="38" t="s">
        <v>1235</v>
      </c>
    </row>
    <row r="38" spans="1:5" ht="12.75">
      <c r="A38" s="39" t="s">
        <v>57</v>
      </c>
      <c r="E38" s="40" t="s">
        <v>1236</v>
      </c>
    </row>
    <row r="39" spans="1:18" ht="12.75" customHeight="1">
      <c r="A39" s="6" t="s">
        <v>48</v>
      </c>
      <c s="6"/>
      <c s="42" t="s">
        <v>81</v>
      </c>
      <c s="6"/>
      <c s="29" t="s">
        <v>90</v>
      </c>
      <c s="6"/>
      <c s="6"/>
      <c s="6"/>
      <c s="43">
        <f>0+Q39</f>
      </c>
      <c r="O39">
        <f>0+R39</f>
      </c>
      <c r="Q39">
        <f>0+I40+I43+I46+I49+I52+I55+I58+I61+I64+I67+I70+I73+I76+I79+I82</f>
      </c>
      <c>
        <f>0+O40+O43+O46+O49+O52+O55+O58+O61+O64+O67+O70+O73+O76+O79+O82</f>
      </c>
    </row>
    <row r="40" spans="1:16" ht="12.75">
      <c r="A40" s="26" t="s">
        <v>50</v>
      </c>
      <c s="31" t="s">
        <v>46</v>
      </c>
      <c s="31" t="s">
        <v>1237</v>
      </c>
      <c s="26" t="s">
        <v>52</v>
      </c>
      <c s="32" t="s">
        <v>1238</v>
      </c>
      <c s="33" t="s">
        <v>98</v>
      </c>
      <c s="34">
        <v>230</v>
      </c>
      <c s="35">
        <v>0</v>
      </c>
      <c s="36">
        <f>ROUND(ROUND(H40,2)*ROUND(G40,3),2)</f>
      </c>
      <c r="O40">
        <f>(I40*21)/100</f>
      </c>
      <c t="s">
        <v>27</v>
      </c>
    </row>
    <row r="41" spans="1:5" ht="12.75">
      <c r="A41" s="37" t="s">
        <v>55</v>
      </c>
      <c r="E41" s="38" t="s">
        <v>52</v>
      </c>
    </row>
    <row r="42" spans="1:5" ht="12.75">
      <c r="A42" s="44" t="s">
        <v>57</v>
      </c>
      <c r="E42" s="40" t="s">
        <v>1239</v>
      </c>
    </row>
    <row r="43" spans="1:16" ht="12.75">
      <c r="A43" s="26" t="s">
        <v>50</v>
      </c>
      <c s="31" t="s">
        <v>101</v>
      </c>
      <c s="31" t="s">
        <v>1240</v>
      </c>
      <c s="26" t="s">
        <v>52</v>
      </c>
      <c s="32" t="s">
        <v>1241</v>
      </c>
      <c s="33" t="s">
        <v>98</v>
      </c>
      <c s="34">
        <v>16.5</v>
      </c>
      <c s="35">
        <v>0</v>
      </c>
      <c s="36">
        <f>ROUND(ROUND(H43,2)*ROUND(G43,3),2)</f>
      </c>
      <c r="O43">
        <f>(I43*21)/100</f>
      </c>
      <c t="s">
        <v>27</v>
      </c>
    </row>
    <row r="44" spans="1:5" ht="12.75">
      <c r="A44" s="37" t="s">
        <v>55</v>
      </c>
      <c r="E44" s="38" t="s">
        <v>1242</v>
      </c>
    </row>
    <row r="45" spans="1:5" ht="12.75">
      <c r="A45" s="44" t="s">
        <v>57</v>
      </c>
      <c r="E45" s="40" t="s">
        <v>1243</v>
      </c>
    </row>
    <row r="46" spans="1:16" ht="12.75">
      <c r="A46" s="26" t="s">
        <v>50</v>
      </c>
      <c s="31" t="s">
        <v>106</v>
      </c>
      <c s="31" t="s">
        <v>1244</v>
      </c>
      <c s="26" t="s">
        <v>52</v>
      </c>
      <c s="32" t="s">
        <v>1245</v>
      </c>
      <c s="33" t="s">
        <v>98</v>
      </c>
      <c s="34">
        <v>365</v>
      </c>
      <c s="35">
        <v>0</v>
      </c>
      <c s="36">
        <f>ROUND(ROUND(H46,2)*ROUND(G46,3),2)</f>
      </c>
      <c r="O46">
        <f>(I46*21)/100</f>
      </c>
      <c t="s">
        <v>27</v>
      </c>
    </row>
    <row r="47" spans="1:5" ht="12.75">
      <c r="A47" s="37" t="s">
        <v>55</v>
      </c>
      <c r="E47" s="38" t="s">
        <v>1242</v>
      </c>
    </row>
    <row r="48" spans="1:5" ht="12.75">
      <c r="A48" s="44" t="s">
        <v>57</v>
      </c>
      <c r="E48" s="40" t="s">
        <v>1246</v>
      </c>
    </row>
    <row r="49" spans="1:16" ht="12.75">
      <c r="A49" s="26" t="s">
        <v>50</v>
      </c>
      <c s="31" t="s">
        <v>111</v>
      </c>
      <c s="31" t="s">
        <v>1247</v>
      </c>
      <c s="26" t="s">
        <v>52</v>
      </c>
      <c s="32" t="s">
        <v>1248</v>
      </c>
      <c s="33" t="s">
        <v>98</v>
      </c>
      <c s="34">
        <v>365</v>
      </c>
      <c s="35">
        <v>0</v>
      </c>
      <c s="36">
        <f>ROUND(ROUND(H49,2)*ROUND(G49,3),2)</f>
      </c>
      <c r="O49">
        <f>(I49*21)/100</f>
      </c>
      <c t="s">
        <v>27</v>
      </c>
    </row>
    <row r="50" spans="1:5" ht="25.5">
      <c r="A50" s="37" t="s">
        <v>55</v>
      </c>
      <c r="E50" s="38" t="s">
        <v>1249</v>
      </c>
    </row>
    <row r="51" spans="1:5" ht="51">
      <c r="A51" s="44" t="s">
        <v>57</v>
      </c>
      <c r="E51" s="40" t="s">
        <v>1250</v>
      </c>
    </row>
    <row r="52" spans="1:16" ht="25.5">
      <c r="A52" s="26" t="s">
        <v>50</v>
      </c>
      <c s="31" t="s">
        <v>167</v>
      </c>
      <c s="31" t="s">
        <v>1251</v>
      </c>
      <c s="26" t="s">
        <v>52</v>
      </c>
      <c s="32" t="s">
        <v>1252</v>
      </c>
      <c s="33" t="s">
        <v>66</v>
      </c>
      <c s="34">
        <v>11</v>
      </c>
      <c s="35">
        <v>0</v>
      </c>
      <c s="36">
        <f>ROUND(ROUND(H52,2)*ROUND(G52,3),2)</f>
      </c>
      <c r="O52">
        <f>(I52*21)/100</f>
      </c>
      <c t="s">
        <v>27</v>
      </c>
    </row>
    <row r="53" spans="1:5" ht="12.75">
      <c r="A53" s="37" t="s">
        <v>55</v>
      </c>
      <c r="E53" s="38" t="s">
        <v>52</v>
      </c>
    </row>
    <row r="54" spans="1:5" ht="38.25">
      <c r="A54" s="44" t="s">
        <v>57</v>
      </c>
      <c r="E54" s="40" t="s">
        <v>1253</v>
      </c>
    </row>
    <row r="55" spans="1:16" ht="38.25">
      <c r="A55" s="26" t="s">
        <v>50</v>
      </c>
      <c s="31" t="s">
        <v>172</v>
      </c>
      <c s="31" t="s">
        <v>1254</v>
      </c>
      <c s="26" t="s">
        <v>52</v>
      </c>
      <c s="32" t="s">
        <v>1255</v>
      </c>
      <c s="33" t="s">
        <v>71</v>
      </c>
      <c s="34">
        <v>15</v>
      </c>
      <c s="35">
        <v>0</v>
      </c>
      <c s="36">
        <f>ROUND(ROUND(H55,2)*ROUND(G55,3),2)</f>
      </c>
      <c r="O55">
        <f>(I55*21)/100</f>
      </c>
      <c t="s">
        <v>27</v>
      </c>
    </row>
    <row r="56" spans="1:5" ht="12.75">
      <c r="A56" s="37" t="s">
        <v>55</v>
      </c>
      <c r="E56" s="38" t="s">
        <v>52</v>
      </c>
    </row>
    <row r="57" spans="1:5" ht="12.75">
      <c r="A57" s="44" t="s">
        <v>57</v>
      </c>
      <c r="E57" s="40" t="s">
        <v>1256</v>
      </c>
    </row>
    <row r="58" spans="1:16" ht="25.5">
      <c r="A58" s="26" t="s">
        <v>50</v>
      </c>
      <c s="31" t="s">
        <v>177</v>
      </c>
      <c s="31" t="s">
        <v>1257</v>
      </c>
      <c s="26" t="s">
        <v>52</v>
      </c>
      <c s="32" t="s">
        <v>1258</v>
      </c>
      <c s="33" t="s">
        <v>66</v>
      </c>
      <c s="34">
        <v>8</v>
      </c>
      <c s="35">
        <v>0</v>
      </c>
      <c s="36">
        <f>ROUND(ROUND(H58,2)*ROUND(G58,3),2)</f>
      </c>
      <c r="O58">
        <f>(I58*21)/100</f>
      </c>
      <c t="s">
        <v>27</v>
      </c>
    </row>
    <row r="59" spans="1:5" ht="12.75">
      <c r="A59" s="37" t="s">
        <v>55</v>
      </c>
      <c r="E59" s="38" t="s">
        <v>52</v>
      </c>
    </row>
    <row r="60" spans="1:5" ht="12.75">
      <c r="A60" s="44" t="s">
        <v>57</v>
      </c>
      <c r="E60" s="40" t="s">
        <v>1259</v>
      </c>
    </row>
    <row r="61" spans="1:16" ht="12.75">
      <c r="A61" s="26" t="s">
        <v>50</v>
      </c>
      <c s="31" t="s">
        <v>183</v>
      </c>
      <c s="31" t="s">
        <v>1260</v>
      </c>
      <c s="26" t="s">
        <v>52</v>
      </c>
      <c s="32" t="s">
        <v>1261</v>
      </c>
      <c s="33" t="s">
        <v>66</v>
      </c>
      <c s="34">
        <v>2</v>
      </c>
      <c s="35">
        <v>0</v>
      </c>
      <c s="36">
        <f>ROUND(ROUND(H61,2)*ROUND(G61,3),2)</f>
      </c>
      <c r="O61">
        <f>(I61*21)/100</f>
      </c>
      <c t="s">
        <v>27</v>
      </c>
    </row>
    <row r="62" spans="1:5" ht="12.75">
      <c r="A62" s="37" t="s">
        <v>55</v>
      </c>
      <c r="E62" s="38" t="s">
        <v>52</v>
      </c>
    </row>
    <row r="63" spans="1:5" ht="12.75">
      <c r="A63" s="44" t="s">
        <v>57</v>
      </c>
      <c r="E63" s="40" t="s">
        <v>1262</v>
      </c>
    </row>
    <row r="64" spans="1:16" ht="25.5">
      <c r="A64" s="26" t="s">
        <v>50</v>
      </c>
      <c s="31" t="s">
        <v>189</v>
      </c>
      <c s="31" t="s">
        <v>1263</v>
      </c>
      <c s="26" t="s">
        <v>52</v>
      </c>
      <c s="32" t="s">
        <v>1264</v>
      </c>
      <c s="33" t="s">
        <v>66</v>
      </c>
      <c s="34">
        <v>2</v>
      </c>
      <c s="35">
        <v>0</v>
      </c>
      <c s="36">
        <f>ROUND(ROUND(H64,2)*ROUND(G64,3),2)</f>
      </c>
      <c r="O64">
        <f>(I64*21)/100</f>
      </c>
      <c t="s">
        <v>27</v>
      </c>
    </row>
    <row r="65" spans="1:5" ht="12.75">
      <c r="A65" s="37" t="s">
        <v>55</v>
      </c>
      <c r="E65" s="38" t="s">
        <v>52</v>
      </c>
    </row>
    <row r="66" spans="1:5" ht="12.75">
      <c r="A66" s="44" t="s">
        <v>57</v>
      </c>
      <c r="E66" s="40" t="s">
        <v>1265</v>
      </c>
    </row>
    <row r="67" spans="1:16" ht="12.75">
      <c r="A67" s="26" t="s">
        <v>50</v>
      </c>
      <c s="31" t="s">
        <v>194</v>
      </c>
      <c s="31" t="s">
        <v>1266</v>
      </c>
      <c s="26" t="s">
        <v>52</v>
      </c>
      <c s="32" t="s">
        <v>1267</v>
      </c>
      <c s="33" t="s">
        <v>66</v>
      </c>
      <c s="34">
        <v>10</v>
      </c>
      <c s="35">
        <v>0</v>
      </c>
      <c s="36">
        <f>ROUND(ROUND(H67,2)*ROUND(G67,3),2)</f>
      </c>
      <c r="O67">
        <f>(I67*21)/100</f>
      </c>
      <c t="s">
        <v>27</v>
      </c>
    </row>
    <row r="68" spans="1:5" ht="12.75">
      <c r="A68" s="37" t="s">
        <v>55</v>
      </c>
      <c r="E68" s="38" t="s">
        <v>52</v>
      </c>
    </row>
    <row r="69" spans="1:5" ht="12.75">
      <c r="A69" s="44" t="s">
        <v>57</v>
      </c>
      <c r="E69" s="40" t="s">
        <v>1268</v>
      </c>
    </row>
    <row r="70" spans="1:16" ht="25.5">
      <c r="A70" s="26" t="s">
        <v>50</v>
      </c>
      <c s="31" t="s">
        <v>197</v>
      </c>
      <c s="31" t="s">
        <v>1269</v>
      </c>
      <c s="26" t="s">
        <v>52</v>
      </c>
      <c s="32" t="s">
        <v>1270</v>
      </c>
      <c s="33" t="s">
        <v>66</v>
      </c>
      <c s="34">
        <v>8</v>
      </c>
      <c s="35">
        <v>0</v>
      </c>
      <c s="36">
        <f>ROUND(ROUND(H70,2)*ROUND(G70,3),2)</f>
      </c>
      <c r="O70">
        <f>(I70*21)/100</f>
      </c>
      <c t="s">
        <v>27</v>
      </c>
    </row>
    <row r="71" spans="1:5" ht="12.75">
      <c r="A71" s="37" t="s">
        <v>55</v>
      </c>
      <c r="E71" s="38" t="s">
        <v>1271</v>
      </c>
    </row>
    <row r="72" spans="1:5" ht="12.75">
      <c r="A72" s="44" t="s">
        <v>57</v>
      </c>
      <c r="E72" s="40" t="s">
        <v>1272</v>
      </c>
    </row>
    <row r="73" spans="1:16" ht="25.5">
      <c r="A73" s="26" t="s">
        <v>50</v>
      </c>
      <c s="31" t="s">
        <v>202</v>
      </c>
      <c s="31" t="s">
        <v>1273</v>
      </c>
      <c s="26" t="s">
        <v>52</v>
      </c>
      <c s="32" t="s">
        <v>1274</v>
      </c>
      <c s="33" t="s">
        <v>66</v>
      </c>
      <c s="34">
        <v>2</v>
      </c>
      <c s="35">
        <v>0</v>
      </c>
      <c s="36">
        <f>ROUND(ROUND(H73,2)*ROUND(G73,3),2)</f>
      </c>
      <c r="O73">
        <f>(I73*21)/100</f>
      </c>
      <c t="s">
        <v>27</v>
      </c>
    </row>
    <row r="74" spans="1:5" ht="12.75">
      <c r="A74" s="37" t="s">
        <v>55</v>
      </c>
      <c r="E74" s="38" t="s">
        <v>1275</v>
      </c>
    </row>
    <row r="75" spans="1:5" ht="12.75">
      <c r="A75" s="44" t="s">
        <v>57</v>
      </c>
      <c r="E75" s="40" t="s">
        <v>1276</v>
      </c>
    </row>
    <row r="76" spans="1:16" ht="12.75">
      <c r="A76" s="26" t="s">
        <v>50</v>
      </c>
      <c s="31" t="s">
        <v>207</v>
      </c>
      <c s="31" t="s">
        <v>1277</v>
      </c>
      <c s="26" t="s">
        <v>52</v>
      </c>
      <c s="32" t="s">
        <v>1278</v>
      </c>
      <c s="33" t="s">
        <v>66</v>
      </c>
      <c s="34">
        <v>8</v>
      </c>
      <c s="35">
        <v>0</v>
      </c>
      <c s="36">
        <f>ROUND(ROUND(H76,2)*ROUND(G76,3),2)</f>
      </c>
      <c r="O76">
        <f>(I76*21)/100</f>
      </c>
      <c t="s">
        <v>27</v>
      </c>
    </row>
    <row r="77" spans="1:5" ht="12.75">
      <c r="A77" s="37" t="s">
        <v>55</v>
      </c>
      <c r="E77" s="38" t="s">
        <v>1279</v>
      </c>
    </row>
    <row r="78" spans="1:5" ht="12.75">
      <c r="A78" s="44" t="s">
        <v>57</v>
      </c>
      <c r="E78" s="40" t="s">
        <v>1280</v>
      </c>
    </row>
    <row r="79" spans="1:16" ht="25.5">
      <c r="A79" s="26" t="s">
        <v>50</v>
      </c>
      <c s="31" t="s">
        <v>211</v>
      </c>
      <c s="31" t="s">
        <v>1281</v>
      </c>
      <c s="26" t="s">
        <v>52</v>
      </c>
      <c s="32" t="s">
        <v>1282</v>
      </c>
      <c s="33" t="s">
        <v>66</v>
      </c>
      <c s="34">
        <v>1</v>
      </c>
      <c s="35">
        <v>0</v>
      </c>
      <c s="36">
        <f>ROUND(ROUND(H79,2)*ROUND(G79,3),2)</f>
      </c>
      <c r="O79">
        <f>(I79*21)/100</f>
      </c>
      <c t="s">
        <v>27</v>
      </c>
    </row>
    <row r="80" spans="1:5" ht="12.75">
      <c r="A80" s="37" t="s">
        <v>55</v>
      </c>
      <c r="E80" s="38" t="s">
        <v>52</v>
      </c>
    </row>
    <row r="81" spans="1:5" ht="12.75">
      <c r="A81" s="44" t="s">
        <v>57</v>
      </c>
      <c r="E81" s="40" t="s">
        <v>52</v>
      </c>
    </row>
    <row r="82" spans="1:16" ht="38.25">
      <c r="A82" s="26" t="s">
        <v>50</v>
      </c>
      <c s="31" t="s">
        <v>216</v>
      </c>
      <c s="31" t="s">
        <v>1283</v>
      </c>
      <c s="26" t="s">
        <v>52</v>
      </c>
      <c s="32" t="s">
        <v>1284</v>
      </c>
      <c s="33" t="s">
        <v>66</v>
      </c>
      <c s="34">
        <v>2</v>
      </c>
      <c s="35">
        <v>0</v>
      </c>
      <c s="36">
        <f>ROUND(ROUND(H82,2)*ROUND(G82,3),2)</f>
      </c>
      <c r="O82">
        <f>(I82*21)/100</f>
      </c>
      <c t="s">
        <v>27</v>
      </c>
    </row>
    <row r="83" spans="1:5" ht="12.75">
      <c r="A83" s="37" t="s">
        <v>55</v>
      </c>
      <c r="E83" s="38" t="s">
        <v>52</v>
      </c>
    </row>
    <row r="84" spans="1:5" ht="12.75">
      <c r="A84" s="39" t="s">
        <v>57</v>
      </c>
      <c r="E84" s="40" t="s">
        <v>52</v>
      </c>
    </row>
  </sheetData>
  <sheetProtection sheet="1" objects="1" scenarios="1"/>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56.xml><?xml version="1.0" encoding="utf-8"?>
<worksheet xmlns="http://schemas.openxmlformats.org/spreadsheetml/2006/main" xmlns:r="http://schemas.openxmlformats.org/officeDocument/2006/relationships">
  <sheetPr>
    <pageSetUpPr fitToPage="1"/>
  </sheetPr>
  <dimension ref="A1:R73"/>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26</v>
      </c>
    </row>
    <row r="2" spans="2:16" ht="25" customHeight="1">
      <c r="B2" s="1"/>
      <c s="1"/>
      <c s="1"/>
      <c s="2" t="s">
        <v>13</v>
      </c>
      <c s="1"/>
      <c s="1"/>
      <c s="6"/>
      <c s="6"/>
      <c r="O2">
        <f>0+O9+O19+O50+O54+O70</f>
      </c>
      <c t="s">
        <v>26</v>
      </c>
    </row>
    <row r="3" spans="1:16" ht="15" customHeight="1">
      <c r="A3" t="s">
        <v>12</v>
      </c>
      <c s="12" t="s">
        <v>14</v>
      </c>
      <c s="13" t="s">
        <v>15</v>
      </c>
      <c s="1"/>
      <c s="14" t="s">
        <v>16</v>
      </c>
      <c s="1"/>
      <c s="9"/>
      <c s="8" t="s">
        <v>1287</v>
      </c>
      <c s="45">
        <f>0+I9+I19+I50+I54+I70</f>
      </c>
      <c r="O3" t="s">
        <v>23</v>
      </c>
      <c t="s">
        <v>27</v>
      </c>
    </row>
    <row r="4" spans="1:16" ht="15" customHeight="1">
      <c r="A4" t="s">
        <v>17</v>
      </c>
      <c s="12" t="s">
        <v>18</v>
      </c>
      <c s="13" t="s">
        <v>1285</v>
      </c>
      <c s="1"/>
      <c s="14" t="s">
        <v>1286</v>
      </c>
      <c s="1"/>
      <c s="1"/>
      <c s="11"/>
      <c s="11"/>
      <c r="O4" t="s">
        <v>24</v>
      </c>
      <c t="s">
        <v>27</v>
      </c>
    </row>
    <row r="5" spans="1:16" ht="12.75" customHeight="1">
      <c r="A5" t="s">
        <v>21</v>
      </c>
      <c s="16" t="s">
        <v>22</v>
      </c>
      <c s="17" t="s">
        <v>1287</v>
      </c>
      <c s="6"/>
      <c s="18" t="s">
        <v>1288</v>
      </c>
      <c s="6"/>
      <c s="6"/>
      <c s="6"/>
      <c s="6"/>
      <c r="O5" t="s">
        <v>25</v>
      </c>
      <c t="s">
        <v>27</v>
      </c>
    </row>
    <row r="6" spans="1:9" ht="12.75" customHeight="1">
      <c r="A6" s="15" t="s">
        <v>30</v>
      </c>
      <c s="15" t="s">
        <v>32</v>
      </c>
      <c s="15" t="s">
        <v>34</v>
      </c>
      <c s="15" t="s">
        <v>35</v>
      </c>
      <c s="15" t="s">
        <v>36</v>
      </c>
      <c s="15" t="s">
        <v>38</v>
      </c>
      <c s="15" t="s">
        <v>40</v>
      </c>
      <c s="15" t="s">
        <v>42</v>
      </c>
      <c s="15"/>
    </row>
    <row r="7" spans="1:9" ht="12.75" customHeight="1">
      <c r="A7" s="15"/>
      <c s="15"/>
      <c s="15"/>
      <c s="15"/>
      <c s="15"/>
      <c s="15"/>
      <c s="15"/>
      <c s="15" t="s">
        <v>43</v>
      </c>
      <c s="15" t="s">
        <v>45</v>
      </c>
    </row>
    <row r="8" spans="1:9" ht="12.75" customHeight="1">
      <c r="A8" s="15" t="s">
        <v>31</v>
      </c>
      <c s="15" t="s">
        <v>33</v>
      </c>
      <c s="15" t="s">
        <v>27</v>
      </c>
      <c s="15" t="s">
        <v>26</v>
      </c>
      <c s="15" t="s">
        <v>37</v>
      </c>
      <c s="15" t="s">
        <v>39</v>
      </c>
      <c s="15" t="s">
        <v>41</v>
      </c>
      <c s="15" t="s">
        <v>44</v>
      </c>
      <c s="15" t="s">
        <v>46</v>
      </c>
    </row>
    <row r="9" spans="1:18" ht="12.75" customHeight="1">
      <c r="A9" s="27" t="s">
        <v>48</v>
      </c>
      <c s="27"/>
      <c s="28" t="s">
        <v>31</v>
      </c>
      <c s="27"/>
      <c s="29" t="s">
        <v>49</v>
      </c>
      <c s="27"/>
      <c s="27"/>
      <c s="27"/>
      <c s="30">
        <f>0+Q9</f>
      </c>
      <c r="O9">
        <f>0+R9</f>
      </c>
      <c r="Q9">
        <f>0+I10+I13+I16</f>
      </c>
      <c>
        <f>0+O10+O13+O16</f>
      </c>
    </row>
    <row r="10" spans="1:16" ht="12.75">
      <c r="A10" s="26" t="s">
        <v>50</v>
      </c>
      <c s="31" t="s">
        <v>33</v>
      </c>
      <c s="31" t="s">
        <v>51</v>
      </c>
      <c s="26" t="s">
        <v>52</v>
      </c>
      <c s="32" t="s">
        <v>53</v>
      </c>
      <c s="33" t="s">
        <v>54</v>
      </c>
      <c s="34">
        <v>10.8</v>
      </c>
      <c s="35">
        <v>0</v>
      </c>
      <c s="36">
        <f>ROUND(ROUND(H10,2)*ROUND(G10,3),2)</f>
      </c>
      <c r="O10">
        <f>(I10*21)/100</f>
      </c>
      <c t="s">
        <v>27</v>
      </c>
    </row>
    <row r="11" spans="1:5" ht="12.75">
      <c r="A11" s="37" t="s">
        <v>55</v>
      </c>
      <c r="E11" s="38" t="s">
        <v>1215</v>
      </c>
    </row>
    <row r="12" spans="1:5" ht="12.75">
      <c r="A12" s="44" t="s">
        <v>57</v>
      </c>
      <c r="E12" s="40" t="s">
        <v>1290</v>
      </c>
    </row>
    <row r="13" spans="1:16" ht="12.75">
      <c r="A13" s="26" t="s">
        <v>50</v>
      </c>
      <c s="31" t="s">
        <v>27</v>
      </c>
      <c s="31" t="s">
        <v>1127</v>
      </c>
      <c s="26" t="s">
        <v>1128</v>
      </c>
      <c s="32" t="s">
        <v>1129</v>
      </c>
      <c s="33" t="s">
        <v>1130</v>
      </c>
      <c s="34">
        <v>1</v>
      </c>
      <c s="35">
        <v>0</v>
      </c>
      <c s="36">
        <f>ROUND(ROUND(H13,2)*ROUND(G13,3),2)</f>
      </c>
      <c r="O13">
        <f>(I13*21)/100</f>
      </c>
      <c t="s">
        <v>27</v>
      </c>
    </row>
    <row r="14" spans="1:5" ht="76.5">
      <c r="A14" s="37" t="s">
        <v>55</v>
      </c>
      <c r="E14" s="38" t="s">
        <v>1291</v>
      </c>
    </row>
    <row r="15" spans="1:5" ht="12.75">
      <c r="A15" s="44" t="s">
        <v>57</v>
      </c>
      <c r="E15" s="40" t="s">
        <v>52</v>
      </c>
    </row>
    <row r="16" spans="1:16" ht="12.75">
      <c r="A16" s="26" t="s">
        <v>50</v>
      </c>
      <c s="31" t="s">
        <v>26</v>
      </c>
      <c s="31" t="s">
        <v>1292</v>
      </c>
      <c s="26" t="s">
        <v>52</v>
      </c>
      <c s="32" t="s">
        <v>1293</v>
      </c>
      <c s="33" t="s">
        <v>1130</v>
      </c>
      <c s="34">
        <v>1</v>
      </c>
      <c s="35">
        <v>0</v>
      </c>
      <c s="36">
        <f>ROUND(ROUND(H16,2)*ROUND(G16,3),2)</f>
      </c>
      <c r="O16">
        <f>(I16*21)/100</f>
      </c>
      <c t="s">
        <v>27</v>
      </c>
    </row>
    <row r="17" spans="1:5" ht="25.5">
      <c r="A17" s="37" t="s">
        <v>55</v>
      </c>
      <c r="E17" s="38" t="s">
        <v>1294</v>
      </c>
    </row>
    <row r="18" spans="1:5" ht="12.75">
      <c r="A18" s="39" t="s">
        <v>57</v>
      </c>
      <c r="E18" s="40" t="s">
        <v>52</v>
      </c>
    </row>
    <row r="19" spans="1:18" ht="12.75" customHeight="1">
      <c r="A19" s="6" t="s">
        <v>48</v>
      </c>
      <c s="6"/>
      <c s="42" t="s">
        <v>33</v>
      </c>
      <c s="6"/>
      <c s="29" t="s">
        <v>59</v>
      </c>
      <c s="6"/>
      <c s="6"/>
      <c s="6"/>
      <c s="43">
        <f>0+Q19</f>
      </c>
      <c r="O19">
        <f>0+R19</f>
      </c>
      <c r="Q19">
        <f>0+I20+I23+I26+I29+I32+I35+I38+I41+I44+I47</f>
      </c>
      <c>
        <f>0+O20+O23+O26+O29+O32+O35+O38+O41+O44+O47</f>
      </c>
    </row>
    <row r="20" spans="1:16" ht="12.75">
      <c r="A20" s="26" t="s">
        <v>50</v>
      </c>
      <c s="31" t="s">
        <v>37</v>
      </c>
      <c s="31" t="s">
        <v>1295</v>
      </c>
      <c s="26" t="s">
        <v>52</v>
      </c>
      <c s="32" t="s">
        <v>1296</v>
      </c>
      <c s="33" t="s">
        <v>71</v>
      </c>
      <c s="34">
        <v>70</v>
      </c>
      <c s="35">
        <v>0</v>
      </c>
      <c s="36">
        <f>ROUND(ROUND(H20,2)*ROUND(G20,3),2)</f>
      </c>
      <c r="O20">
        <f>(I20*21)/100</f>
      </c>
      <c t="s">
        <v>27</v>
      </c>
    </row>
    <row r="21" spans="1:5" ht="12.75">
      <c r="A21" s="37" t="s">
        <v>55</v>
      </c>
      <c r="E21" s="38" t="s">
        <v>1297</v>
      </c>
    </row>
    <row r="22" spans="1:5" ht="38.25">
      <c r="A22" s="44" t="s">
        <v>57</v>
      </c>
      <c r="E22" s="40" t="s">
        <v>1298</v>
      </c>
    </row>
    <row r="23" spans="1:16" ht="12.75">
      <c r="A23" s="26" t="s">
        <v>50</v>
      </c>
      <c s="31" t="s">
        <v>39</v>
      </c>
      <c s="31" t="s">
        <v>1218</v>
      </c>
      <c s="26" t="s">
        <v>52</v>
      </c>
      <c s="32" t="s">
        <v>1219</v>
      </c>
      <c s="33" t="s">
        <v>71</v>
      </c>
      <c s="34">
        <v>6</v>
      </c>
      <c s="35">
        <v>0</v>
      </c>
      <c s="36">
        <f>ROUND(ROUND(H23,2)*ROUND(G23,3),2)</f>
      </c>
      <c r="O23">
        <f>(I23*21)/100</f>
      </c>
      <c t="s">
        <v>27</v>
      </c>
    </row>
    <row r="24" spans="1:5" ht="38.25">
      <c r="A24" s="37" t="s">
        <v>55</v>
      </c>
      <c r="E24" s="38" t="s">
        <v>1299</v>
      </c>
    </row>
    <row r="25" spans="1:5" ht="12.75">
      <c r="A25" s="44" t="s">
        <v>57</v>
      </c>
      <c r="E25" s="40" t="s">
        <v>1300</v>
      </c>
    </row>
    <row r="26" spans="1:16" ht="12.75">
      <c r="A26" s="26" t="s">
        <v>50</v>
      </c>
      <c s="31" t="s">
        <v>41</v>
      </c>
      <c s="31" t="s">
        <v>82</v>
      </c>
      <c s="26" t="s">
        <v>52</v>
      </c>
      <c s="32" t="s">
        <v>83</v>
      </c>
      <c s="33" t="s">
        <v>71</v>
      </c>
      <c s="34">
        <v>6</v>
      </c>
      <c s="35">
        <v>0</v>
      </c>
      <c s="36">
        <f>ROUND(ROUND(H26,2)*ROUND(G26,3),2)</f>
      </c>
      <c r="O26">
        <f>(I26*21)/100</f>
      </c>
      <c t="s">
        <v>27</v>
      </c>
    </row>
    <row r="27" spans="1:5" ht="12.75">
      <c r="A27" s="37" t="s">
        <v>55</v>
      </c>
      <c r="E27" s="38" t="s">
        <v>52</v>
      </c>
    </row>
    <row r="28" spans="1:5" ht="12.75">
      <c r="A28" s="44" t="s">
        <v>57</v>
      </c>
      <c r="E28" s="40" t="s">
        <v>1301</v>
      </c>
    </row>
    <row r="29" spans="1:16" ht="12.75">
      <c r="A29" s="26" t="s">
        <v>50</v>
      </c>
      <c s="31" t="s">
        <v>81</v>
      </c>
      <c s="31" t="s">
        <v>1175</v>
      </c>
      <c s="26" t="s">
        <v>52</v>
      </c>
      <c s="32" t="s">
        <v>1176</v>
      </c>
      <c s="33" t="s">
        <v>71</v>
      </c>
      <c s="34">
        <v>70</v>
      </c>
      <c s="35">
        <v>0</v>
      </c>
      <c s="36">
        <f>ROUND(ROUND(H29,2)*ROUND(G29,3),2)</f>
      </c>
      <c r="O29">
        <f>(I29*21)/100</f>
      </c>
      <c t="s">
        <v>27</v>
      </c>
    </row>
    <row r="30" spans="1:5" ht="25.5">
      <c r="A30" s="37" t="s">
        <v>55</v>
      </c>
      <c r="E30" s="38" t="s">
        <v>1302</v>
      </c>
    </row>
    <row r="31" spans="1:5" ht="12.75">
      <c r="A31" s="44" t="s">
        <v>57</v>
      </c>
      <c r="E31" s="40" t="s">
        <v>1303</v>
      </c>
    </row>
    <row r="32" spans="1:16" ht="12.75">
      <c r="A32" s="26" t="s">
        <v>50</v>
      </c>
      <c s="31" t="s">
        <v>85</v>
      </c>
      <c s="31" t="s">
        <v>1135</v>
      </c>
      <c s="26" t="s">
        <v>52</v>
      </c>
      <c s="32" t="s">
        <v>1136</v>
      </c>
      <c s="33" t="s">
        <v>71</v>
      </c>
      <c s="34">
        <v>6</v>
      </c>
      <c s="35">
        <v>0</v>
      </c>
      <c s="36">
        <f>ROUND(ROUND(H32,2)*ROUND(G32,3),2)</f>
      </c>
      <c r="O32">
        <f>(I32*21)/100</f>
      </c>
      <c t="s">
        <v>27</v>
      </c>
    </row>
    <row r="33" spans="1:5" ht="12.75">
      <c r="A33" s="37" t="s">
        <v>55</v>
      </c>
      <c r="E33" s="38" t="s">
        <v>52</v>
      </c>
    </row>
    <row r="34" spans="1:5" ht="12.75">
      <c r="A34" s="44" t="s">
        <v>57</v>
      </c>
      <c r="E34" s="40" t="s">
        <v>1304</v>
      </c>
    </row>
    <row r="35" spans="1:16" ht="12.75">
      <c r="A35" s="26" t="s">
        <v>50</v>
      </c>
      <c s="31" t="s">
        <v>44</v>
      </c>
      <c s="31" t="s">
        <v>885</v>
      </c>
      <c s="26" t="s">
        <v>52</v>
      </c>
      <c s="32" t="s">
        <v>886</v>
      </c>
      <c s="33" t="s">
        <v>71</v>
      </c>
      <c s="34">
        <v>4</v>
      </c>
      <c s="35">
        <v>0</v>
      </c>
      <c s="36">
        <f>ROUND(ROUND(H35,2)*ROUND(G35,3),2)</f>
      </c>
      <c r="O35">
        <f>(I35*21)/100</f>
      </c>
      <c t="s">
        <v>27</v>
      </c>
    </row>
    <row r="36" spans="1:5" ht="12.75">
      <c r="A36" s="37" t="s">
        <v>55</v>
      </c>
      <c r="E36" s="38" t="s">
        <v>1305</v>
      </c>
    </row>
    <row r="37" spans="1:5" ht="12.75">
      <c r="A37" s="44" t="s">
        <v>57</v>
      </c>
      <c r="E37" s="40" t="s">
        <v>1306</v>
      </c>
    </row>
    <row r="38" spans="1:16" ht="12.75">
      <c r="A38" s="26" t="s">
        <v>50</v>
      </c>
      <c s="31" t="s">
        <v>46</v>
      </c>
      <c s="31" t="s">
        <v>168</v>
      </c>
      <c s="26" t="s">
        <v>52</v>
      </c>
      <c s="32" t="s">
        <v>169</v>
      </c>
      <c s="33" t="s">
        <v>62</v>
      </c>
      <c s="34">
        <v>28.5</v>
      </c>
      <c s="35">
        <v>0</v>
      </c>
      <c s="36">
        <f>ROUND(ROUND(H38,2)*ROUND(G38,3),2)</f>
      </c>
      <c r="O38">
        <f>(I38*21)/100</f>
      </c>
      <c t="s">
        <v>27</v>
      </c>
    </row>
    <row r="39" spans="1:5" ht="12.75">
      <c r="A39" s="37" t="s">
        <v>55</v>
      </c>
      <c r="E39" s="38" t="s">
        <v>170</v>
      </c>
    </row>
    <row r="40" spans="1:5" ht="12.75">
      <c r="A40" s="44" t="s">
        <v>57</v>
      </c>
      <c r="E40" s="40" t="s">
        <v>1307</v>
      </c>
    </row>
    <row r="41" spans="1:16" ht="12.75">
      <c r="A41" s="26" t="s">
        <v>50</v>
      </c>
      <c s="31" t="s">
        <v>101</v>
      </c>
      <c s="31" t="s">
        <v>742</v>
      </c>
      <c s="26" t="s">
        <v>52</v>
      </c>
      <c s="32" t="s">
        <v>743</v>
      </c>
      <c s="33" t="s">
        <v>71</v>
      </c>
      <c s="34">
        <v>5.7</v>
      </c>
      <c s="35">
        <v>0</v>
      </c>
      <c s="36">
        <f>ROUND(ROUND(H41,2)*ROUND(G41,3),2)</f>
      </c>
      <c r="O41">
        <f>(I41*21)/100</f>
      </c>
      <c t="s">
        <v>27</v>
      </c>
    </row>
    <row r="42" spans="1:5" ht="12.75">
      <c r="A42" s="37" t="s">
        <v>55</v>
      </c>
      <c r="E42" s="38" t="s">
        <v>1308</v>
      </c>
    </row>
    <row r="43" spans="1:5" ht="12.75">
      <c r="A43" s="44" t="s">
        <v>57</v>
      </c>
      <c r="E43" s="40" t="s">
        <v>1309</v>
      </c>
    </row>
    <row r="44" spans="1:16" ht="12.75">
      <c r="A44" s="26" t="s">
        <v>50</v>
      </c>
      <c s="31" t="s">
        <v>106</v>
      </c>
      <c s="31" t="s">
        <v>178</v>
      </c>
      <c s="26" t="s">
        <v>52</v>
      </c>
      <c s="32" t="s">
        <v>179</v>
      </c>
      <c s="33" t="s">
        <v>62</v>
      </c>
      <c s="34">
        <v>28.5</v>
      </c>
      <c s="35">
        <v>0</v>
      </c>
      <c s="36">
        <f>ROUND(ROUND(H44,2)*ROUND(G44,3),2)</f>
      </c>
      <c r="O44">
        <f>(I44*21)/100</f>
      </c>
      <c t="s">
        <v>27</v>
      </c>
    </row>
    <row r="45" spans="1:5" ht="12.75">
      <c r="A45" s="37" t="s">
        <v>55</v>
      </c>
      <c r="E45" s="38" t="s">
        <v>180</v>
      </c>
    </row>
    <row r="46" spans="1:5" ht="25.5">
      <c r="A46" s="44" t="s">
        <v>57</v>
      </c>
      <c r="E46" s="40" t="s">
        <v>1310</v>
      </c>
    </row>
    <row r="47" spans="1:16" ht="12.75">
      <c r="A47" s="26" t="s">
        <v>50</v>
      </c>
      <c s="31" t="s">
        <v>111</v>
      </c>
      <c s="31" t="s">
        <v>1311</v>
      </c>
      <c s="26" t="s">
        <v>52</v>
      </c>
      <c s="32" t="s">
        <v>1312</v>
      </c>
      <c s="33" t="s">
        <v>62</v>
      </c>
      <c s="34">
        <v>28.5</v>
      </c>
      <c s="35">
        <v>0</v>
      </c>
      <c s="36">
        <f>ROUND(ROUND(H47,2)*ROUND(G47,3),2)</f>
      </c>
      <c r="O47">
        <f>(I47*21)/100</f>
      </c>
      <c t="s">
        <v>27</v>
      </c>
    </row>
    <row r="48" spans="1:5" ht="12.75">
      <c r="A48" s="37" t="s">
        <v>55</v>
      </c>
      <c r="E48" s="38" t="s">
        <v>52</v>
      </c>
    </row>
    <row r="49" spans="1:5" ht="25.5">
      <c r="A49" s="39" t="s">
        <v>57</v>
      </c>
      <c r="E49" s="40" t="s">
        <v>1313</v>
      </c>
    </row>
    <row r="50" spans="1:18" ht="12.75" customHeight="1">
      <c r="A50" s="6" t="s">
        <v>48</v>
      </c>
      <c s="6"/>
      <c s="42" t="s">
        <v>37</v>
      </c>
      <c s="6"/>
      <c s="29" t="s">
        <v>182</v>
      </c>
      <c s="6"/>
      <c s="6"/>
      <c s="6"/>
      <c s="43">
        <f>0+Q50</f>
      </c>
      <c r="O50">
        <f>0+R50</f>
      </c>
      <c r="Q50">
        <f>0+I51</f>
      </c>
      <c>
        <f>0+O51</f>
      </c>
    </row>
    <row r="51" spans="1:16" ht="12.75">
      <c r="A51" s="26" t="s">
        <v>50</v>
      </c>
      <c s="31" t="s">
        <v>167</v>
      </c>
      <c s="31" t="s">
        <v>1233</v>
      </c>
      <c s="26" t="s">
        <v>52</v>
      </c>
      <c s="32" t="s">
        <v>1234</v>
      </c>
      <c s="33" t="s">
        <v>71</v>
      </c>
      <c s="34">
        <v>0.5</v>
      </c>
      <c s="35">
        <v>0</v>
      </c>
      <c s="36">
        <f>ROUND(ROUND(H51,2)*ROUND(G51,3),2)</f>
      </c>
      <c r="O51">
        <f>(I51*21)/100</f>
      </c>
      <c t="s">
        <v>27</v>
      </c>
    </row>
    <row r="52" spans="1:5" ht="12.75">
      <c r="A52" s="37" t="s">
        <v>55</v>
      </c>
      <c r="E52" s="38" t="s">
        <v>1314</v>
      </c>
    </row>
    <row r="53" spans="1:5" ht="12.75">
      <c r="A53" s="39" t="s">
        <v>57</v>
      </c>
      <c r="E53" s="40" t="s">
        <v>52</v>
      </c>
    </row>
    <row r="54" spans="1:18" ht="12.75" customHeight="1">
      <c r="A54" s="6" t="s">
        <v>48</v>
      </c>
      <c s="6"/>
      <c s="42" t="s">
        <v>85</v>
      </c>
      <c s="6"/>
      <c s="29" t="s">
        <v>242</v>
      </c>
      <c s="6"/>
      <c s="6"/>
      <c s="6"/>
      <c s="43">
        <f>0+Q54</f>
      </c>
      <c r="O54">
        <f>0+R54</f>
      </c>
      <c r="Q54">
        <f>0+I55+I58+I61+I64+I67</f>
      </c>
      <c>
        <f>0+O55+O58+O61+O64+O67</f>
      </c>
    </row>
    <row r="55" spans="1:16" ht="25.5">
      <c r="A55" s="26" t="s">
        <v>50</v>
      </c>
      <c s="31" t="s">
        <v>172</v>
      </c>
      <c s="31" t="s">
        <v>1315</v>
      </c>
      <c s="26" t="s">
        <v>52</v>
      </c>
      <c s="32" t="s">
        <v>1316</v>
      </c>
      <c s="33" t="s">
        <v>98</v>
      </c>
      <c s="34">
        <v>3.1</v>
      </c>
      <c s="35">
        <v>0</v>
      </c>
      <c s="36">
        <f>ROUND(ROUND(H55,2)*ROUND(G55,3),2)</f>
      </c>
      <c r="O55">
        <f>(I55*21)/100</f>
      </c>
      <c t="s">
        <v>27</v>
      </c>
    </row>
    <row r="56" spans="1:5" ht="89.25">
      <c r="A56" s="37" t="s">
        <v>55</v>
      </c>
      <c r="E56" s="38" t="s">
        <v>1317</v>
      </c>
    </row>
    <row r="57" spans="1:5" ht="12.75">
      <c r="A57" s="44" t="s">
        <v>57</v>
      </c>
      <c r="E57" s="40" t="s">
        <v>1318</v>
      </c>
    </row>
    <row r="58" spans="1:16" ht="12.75">
      <c r="A58" s="26" t="s">
        <v>50</v>
      </c>
      <c s="31" t="s">
        <v>177</v>
      </c>
      <c s="31" t="s">
        <v>1319</v>
      </c>
      <c s="26" t="s">
        <v>52</v>
      </c>
      <c s="32" t="s">
        <v>1320</v>
      </c>
      <c s="33" t="s">
        <v>66</v>
      </c>
      <c s="34">
        <v>1</v>
      </c>
      <c s="35">
        <v>0</v>
      </c>
      <c s="36">
        <f>ROUND(ROUND(H58,2)*ROUND(G58,3),2)</f>
      </c>
      <c r="O58">
        <f>(I58*21)/100</f>
      </c>
      <c t="s">
        <v>27</v>
      </c>
    </row>
    <row r="59" spans="1:5" ht="12.75">
      <c r="A59" s="37" t="s">
        <v>55</v>
      </c>
      <c r="E59" s="38" t="s">
        <v>1321</v>
      </c>
    </row>
    <row r="60" spans="1:5" ht="12.75">
      <c r="A60" s="44" t="s">
        <v>57</v>
      </c>
      <c r="E60" s="40" t="s">
        <v>1322</v>
      </c>
    </row>
    <row r="61" spans="1:16" ht="12.75">
      <c r="A61" s="26" t="s">
        <v>50</v>
      </c>
      <c s="31" t="s">
        <v>183</v>
      </c>
      <c s="31" t="s">
        <v>1323</v>
      </c>
      <c s="26" t="s">
        <v>52</v>
      </c>
      <c s="32" t="s">
        <v>1324</v>
      </c>
      <c s="33" t="s">
        <v>66</v>
      </c>
      <c s="34">
        <v>1</v>
      </c>
      <c s="35">
        <v>0</v>
      </c>
      <c s="36">
        <f>ROUND(ROUND(H61,2)*ROUND(G61,3),2)</f>
      </c>
      <c r="O61">
        <f>(I61*21)/100</f>
      </c>
      <c t="s">
        <v>27</v>
      </c>
    </row>
    <row r="62" spans="1:5" ht="12.75">
      <c r="A62" s="37" t="s">
        <v>55</v>
      </c>
      <c r="E62" s="38" t="s">
        <v>1325</v>
      </c>
    </row>
    <row r="63" spans="1:5" ht="12.75">
      <c r="A63" s="44" t="s">
        <v>57</v>
      </c>
      <c r="E63" s="40" t="s">
        <v>52</v>
      </c>
    </row>
    <row r="64" spans="1:16" ht="12.75">
      <c r="A64" s="26" t="s">
        <v>50</v>
      </c>
      <c s="31" t="s">
        <v>189</v>
      </c>
      <c s="31" t="s">
        <v>1326</v>
      </c>
      <c s="26" t="s">
        <v>52</v>
      </c>
      <c s="32" t="s">
        <v>1327</v>
      </c>
      <c s="33" t="s">
        <v>66</v>
      </c>
      <c s="34">
        <v>1</v>
      </c>
      <c s="35">
        <v>0</v>
      </c>
      <c s="36">
        <f>ROUND(ROUND(H64,2)*ROUND(G64,3),2)</f>
      </c>
      <c r="O64">
        <f>(I64*21)/100</f>
      </c>
      <c t="s">
        <v>27</v>
      </c>
    </row>
    <row r="65" spans="1:5" ht="12.75">
      <c r="A65" s="37" t="s">
        <v>55</v>
      </c>
      <c r="E65" s="38" t="s">
        <v>1328</v>
      </c>
    </row>
    <row r="66" spans="1:5" ht="12.75">
      <c r="A66" s="44" t="s">
        <v>57</v>
      </c>
      <c r="E66" s="40" t="s">
        <v>52</v>
      </c>
    </row>
    <row r="67" spans="1:16" ht="12.75">
      <c r="A67" s="26" t="s">
        <v>50</v>
      </c>
      <c s="31" t="s">
        <v>194</v>
      </c>
      <c s="31" t="s">
        <v>1329</v>
      </c>
      <c s="26" t="s">
        <v>52</v>
      </c>
      <c s="32" t="s">
        <v>1330</v>
      </c>
      <c s="33" t="s">
        <v>66</v>
      </c>
      <c s="34">
        <v>2</v>
      </c>
      <c s="35">
        <v>0</v>
      </c>
      <c s="36">
        <f>ROUND(ROUND(H67,2)*ROUND(G67,3),2)</f>
      </c>
      <c r="O67">
        <f>(I67*21)/100</f>
      </c>
      <c t="s">
        <v>27</v>
      </c>
    </row>
    <row r="68" spans="1:5" ht="12.75">
      <c r="A68" s="37" t="s">
        <v>55</v>
      </c>
      <c r="E68" s="38" t="s">
        <v>52</v>
      </c>
    </row>
    <row r="69" spans="1:5" ht="12.75">
      <c r="A69" s="39" t="s">
        <v>57</v>
      </c>
      <c r="E69" s="40" t="s">
        <v>1331</v>
      </c>
    </row>
    <row r="70" spans="1:18" ht="12.75" customHeight="1">
      <c r="A70" s="6" t="s">
        <v>48</v>
      </c>
      <c s="6"/>
      <c s="42" t="s">
        <v>44</v>
      </c>
      <c s="6"/>
      <c s="29" t="s">
        <v>95</v>
      </c>
      <c s="6"/>
      <c s="6"/>
      <c s="6"/>
      <c s="43">
        <f>0+Q70</f>
      </c>
      <c r="O70">
        <f>0+R70</f>
      </c>
      <c r="Q70">
        <f>0+I71</f>
      </c>
      <c>
        <f>0+O71</f>
      </c>
    </row>
    <row r="71" spans="1:16" ht="12.75">
      <c r="A71" s="26" t="s">
        <v>50</v>
      </c>
      <c s="31" t="s">
        <v>197</v>
      </c>
      <c s="31" t="s">
        <v>1332</v>
      </c>
      <c s="26" t="s">
        <v>52</v>
      </c>
      <c s="32" t="s">
        <v>1333</v>
      </c>
      <c s="33" t="s">
        <v>66</v>
      </c>
      <c s="34">
        <v>3</v>
      </c>
      <c s="35">
        <v>0</v>
      </c>
      <c s="36">
        <f>ROUND(ROUND(H71,2)*ROUND(G71,3),2)</f>
      </c>
      <c r="O71">
        <f>(I71*21)/100</f>
      </c>
      <c t="s">
        <v>27</v>
      </c>
    </row>
    <row r="72" spans="1:5" ht="12.75">
      <c r="A72" s="37" t="s">
        <v>55</v>
      </c>
      <c r="E72" s="38" t="s">
        <v>1334</v>
      </c>
    </row>
    <row r="73" spans="1:5" ht="51">
      <c r="A73" s="39" t="s">
        <v>57</v>
      </c>
      <c r="E73" s="40" t="s">
        <v>1335</v>
      </c>
    </row>
  </sheetData>
  <sheetProtection sheet="1" objects="1" scenarios="1"/>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57.xml><?xml version="1.0" encoding="utf-8"?>
<worksheet xmlns="http://schemas.openxmlformats.org/spreadsheetml/2006/main" xmlns:r="http://schemas.openxmlformats.org/officeDocument/2006/relationships">
  <sheetPr>
    <pageSetUpPr fitToPage="1"/>
  </sheetPr>
  <dimension ref="A1:R23"/>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26</v>
      </c>
    </row>
    <row r="2" spans="2:16" ht="25" customHeight="1">
      <c r="B2" s="1"/>
      <c s="1"/>
      <c s="1"/>
      <c s="2" t="s">
        <v>13</v>
      </c>
      <c s="1"/>
      <c s="1"/>
      <c s="6"/>
      <c s="6"/>
      <c r="O2">
        <f>0+O9+O16+O20</f>
      </c>
      <c t="s">
        <v>26</v>
      </c>
    </row>
    <row r="3" spans="1:16" ht="15" customHeight="1">
      <c r="A3" t="s">
        <v>12</v>
      </c>
      <c s="12" t="s">
        <v>14</v>
      </c>
      <c s="13" t="s">
        <v>15</v>
      </c>
      <c s="1"/>
      <c s="14" t="s">
        <v>16</v>
      </c>
      <c s="1"/>
      <c s="9"/>
      <c s="8" t="s">
        <v>1336</v>
      </c>
      <c s="45">
        <f>0+I9+I16+I20</f>
      </c>
      <c r="O3" t="s">
        <v>23</v>
      </c>
      <c t="s">
        <v>27</v>
      </c>
    </row>
    <row r="4" spans="1:16" ht="15" customHeight="1">
      <c r="A4" t="s">
        <v>17</v>
      </c>
      <c s="12" t="s">
        <v>18</v>
      </c>
      <c s="13" t="s">
        <v>1285</v>
      </c>
      <c s="1"/>
      <c s="14" t="s">
        <v>1286</v>
      </c>
      <c s="1"/>
      <c s="1"/>
      <c s="11"/>
      <c s="11"/>
      <c r="O4" t="s">
        <v>24</v>
      </c>
      <c t="s">
        <v>27</v>
      </c>
    </row>
    <row r="5" spans="1:16" ht="12.75" customHeight="1">
      <c r="A5" t="s">
        <v>21</v>
      </c>
      <c s="16" t="s">
        <v>22</v>
      </c>
      <c s="17" t="s">
        <v>1336</v>
      </c>
      <c s="6"/>
      <c s="18" t="s">
        <v>1337</v>
      </c>
      <c s="6"/>
      <c s="6"/>
      <c s="6"/>
      <c s="6"/>
      <c r="O5" t="s">
        <v>25</v>
      </c>
      <c t="s">
        <v>27</v>
      </c>
    </row>
    <row r="6" spans="1:9" ht="12.75" customHeight="1">
      <c r="A6" s="15" t="s">
        <v>30</v>
      </c>
      <c s="15" t="s">
        <v>32</v>
      </c>
      <c s="15" t="s">
        <v>34</v>
      </c>
      <c s="15" t="s">
        <v>35</v>
      </c>
      <c s="15" t="s">
        <v>36</v>
      </c>
      <c s="15" t="s">
        <v>38</v>
      </c>
      <c s="15" t="s">
        <v>40</v>
      </c>
      <c s="15" t="s">
        <v>42</v>
      </c>
      <c s="15"/>
    </row>
    <row r="7" spans="1:9" ht="12.75" customHeight="1">
      <c r="A7" s="15"/>
      <c s="15"/>
      <c s="15"/>
      <c s="15"/>
      <c s="15"/>
      <c s="15"/>
      <c s="15"/>
      <c s="15" t="s">
        <v>43</v>
      </c>
      <c s="15" t="s">
        <v>45</v>
      </c>
    </row>
    <row r="8" spans="1:9" ht="12.75" customHeight="1">
      <c r="A8" s="15" t="s">
        <v>31</v>
      </c>
      <c s="15" t="s">
        <v>33</v>
      </c>
      <c s="15" t="s">
        <v>27</v>
      </c>
      <c s="15" t="s">
        <v>26</v>
      </c>
      <c s="15" t="s">
        <v>37</v>
      </c>
      <c s="15" t="s">
        <v>39</v>
      </c>
      <c s="15" t="s">
        <v>41</v>
      </c>
      <c s="15" t="s">
        <v>44</v>
      </c>
      <c s="15" t="s">
        <v>46</v>
      </c>
    </row>
    <row r="9" spans="1:18" ht="12.75" customHeight="1">
      <c r="A9" s="27" t="s">
        <v>48</v>
      </c>
      <c s="27"/>
      <c s="28" t="s">
        <v>31</v>
      </c>
      <c s="27"/>
      <c s="29" t="s">
        <v>49</v>
      </c>
      <c s="27"/>
      <c s="27"/>
      <c s="27"/>
      <c s="30">
        <f>0+Q9</f>
      </c>
      <c r="O9">
        <f>0+R9</f>
      </c>
      <c r="Q9">
        <f>0+I10+I13</f>
      </c>
      <c>
        <f>0+O10+O13</f>
      </c>
    </row>
    <row r="10" spans="1:16" ht="12.75">
      <c r="A10" s="26" t="s">
        <v>50</v>
      </c>
      <c s="31" t="s">
        <v>33</v>
      </c>
      <c s="31" t="s">
        <v>1127</v>
      </c>
      <c s="26" t="s">
        <v>52</v>
      </c>
      <c s="32" t="s">
        <v>1129</v>
      </c>
      <c s="33" t="s">
        <v>1130</v>
      </c>
      <c s="34">
        <v>1</v>
      </c>
      <c s="35">
        <v>0</v>
      </c>
      <c s="36">
        <f>ROUND(ROUND(H10,2)*ROUND(G10,3),2)</f>
      </c>
      <c r="O10">
        <f>(I10*21)/100</f>
      </c>
      <c t="s">
        <v>27</v>
      </c>
    </row>
    <row r="11" spans="1:5" ht="51">
      <c r="A11" s="37" t="s">
        <v>55</v>
      </c>
      <c r="E11" s="38" t="s">
        <v>1339</v>
      </c>
    </row>
    <row r="12" spans="1:5" ht="12.75">
      <c r="A12" s="44" t="s">
        <v>57</v>
      </c>
      <c r="E12" s="40" t="s">
        <v>52</v>
      </c>
    </row>
    <row r="13" spans="1:16" ht="12.75">
      <c r="A13" s="26" t="s">
        <v>50</v>
      </c>
      <c s="31" t="s">
        <v>27</v>
      </c>
      <c s="31" t="s">
        <v>1127</v>
      </c>
      <c s="26" t="s">
        <v>1128</v>
      </c>
      <c s="32" t="s">
        <v>1129</v>
      </c>
      <c s="33" t="s">
        <v>1130</v>
      </c>
      <c s="34">
        <v>1</v>
      </c>
      <c s="35">
        <v>0</v>
      </c>
      <c s="36">
        <f>ROUND(ROUND(H13,2)*ROUND(G13,3),2)</f>
      </c>
      <c r="O13">
        <f>(I13*21)/100</f>
      </c>
      <c t="s">
        <v>27</v>
      </c>
    </row>
    <row r="14" spans="1:5" ht="76.5">
      <c r="A14" s="37" t="s">
        <v>55</v>
      </c>
      <c r="E14" s="38" t="s">
        <v>1340</v>
      </c>
    </row>
    <row r="15" spans="1:5" ht="12.75">
      <c r="A15" s="39" t="s">
        <v>57</v>
      </c>
      <c r="E15" s="40" t="s">
        <v>52</v>
      </c>
    </row>
    <row r="16" spans="1:18" ht="12.75" customHeight="1">
      <c r="A16" s="6" t="s">
        <v>48</v>
      </c>
      <c s="6"/>
      <c s="42" t="s">
        <v>37</v>
      </c>
      <c s="6"/>
      <c s="29" t="s">
        <v>182</v>
      </c>
      <c s="6"/>
      <c s="6"/>
      <c s="6"/>
      <c s="43">
        <f>0+Q16</f>
      </c>
      <c r="O16">
        <f>0+R16</f>
      </c>
      <c r="Q16">
        <f>0+I17</f>
      </c>
      <c>
        <f>0+O17</f>
      </c>
    </row>
    <row r="17" spans="1:16" ht="12.75">
      <c r="A17" s="26" t="s">
        <v>50</v>
      </c>
      <c s="31" t="s">
        <v>26</v>
      </c>
      <c s="31" t="s">
        <v>1233</v>
      </c>
      <c s="26" t="s">
        <v>52</v>
      </c>
      <c s="32" t="s">
        <v>1234</v>
      </c>
      <c s="33" t="s">
        <v>71</v>
      </c>
      <c s="34">
        <v>0.5</v>
      </c>
      <c s="35">
        <v>0</v>
      </c>
      <c s="36">
        <f>ROUND(ROUND(H17,2)*ROUND(G17,3),2)</f>
      </c>
      <c r="O17">
        <f>(I17*21)/100</f>
      </c>
      <c t="s">
        <v>27</v>
      </c>
    </row>
    <row r="18" spans="1:5" ht="12.75">
      <c r="A18" s="37" t="s">
        <v>55</v>
      </c>
      <c r="E18" s="38" t="s">
        <v>1314</v>
      </c>
    </row>
    <row r="19" spans="1:5" ht="12.75">
      <c r="A19" s="39" t="s">
        <v>57</v>
      </c>
      <c r="E19" s="40" t="s">
        <v>52</v>
      </c>
    </row>
    <row r="20" spans="1:18" ht="12.75" customHeight="1">
      <c r="A20" s="6" t="s">
        <v>48</v>
      </c>
      <c s="6"/>
      <c s="42" t="s">
        <v>85</v>
      </c>
      <c s="6"/>
      <c s="29" t="s">
        <v>242</v>
      </c>
      <c s="6"/>
      <c s="6"/>
      <c s="6"/>
      <c s="43">
        <f>0+Q20</f>
      </c>
      <c r="O20">
        <f>0+R20</f>
      </c>
      <c r="Q20">
        <f>0+I21</f>
      </c>
      <c>
        <f>0+O21</f>
      </c>
    </row>
    <row r="21" spans="1:16" ht="12.75">
      <c r="A21" s="26" t="s">
        <v>50</v>
      </c>
      <c s="31" t="s">
        <v>37</v>
      </c>
      <c s="31" t="s">
        <v>1319</v>
      </c>
      <c s="26" t="s">
        <v>52</v>
      </c>
      <c s="32" t="s">
        <v>1320</v>
      </c>
      <c s="33" t="s">
        <v>66</v>
      </c>
      <c s="34">
        <v>1</v>
      </c>
      <c s="35">
        <v>0</v>
      </c>
      <c s="36">
        <f>ROUND(ROUND(H21,2)*ROUND(G21,3),2)</f>
      </c>
      <c r="O21">
        <f>(I21*21)/100</f>
      </c>
      <c t="s">
        <v>27</v>
      </c>
    </row>
    <row r="22" spans="1:5" ht="12.75">
      <c r="A22" s="37" t="s">
        <v>55</v>
      </c>
      <c r="E22" s="38" t="s">
        <v>1321</v>
      </c>
    </row>
    <row r="23" spans="1:5" ht="12.75">
      <c r="A23" s="39" t="s">
        <v>57</v>
      </c>
      <c r="E23" s="40" t="s">
        <v>1341</v>
      </c>
    </row>
  </sheetData>
  <sheetProtection sheet="1" objects="1" scenarios="1"/>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58.xml><?xml version="1.0" encoding="utf-8"?>
<worksheet xmlns="http://schemas.openxmlformats.org/spreadsheetml/2006/main" xmlns:r="http://schemas.openxmlformats.org/officeDocument/2006/relationships">
  <sheetPr>
    <pageSetUpPr fitToPage="1"/>
  </sheetPr>
  <dimension ref="A1:R67"/>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26</v>
      </c>
    </row>
    <row r="2" spans="2:16" ht="25" customHeight="1">
      <c r="B2" s="1"/>
      <c s="1"/>
      <c s="1"/>
      <c s="2" t="s">
        <v>13</v>
      </c>
      <c s="1"/>
      <c s="1"/>
      <c s="6"/>
      <c s="6"/>
      <c r="O2">
        <f>0+O9+O16+O47+O51+O64</f>
      </c>
      <c t="s">
        <v>26</v>
      </c>
    </row>
    <row r="3" spans="1:16" ht="15" customHeight="1">
      <c r="A3" t="s">
        <v>12</v>
      </c>
      <c s="12" t="s">
        <v>14</v>
      </c>
      <c s="13" t="s">
        <v>15</v>
      </c>
      <c s="1"/>
      <c s="14" t="s">
        <v>16</v>
      </c>
      <c s="1"/>
      <c s="9"/>
      <c s="8" t="s">
        <v>1342</v>
      </c>
      <c s="45">
        <f>0+I9+I16+I47+I51+I64</f>
      </c>
      <c r="O3" t="s">
        <v>23</v>
      </c>
      <c t="s">
        <v>27</v>
      </c>
    </row>
    <row r="4" spans="1:16" ht="15" customHeight="1">
      <c r="A4" t="s">
        <v>17</v>
      </c>
      <c s="12" t="s">
        <v>18</v>
      </c>
      <c s="13" t="s">
        <v>1285</v>
      </c>
      <c s="1"/>
      <c s="14" t="s">
        <v>1286</v>
      </c>
      <c s="1"/>
      <c s="1"/>
      <c s="11"/>
      <c s="11"/>
      <c r="O4" t="s">
        <v>24</v>
      </c>
      <c t="s">
        <v>27</v>
      </c>
    </row>
    <row r="5" spans="1:16" ht="12.75" customHeight="1">
      <c r="A5" t="s">
        <v>21</v>
      </c>
      <c s="16" t="s">
        <v>22</v>
      </c>
      <c s="17" t="s">
        <v>1342</v>
      </c>
      <c s="6"/>
      <c s="18" t="s">
        <v>1343</v>
      </c>
      <c s="6"/>
      <c s="6"/>
      <c s="6"/>
      <c s="6"/>
      <c r="O5" t="s">
        <v>25</v>
      </c>
      <c t="s">
        <v>27</v>
      </c>
    </row>
    <row r="6" spans="1:9" ht="12.75" customHeight="1">
      <c r="A6" s="15" t="s">
        <v>30</v>
      </c>
      <c s="15" t="s">
        <v>32</v>
      </c>
      <c s="15" t="s">
        <v>34</v>
      </c>
      <c s="15" t="s">
        <v>35</v>
      </c>
      <c s="15" t="s">
        <v>36</v>
      </c>
      <c s="15" t="s">
        <v>38</v>
      </c>
      <c s="15" t="s">
        <v>40</v>
      </c>
      <c s="15" t="s">
        <v>42</v>
      </c>
      <c s="15"/>
    </row>
    <row r="7" spans="1:9" ht="12.75" customHeight="1">
      <c r="A7" s="15"/>
      <c s="15"/>
      <c s="15"/>
      <c s="15"/>
      <c s="15"/>
      <c s="15"/>
      <c s="15"/>
      <c s="15" t="s">
        <v>43</v>
      </c>
      <c s="15" t="s">
        <v>45</v>
      </c>
    </row>
    <row r="8" spans="1:9" ht="12.75" customHeight="1">
      <c r="A8" s="15" t="s">
        <v>31</v>
      </c>
      <c s="15" t="s">
        <v>33</v>
      </c>
      <c s="15" t="s">
        <v>27</v>
      </c>
      <c s="15" t="s">
        <v>26</v>
      </c>
      <c s="15" t="s">
        <v>37</v>
      </c>
      <c s="15" t="s">
        <v>39</v>
      </c>
      <c s="15" t="s">
        <v>41</v>
      </c>
      <c s="15" t="s">
        <v>44</v>
      </c>
      <c s="15" t="s">
        <v>46</v>
      </c>
    </row>
    <row r="9" spans="1:18" ht="12.75" customHeight="1">
      <c r="A9" s="27" t="s">
        <v>48</v>
      </c>
      <c s="27"/>
      <c s="28" t="s">
        <v>31</v>
      </c>
      <c s="27"/>
      <c s="29" t="s">
        <v>49</v>
      </c>
      <c s="27"/>
      <c s="27"/>
      <c s="27"/>
      <c s="30">
        <f>0+Q9</f>
      </c>
      <c r="O9">
        <f>0+R9</f>
      </c>
      <c r="Q9">
        <f>0+I10+I13</f>
      </c>
      <c>
        <f>0+O10+O13</f>
      </c>
    </row>
    <row r="10" spans="1:16" ht="12.75">
      <c r="A10" s="26" t="s">
        <v>50</v>
      </c>
      <c s="31" t="s">
        <v>33</v>
      </c>
      <c s="31" t="s">
        <v>51</v>
      </c>
      <c s="26" t="s">
        <v>52</v>
      </c>
      <c s="32" t="s">
        <v>53</v>
      </c>
      <c s="33" t="s">
        <v>54</v>
      </c>
      <c s="34">
        <v>15.3</v>
      </c>
      <c s="35">
        <v>0</v>
      </c>
      <c s="36">
        <f>ROUND(ROUND(H10,2)*ROUND(G10,3),2)</f>
      </c>
      <c r="O10">
        <f>(I10*21)/100</f>
      </c>
      <c t="s">
        <v>27</v>
      </c>
    </row>
    <row r="11" spans="1:5" ht="12.75">
      <c r="A11" s="37" t="s">
        <v>55</v>
      </c>
      <c r="E11" s="38" t="s">
        <v>1215</v>
      </c>
    </row>
    <row r="12" spans="1:5" ht="12.75">
      <c r="A12" s="44" t="s">
        <v>57</v>
      </c>
      <c r="E12" s="40" t="s">
        <v>1345</v>
      </c>
    </row>
    <row r="13" spans="1:16" ht="12.75">
      <c r="A13" s="26" t="s">
        <v>50</v>
      </c>
      <c s="31" t="s">
        <v>27</v>
      </c>
      <c s="31" t="s">
        <v>1127</v>
      </c>
      <c s="26" t="s">
        <v>1128</v>
      </c>
      <c s="32" t="s">
        <v>1129</v>
      </c>
      <c s="33" t="s">
        <v>1130</v>
      </c>
      <c s="34">
        <v>1</v>
      </c>
      <c s="35">
        <v>0</v>
      </c>
      <c s="36">
        <f>ROUND(ROUND(H13,2)*ROUND(G13,3),2)</f>
      </c>
      <c r="O13">
        <f>(I13*21)/100</f>
      </c>
      <c t="s">
        <v>27</v>
      </c>
    </row>
    <row r="14" spans="1:5" ht="76.5">
      <c r="A14" s="37" t="s">
        <v>55</v>
      </c>
      <c r="E14" s="38" t="s">
        <v>1346</v>
      </c>
    </row>
    <row r="15" spans="1:5" ht="12.75">
      <c r="A15" s="39" t="s">
        <v>57</v>
      </c>
      <c r="E15" s="40" t="s">
        <v>52</v>
      </c>
    </row>
    <row r="16" spans="1:18" ht="12.75" customHeight="1">
      <c r="A16" s="6" t="s">
        <v>48</v>
      </c>
      <c s="6"/>
      <c s="42" t="s">
        <v>33</v>
      </c>
      <c s="6"/>
      <c s="29" t="s">
        <v>59</v>
      </c>
      <c s="6"/>
      <c s="6"/>
      <c s="6"/>
      <c s="43">
        <f>0+Q16</f>
      </c>
      <c r="O16">
        <f>0+R16</f>
      </c>
      <c r="Q16">
        <f>0+I17+I20+I23+I26+I29+I32+I35+I38+I41+I44</f>
      </c>
      <c>
        <f>0+O17+O20+O23+O26+O29+O32+O35+O38+O41+O44</f>
      </c>
    </row>
    <row r="17" spans="1:16" ht="12.75">
      <c r="A17" s="26" t="s">
        <v>50</v>
      </c>
      <c s="31" t="s">
        <v>26</v>
      </c>
      <c s="31" t="s">
        <v>1295</v>
      </c>
      <c s="26" t="s">
        <v>52</v>
      </c>
      <c s="32" t="s">
        <v>1296</v>
      </c>
      <c s="33" t="s">
        <v>71</v>
      </c>
      <c s="34">
        <v>21.5</v>
      </c>
      <c s="35">
        <v>0</v>
      </c>
      <c s="36">
        <f>ROUND(ROUND(H17,2)*ROUND(G17,3),2)</f>
      </c>
      <c r="O17">
        <f>(I17*21)/100</f>
      </c>
      <c t="s">
        <v>27</v>
      </c>
    </row>
    <row r="18" spans="1:5" ht="12.75">
      <c r="A18" s="37" t="s">
        <v>55</v>
      </c>
      <c r="E18" s="38" t="s">
        <v>1297</v>
      </c>
    </row>
    <row r="19" spans="1:5" ht="38.25">
      <c r="A19" s="44" t="s">
        <v>57</v>
      </c>
      <c r="E19" s="40" t="s">
        <v>1347</v>
      </c>
    </row>
    <row r="20" spans="1:16" ht="12.75">
      <c r="A20" s="26" t="s">
        <v>50</v>
      </c>
      <c s="31" t="s">
        <v>37</v>
      </c>
      <c s="31" t="s">
        <v>1218</v>
      </c>
      <c s="26" t="s">
        <v>52</v>
      </c>
      <c s="32" t="s">
        <v>1219</v>
      </c>
      <c s="33" t="s">
        <v>71</v>
      </c>
      <c s="34">
        <v>8.5</v>
      </c>
      <c s="35">
        <v>0</v>
      </c>
      <c s="36">
        <f>ROUND(ROUND(H20,2)*ROUND(G20,3),2)</f>
      </c>
      <c r="O20">
        <f>(I20*21)/100</f>
      </c>
      <c t="s">
        <v>27</v>
      </c>
    </row>
    <row r="21" spans="1:5" ht="38.25">
      <c r="A21" s="37" t="s">
        <v>55</v>
      </c>
      <c r="E21" s="38" t="s">
        <v>1299</v>
      </c>
    </row>
    <row r="22" spans="1:5" ht="12.75">
      <c r="A22" s="44" t="s">
        <v>57</v>
      </c>
      <c r="E22" s="40" t="s">
        <v>1348</v>
      </c>
    </row>
    <row r="23" spans="1:16" ht="12.75">
      <c r="A23" s="26" t="s">
        <v>50</v>
      </c>
      <c s="31" t="s">
        <v>39</v>
      </c>
      <c s="31" t="s">
        <v>82</v>
      </c>
      <c s="26" t="s">
        <v>52</v>
      </c>
      <c s="32" t="s">
        <v>83</v>
      </c>
      <c s="33" t="s">
        <v>71</v>
      </c>
      <c s="34">
        <v>8.5</v>
      </c>
      <c s="35">
        <v>0</v>
      </c>
      <c s="36">
        <f>ROUND(ROUND(H23,2)*ROUND(G23,3),2)</f>
      </c>
      <c r="O23">
        <f>(I23*21)/100</f>
      </c>
      <c t="s">
        <v>27</v>
      </c>
    </row>
    <row r="24" spans="1:5" ht="12.75">
      <c r="A24" s="37" t="s">
        <v>55</v>
      </c>
      <c r="E24" s="38" t="s">
        <v>52</v>
      </c>
    </row>
    <row r="25" spans="1:5" ht="12.75">
      <c r="A25" s="44" t="s">
        <v>57</v>
      </c>
      <c r="E25" s="40" t="s">
        <v>1349</v>
      </c>
    </row>
    <row r="26" spans="1:16" ht="12.75">
      <c r="A26" s="26" t="s">
        <v>50</v>
      </c>
      <c s="31" t="s">
        <v>41</v>
      </c>
      <c s="31" t="s">
        <v>1175</v>
      </c>
      <c s="26" t="s">
        <v>52</v>
      </c>
      <c s="32" t="s">
        <v>1176</v>
      </c>
      <c s="33" t="s">
        <v>71</v>
      </c>
      <c s="34">
        <v>21.5</v>
      </c>
      <c s="35">
        <v>0</v>
      </c>
      <c s="36">
        <f>ROUND(ROUND(H26,2)*ROUND(G26,3),2)</f>
      </c>
      <c r="O26">
        <f>(I26*21)/100</f>
      </c>
      <c t="s">
        <v>27</v>
      </c>
    </row>
    <row r="27" spans="1:5" ht="25.5">
      <c r="A27" s="37" t="s">
        <v>55</v>
      </c>
      <c r="E27" s="38" t="s">
        <v>1302</v>
      </c>
    </row>
    <row r="28" spans="1:5" ht="12.75">
      <c r="A28" s="44" t="s">
        <v>57</v>
      </c>
      <c r="E28" s="40" t="s">
        <v>1350</v>
      </c>
    </row>
    <row r="29" spans="1:16" ht="12.75">
      <c r="A29" s="26" t="s">
        <v>50</v>
      </c>
      <c s="31" t="s">
        <v>81</v>
      </c>
      <c s="31" t="s">
        <v>1135</v>
      </c>
      <c s="26" t="s">
        <v>52</v>
      </c>
      <c s="32" t="s">
        <v>1136</v>
      </c>
      <c s="33" t="s">
        <v>71</v>
      </c>
      <c s="34">
        <v>8.5</v>
      </c>
      <c s="35">
        <v>0</v>
      </c>
      <c s="36">
        <f>ROUND(ROUND(H29,2)*ROUND(G29,3),2)</f>
      </c>
      <c r="O29">
        <f>(I29*21)/100</f>
      </c>
      <c t="s">
        <v>27</v>
      </c>
    </row>
    <row r="30" spans="1:5" ht="12.75">
      <c r="A30" s="37" t="s">
        <v>55</v>
      </c>
      <c r="E30" s="38" t="s">
        <v>52</v>
      </c>
    </row>
    <row r="31" spans="1:5" ht="12.75">
      <c r="A31" s="44" t="s">
        <v>57</v>
      </c>
      <c r="E31" s="40" t="s">
        <v>1351</v>
      </c>
    </row>
    <row r="32" spans="1:16" ht="12.75">
      <c r="A32" s="26" t="s">
        <v>50</v>
      </c>
      <c s="31" t="s">
        <v>85</v>
      </c>
      <c s="31" t="s">
        <v>885</v>
      </c>
      <c s="26" t="s">
        <v>52</v>
      </c>
      <c s="32" t="s">
        <v>886</v>
      </c>
      <c s="33" t="s">
        <v>71</v>
      </c>
      <c s="34">
        <v>2.8</v>
      </c>
      <c s="35">
        <v>0</v>
      </c>
      <c s="36">
        <f>ROUND(ROUND(H32,2)*ROUND(G32,3),2)</f>
      </c>
      <c r="O32">
        <f>(I32*21)/100</f>
      </c>
      <c t="s">
        <v>27</v>
      </c>
    </row>
    <row r="33" spans="1:5" ht="12.75">
      <c r="A33" s="37" t="s">
        <v>55</v>
      </c>
      <c r="E33" s="38" t="s">
        <v>1352</v>
      </c>
    </row>
    <row r="34" spans="1:5" ht="12.75">
      <c r="A34" s="44" t="s">
        <v>57</v>
      </c>
      <c r="E34" s="40" t="s">
        <v>1353</v>
      </c>
    </row>
    <row r="35" spans="1:16" ht="12.75">
      <c r="A35" s="26" t="s">
        <v>50</v>
      </c>
      <c s="31" t="s">
        <v>44</v>
      </c>
      <c s="31" t="s">
        <v>168</v>
      </c>
      <c s="26" t="s">
        <v>52</v>
      </c>
      <c s="32" t="s">
        <v>169</v>
      </c>
      <c s="33" t="s">
        <v>62</v>
      </c>
      <c s="34">
        <v>4</v>
      </c>
      <c s="35">
        <v>0</v>
      </c>
      <c s="36">
        <f>ROUND(ROUND(H35,2)*ROUND(G35,3),2)</f>
      </c>
      <c r="O35">
        <f>(I35*21)/100</f>
      </c>
      <c t="s">
        <v>27</v>
      </c>
    </row>
    <row r="36" spans="1:5" ht="12.75">
      <c r="A36" s="37" t="s">
        <v>55</v>
      </c>
      <c r="E36" s="38" t="s">
        <v>170</v>
      </c>
    </row>
    <row r="37" spans="1:5" ht="12.75">
      <c r="A37" s="44" t="s">
        <v>57</v>
      </c>
      <c r="E37" s="40" t="s">
        <v>1354</v>
      </c>
    </row>
    <row r="38" spans="1:16" ht="12.75">
      <c r="A38" s="26" t="s">
        <v>50</v>
      </c>
      <c s="31" t="s">
        <v>46</v>
      </c>
      <c s="31" t="s">
        <v>742</v>
      </c>
      <c s="26" t="s">
        <v>52</v>
      </c>
      <c s="32" t="s">
        <v>743</v>
      </c>
      <c s="33" t="s">
        <v>71</v>
      </c>
      <c s="34">
        <v>0.8</v>
      </c>
      <c s="35">
        <v>0</v>
      </c>
      <c s="36">
        <f>ROUND(ROUND(H38,2)*ROUND(G38,3),2)</f>
      </c>
      <c r="O38">
        <f>(I38*21)/100</f>
      </c>
      <c t="s">
        <v>27</v>
      </c>
    </row>
    <row r="39" spans="1:5" ht="12.75">
      <c r="A39" s="37" t="s">
        <v>55</v>
      </c>
      <c r="E39" s="38" t="s">
        <v>1308</v>
      </c>
    </row>
    <row r="40" spans="1:5" ht="12.75">
      <c r="A40" s="44" t="s">
        <v>57</v>
      </c>
      <c r="E40" s="40" t="s">
        <v>1355</v>
      </c>
    </row>
    <row r="41" spans="1:16" ht="12.75">
      <c r="A41" s="26" t="s">
        <v>50</v>
      </c>
      <c s="31" t="s">
        <v>101</v>
      </c>
      <c s="31" t="s">
        <v>178</v>
      </c>
      <c s="26" t="s">
        <v>52</v>
      </c>
      <c s="32" t="s">
        <v>179</v>
      </c>
      <c s="33" t="s">
        <v>62</v>
      </c>
      <c s="34">
        <v>4</v>
      </c>
      <c s="35">
        <v>0</v>
      </c>
      <c s="36">
        <f>ROUND(ROUND(H41,2)*ROUND(G41,3),2)</f>
      </c>
      <c r="O41">
        <f>(I41*21)/100</f>
      </c>
      <c t="s">
        <v>27</v>
      </c>
    </row>
    <row r="42" spans="1:5" ht="12.75">
      <c r="A42" s="37" t="s">
        <v>55</v>
      </c>
      <c r="E42" s="38" t="s">
        <v>180</v>
      </c>
    </row>
    <row r="43" spans="1:5" ht="25.5">
      <c r="A43" s="44" t="s">
        <v>57</v>
      </c>
      <c r="E43" s="40" t="s">
        <v>1356</v>
      </c>
    </row>
    <row r="44" spans="1:16" ht="12.75">
      <c r="A44" s="26" t="s">
        <v>50</v>
      </c>
      <c s="31" t="s">
        <v>106</v>
      </c>
      <c s="31" t="s">
        <v>1311</v>
      </c>
      <c s="26" t="s">
        <v>52</v>
      </c>
      <c s="32" t="s">
        <v>1312</v>
      </c>
      <c s="33" t="s">
        <v>62</v>
      </c>
      <c s="34">
        <v>4</v>
      </c>
      <c s="35">
        <v>0</v>
      </c>
      <c s="36">
        <f>ROUND(ROUND(H44,2)*ROUND(G44,3),2)</f>
      </c>
      <c r="O44">
        <f>(I44*21)/100</f>
      </c>
      <c t="s">
        <v>27</v>
      </c>
    </row>
    <row r="45" spans="1:5" ht="12.75">
      <c r="A45" s="37" t="s">
        <v>55</v>
      </c>
      <c r="E45" s="38" t="s">
        <v>52</v>
      </c>
    </row>
    <row r="46" spans="1:5" ht="25.5">
      <c r="A46" s="39" t="s">
        <v>57</v>
      </c>
      <c r="E46" s="40" t="s">
        <v>1357</v>
      </c>
    </row>
    <row r="47" spans="1:18" ht="12.75" customHeight="1">
      <c r="A47" s="6" t="s">
        <v>48</v>
      </c>
      <c s="6"/>
      <c s="42" t="s">
        <v>37</v>
      </c>
      <c s="6"/>
      <c s="29" t="s">
        <v>182</v>
      </c>
      <c s="6"/>
      <c s="6"/>
      <c s="6"/>
      <c s="43">
        <f>0+Q47</f>
      </c>
      <c r="O47">
        <f>0+R47</f>
      </c>
      <c r="Q47">
        <f>0+I48</f>
      </c>
      <c>
        <f>0+O48</f>
      </c>
    </row>
    <row r="48" spans="1:16" ht="12.75">
      <c r="A48" s="26" t="s">
        <v>50</v>
      </c>
      <c s="31" t="s">
        <v>111</v>
      </c>
      <c s="31" t="s">
        <v>1233</v>
      </c>
      <c s="26" t="s">
        <v>52</v>
      </c>
      <c s="32" t="s">
        <v>1234</v>
      </c>
      <c s="33" t="s">
        <v>71</v>
      </c>
      <c s="34">
        <v>0.5</v>
      </c>
      <c s="35">
        <v>0</v>
      </c>
      <c s="36">
        <f>ROUND(ROUND(H48,2)*ROUND(G48,3),2)</f>
      </c>
      <c r="O48">
        <f>(I48*21)/100</f>
      </c>
      <c t="s">
        <v>27</v>
      </c>
    </row>
    <row r="49" spans="1:5" ht="12.75">
      <c r="A49" s="37" t="s">
        <v>55</v>
      </c>
      <c r="E49" s="38" t="s">
        <v>1314</v>
      </c>
    </row>
    <row r="50" spans="1:5" ht="12.75">
      <c r="A50" s="39" t="s">
        <v>57</v>
      </c>
      <c r="E50" s="40" t="s">
        <v>52</v>
      </c>
    </row>
    <row r="51" spans="1:18" ht="12.75" customHeight="1">
      <c r="A51" s="6" t="s">
        <v>48</v>
      </c>
      <c s="6"/>
      <c s="42" t="s">
        <v>85</v>
      </c>
      <c s="6"/>
      <c s="29" t="s">
        <v>242</v>
      </c>
      <c s="6"/>
      <c s="6"/>
      <c s="6"/>
      <c s="43">
        <f>0+Q51</f>
      </c>
      <c r="O51">
        <f>0+R51</f>
      </c>
      <c r="Q51">
        <f>0+I52+I55+I58+I61</f>
      </c>
      <c>
        <f>0+O52+O55+O58+O61</f>
      </c>
    </row>
    <row r="52" spans="1:16" ht="25.5">
      <c r="A52" s="26" t="s">
        <v>50</v>
      </c>
      <c s="31" t="s">
        <v>167</v>
      </c>
      <c s="31" t="s">
        <v>1358</v>
      </c>
      <c s="26" t="s">
        <v>52</v>
      </c>
      <c s="32" t="s">
        <v>1359</v>
      </c>
      <c s="33" t="s">
        <v>98</v>
      </c>
      <c s="34">
        <v>5.5</v>
      </c>
      <c s="35">
        <v>0</v>
      </c>
      <c s="36">
        <f>ROUND(ROUND(H52,2)*ROUND(G52,3),2)</f>
      </c>
      <c r="O52">
        <f>(I52*21)/100</f>
      </c>
      <c t="s">
        <v>27</v>
      </c>
    </row>
    <row r="53" spans="1:5" ht="38.25">
      <c r="A53" s="37" t="s">
        <v>55</v>
      </c>
      <c r="E53" s="38" t="s">
        <v>1360</v>
      </c>
    </row>
    <row r="54" spans="1:5" ht="12.75">
      <c r="A54" s="44" t="s">
        <v>57</v>
      </c>
      <c r="E54" s="40" t="s">
        <v>1361</v>
      </c>
    </row>
    <row r="55" spans="1:16" ht="12.75">
      <c r="A55" s="26" t="s">
        <v>50</v>
      </c>
      <c s="31" t="s">
        <v>172</v>
      </c>
      <c s="31" t="s">
        <v>1319</v>
      </c>
      <c s="26" t="s">
        <v>52</v>
      </c>
      <c s="32" t="s">
        <v>1320</v>
      </c>
      <c s="33" t="s">
        <v>66</v>
      </c>
      <c s="34">
        <v>1</v>
      </c>
      <c s="35">
        <v>0</v>
      </c>
      <c s="36">
        <f>ROUND(ROUND(H55,2)*ROUND(G55,3),2)</f>
      </c>
      <c r="O55">
        <f>(I55*21)/100</f>
      </c>
      <c t="s">
        <v>27</v>
      </c>
    </row>
    <row r="56" spans="1:5" ht="12.75">
      <c r="A56" s="37" t="s">
        <v>55</v>
      </c>
      <c r="E56" s="38" t="s">
        <v>1321</v>
      </c>
    </row>
    <row r="57" spans="1:5" ht="12.75">
      <c r="A57" s="44" t="s">
        <v>57</v>
      </c>
      <c r="E57" s="40" t="s">
        <v>1341</v>
      </c>
    </row>
    <row r="58" spans="1:16" ht="12.75">
      <c r="A58" s="26" t="s">
        <v>50</v>
      </c>
      <c s="31" t="s">
        <v>177</v>
      </c>
      <c s="31" t="s">
        <v>1326</v>
      </c>
      <c s="26" t="s">
        <v>52</v>
      </c>
      <c s="32" t="s">
        <v>1362</v>
      </c>
      <c s="33" t="s">
        <v>66</v>
      </c>
      <c s="34">
        <v>1</v>
      </c>
      <c s="35">
        <v>0</v>
      </c>
      <c s="36">
        <f>ROUND(ROUND(H58,2)*ROUND(G58,3),2)</f>
      </c>
      <c r="O58">
        <f>(I58*21)/100</f>
      </c>
      <c t="s">
        <v>27</v>
      </c>
    </row>
    <row r="59" spans="1:5" ht="12.75">
      <c r="A59" s="37" t="s">
        <v>55</v>
      </c>
      <c r="E59" s="38" t="s">
        <v>1363</v>
      </c>
    </row>
    <row r="60" spans="1:5" ht="12.75">
      <c r="A60" s="44" t="s">
        <v>57</v>
      </c>
      <c r="E60" s="40" t="s">
        <v>52</v>
      </c>
    </row>
    <row r="61" spans="1:16" ht="12.75">
      <c r="A61" s="26" t="s">
        <v>50</v>
      </c>
      <c s="31" t="s">
        <v>183</v>
      </c>
      <c s="31" t="s">
        <v>1364</v>
      </c>
      <c s="26" t="s">
        <v>52</v>
      </c>
      <c s="32" t="s">
        <v>1365</v>
      </c>
      <c s="33" t="s">
        <v>98</v>
      </c>
      <c s="34">
        <v>7</v>
      </c>
      <c s="35">
        <v>0</v>
      </c>
      <c s="36">
        <f>ROUND(ROUND(H61,2)*ROUND(G61,3),2)</f>
      </c>
      <c r="O61">
        <f>(I61*21)/100</f>
      </c>
      <c t="s">
        <v>27</v>
      </c>
    </row>
    <row r="62" spans="1:5" ht="12.75">
      <c r="A62" s="37" t="s">
        <v>55</v>
      </c>
      <c r="E62" s="38" t="s">
        <v>52</v>
      </c>
    </row>
    <row r="63" spans="1:5" ht="12.75">
      <c r="A63" s="39" t="s">
        <v>57</v>
      </c>
      <c r="E63" s="40" t="s">
        <v>1366</v>
      </c>
    </row>
    <row r="64" spans="1:18" ht="12.75" customHeight="1">
      <c r="A64" s="6" t="s">
        <v>48</v>
      </c>
      <c s="6"/>
      <c s="42" t="s">
        <v>44</v>
      </c>
      <c s="6"/>
      <c s="29" t="s">
        <v>95</v>
      </c>
      <c s="6"/>
      <c s="6"/>
      <c s="6"/>
      <c s="43">
        <f>0+Q64</f>
      </c>
      <c r="O64">
        <f>0+R64</f>
      </c>
      <c r="Q64">
        <f>0+I65</f>
      </c>
      <c>
        <f>0+O65</f>
      </c>
    </row>
    <row r="65" spans="1:16" ht="12.75">
      <c r="A65" s="26" t="s">
        <v>50</v>
      </c>
      <c s="31" t="s">
        <v>189</v>
      </c>
      <c s="31" t="s">
        <v>1332</v>
      </c>
      <c s="26" t="s">
        <v>52</v>
      </c>
      <c s="32" t="s">
        <v>1333</v>
      </c>
      <c s="33" t="s">
        <v>66</v>
      </c>
      <c s="34">
        <v>1</v>
      </c>
      <c s="35">
        <v>0</v>
      </c>
      <c s="36">
        <f>ROUND(ROUND(H65,2)*ROUND(G65,3),2)</f>
      </c>
      <c r="O65">
        <f>(I65*21)/100</f>
      </c>
      <c t="s">
        <v>27</v>
      </c>
    </row>
    <row r="66" spans="1:5" ht="12.75">
      <c r="A66" s="37" t="s">
        <v>55</v>
      </c>
      <c r="E66" s="38" t="s">
        <v>1334</v>
      </c>
    </row>
    <row r="67" spans="1:5" ht="25.5">
      <c r="A67" s="39" t="s">
        <v>57</v>
      </c>
      <c r="E67" s="40" t="s">
        <v>1367</v>
      </c>
    </row>
  </sheetData>
  <sheetProtection sheet="1" objects="1" scenarios="1"/>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59.xml><?xml version="1.0" encoding="utf-8"?>
<worksheet xmlns="http://schemas.openxmlformats.org/spreadsheetml/2006/main" xmlns:r="http://schemas.openxmlformats.org/officeDocument/2006/relationships">
  <sheetPr>
    <pageSetUpPr fitToPage="1"/>
  </sheetPr>
  <dimension ref="A1:R19"/>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26</v>
      </c>
    </row>
    <row r="2" spans="2:16" ht="25" customHeight="1">
      <c r="B2" s="1"/>
      <c s="1"/>
      <c s="1"/>
      <c s="2" t="s">
        <v>13</v>
      </c>
      <c s="1"/>
      <c s="1"/>
      <c s="6"/>
      <c s="6"/>
      <c r="O2">
        <f>0+O9+O16</f>
      </c>
      <c t="s">
        <v>26</v>
      </c>
    </row>
    <row r="3" spans="1:16" ht="15" customHeight="1">
      <c r="A3" t="s">
        <v>12</v>
      </c>
      <c s="12" t="s">
        <v>14</v>
      </c>
      <c s="13" t="s">
        <v>15</v>
      </c>
      <c s="1"/>
      <c s="14" t="s">
        <v>16</v>
      </c>
      <c s="1"/>
      <c s="9"/>
      <c s="8" t="s">
        <v>1368</v>
      </c>
      <c s="45">
        <f>0+I9+I16</f>
      </c>
      <c r="O3" t="s">
        <v>23</v>
      </c>
      <c t="s">
        <v>27</v>
      </c>
    </row>
    <row r="4" spans="1:16" ht="15" customHeight="1">
      <c r="A4" t="s">
        <v>17</v>
      </c>
      <c s="12" t="s">
        <v>18</v>
      </c>
      <c s="13" t="s">
        <v>1285</v>
      </c>
      <c s="1"/>
      <c s="14" t="s">
        <v>1286</v>
      </c>
      <c s="1"/>
      <c s="1"/>
      <c s="11"/>
      <c s="11"/>
      <c r="O4" t="s">
        <v>24</v>
      </c>
      <c t="s">
        <v>27</v>
      </c>
    </row>
    <row r="5" spans="1:16" ht="12.75" customHeight="1">
      <c r="A5" t="s">
        <v>21</v>
      </c>
      <c s="16" t="s">
        <v>22</v>
      </c>
      <c s="17" t="s">
        <v>1368</v>
      </c>
      <c s="6"/>
      <c s="18" t="s">
        <v>1369</v>
      </c>
      <c s="6"/>
      <c s="6"/>
      <c s="6"/>
      <c s="6"/>
      <c r="O5" t="s">
        <v>25</v>
      </c>
      <c t="s">
        <v>27</v>
      </c>
    </row>
    <row r="6" spans="1:9" ht="12.75" customHeight="1">
      <c r="A6" s="15" t="s">
        <v>30</v>
      </c>
      <c s="15" t="s">
        <v>32</v>
      </c>
      <c s="15" t="s">
        <v>34</v>
      </c>
      <c s="15" t="s">
        <v>35</v>
      </c>
      <c s="15" t="s">
        <v>36</v>
      </c>
      <c s="15" t="s">
        <v>38</v>
      </c>
      <c s="15" t="s">
        <v>40</v>
      </c>
      <c s="15" t="s">
        <v>42</v>
      </c>
      <c s="15"/>
    </row>
    <row r="7" spans="1:9" ht="12.75" customHeight="1">
      <c r="A7" s="15"/>
      <c s="15"/>
      <c s="15"/>
      <c s="15"/>
      <c s="15"/>
      <c s="15"/>
      <c s="15"/>
      <c s="15" t="s">
        <v>43</v>
      </c>
      <c s="15" t="s">
        <v>45</v>
      </c>
    </row>
    <row r="8" spans="1:9" ht="12.75" customHeight="1">
      <c r="A8" s="15" t="s">
        <v>31</v>
      </c>
      <c s="15" t="s">
        <v>33</v>
      </c>
      <c s="15" t="s">
        <v>27</v>
      </c>
      <c s="15" t="s">
        <v>26</v>
      </c>
      <c s="15" t="s">
        <v>37</v>
      </c>
      <c s="15" t="s">
        <v>39</v>
      </c>
      <c s="15" t="s">
        <v>41</v>
      </c>
      <c s="15" t="s">
        <v>44</v>
      </c>
      <c s="15" t="s">
        <v>46</v>
      </c>
    </row>
    <row r="9" spans="1:18" ht="12.75" customHeight="1">
      <c r="A9" s="27" t="s">
        <v>48</v>
      </c>
      <c s="27"/>
      <c s="28" t="s">
        <v>31</v>
      </c>
      <c s="27"/>
      <c s="29" t="s">
        <v>49</v>
      </c>
      <c s="27"/>
      <c s="27"/>
      <c s="27"/>
      <c s="30">
        <f>0+Q9</f>
      </c>
      <c r="O9">
        <f>0+R9</f>
      </c>
      <c r="Q9">
        <f>0+I10+I13</f>
      </c>
      <c>
        <f>0+O10+O13</f>
      </c>
    </row>
    <row r="10" spans="1:16" ht="12.75">
      <c r="A10" s="26" t="s">
        <v>50</v>
      </c>
      <c s="31" t="s">
        <v>33</v>
      </c>
      <c s="31" t="s">
        <v>1127</v>
      </c>
      <c s="26" t="s">
        <v>52</v>
      </c>
      <c s="32" t="s">
        <v>1129</v>
      </c>
      <c s="33" t="s">
        <v>1130</v>
      </c>
      <c s="34">
        <v>1</v>
      </c>
      <c s="35">
        <v>0</v>
      </c>
      <c s="36">
        <f>ROUND(ROUND(H10,2)*ROUND(G10,3),2)</f>
      </c>
      <c r="O10">
        <f>(I10*21)/100</f>
      </c>
      <c t="s">
        <v>27</v>
      </c>
    </row>
    <row r="11" spans="1:5" ht="51">
      <c r="A11" s="37" t="s">
        <v>55</v>
      </c>
      <c r="E11" s="38" t="s">
        <v>1371</v>
      </c>
    </row>
    <row r="12" spans="1:5" ht="12.75">
      <c r="A12" s="44" t="s">
        <v>57</v>
      </c>
      <c r="E12" s="40" t="s">
        <v>52</v>
      </c>
    </row>
    <row r="13" spans="1:16" ht="12.75">
      <c r="A13" s="26" t="s">
        <v>50</v>
      </c>
      <c s="31" t="s">
        <v>27</v>
      </c>
      <c s="31" t="s">
        <v>1127</v>
      </c>
      <c s="26" t="s">
        <v>1128</v>
      </c>
      <c s="32" t="s">
        <v>1129</v>
      </c>
      <c s="33" t="s">
        <v>1130</v>
      </c>
      <c s="34">
        <v>1</v>
      </c>
      <c s="35">
        <v>0</v>
      </c>
      <c s="36">
        <f>ROUND(ROUND(H13,2)*ROUND(G13,3),2)</f>
      </c>
      <c r="O13">
        <f>(I13*21)/100</f>
      </c>
      <c t="s">
        <v>27</v>
      </c>
    </row>
    <row r="14" spans="1:5" ht="76.5">
      <c r="A14" s="37" t="s">
        <v>55</v>
      </c>
      <c r="E14" s="38" t="s">
        <v>1372</v>
      </c>
    </row>
    <row r="15" spans="1:5" ht="12.75">
      <c r="A15" s="39" t="s">
        <v>57</v>
      </c>
      <c r="E15" s="40" t="s">
        <v>52</v>
      </c>
    </row>
    <row r="16" spans="1:18" ht="12.75" customHeight="1">
      <c r="A16" s="6" t="s">
        <v>48</v>
      </c>
      <c s="6"/>
      <c s="42" t="s">
        <v>85</v>
      </c>
      <c s="6"/>
      <c s="29" t="s">
        <v>242</v>
      </c>
      <c s="6"/>
      <c s="6"/>
      <c s="6"/>
      <c s="43">
        <f>0+Q16</f>
      </c>
      <c r="O16">
        <f>0+R16</f>
      </c>
      <c r="Q16">
        <f>0+I17</f>
      </c>
      <c>
        <f>0+O17</f>
      </c>
    </row>
    <row r="17" spans="1:16" ht="12.75">
      <c r="A17" s="26" t="s">
        <v>50</v>
      </c>
      <c s="31" t="s">
        <v>26</v>
      </c>
      <c s="31" t="s">
        <v>1373</v>
      </c>
      <c s="26" t="s">
        <v>52</v>
      </c>
      <c s="32" t="s">
        <v>1374</v>
      </c>
      <c s="33" t="s">
        <v>66</v>
      </c>
      <c s="34">
        <v>1</v>
      </c>
      <c s="35">
        <v>0</v>
      </c>
      <c s="36">
        <f>ROUND(ROUND(H17,2)*ROUND(G17,3),2)</f>
      </c>
      <c r="O17">
        <f>(I17*21)/100</f>
      </c>
      <c t="s">
        <v>27</v>
      </c>
    </row>
    <row r="18" spans="1:5" ht="25.5">
      <c r="A18" s="37" t="s">
        <v>55</v>
      </c>
      <c r="E18" s="38" t="s">
        <v>1375</v>
      </c>
    </row>
    <row r="19" spans="1:5" ht="12.75">
      <c r="A19" s="39" t="s">
        <v>57</v>
      </c>
      <c r="E19" s="40" t="s">
        <v>52</v>
      </c>
    </row>
  </sheetData>
  <sheetProtection sheet="1" objects="1" scenarios="1"/>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6.xml><?xml version="1.0" encoding="utf-8"?>
<worksheet xmlns="http://schemas.openxmlformats.org/spreadsheetml/2006/main" xmlns:r="http://schemas.openxmlformats.org/officeDocument/2006/relationships">
  <sheetPr>
    <pageSetUpPr fitToPage="1"/>
  </sheetPr>
  <dimension ref="A1:R42"/>
  <sheetViews>
    <sheetView workbookViewId="0" topLeftCell="A1">
      <pane ySplit="9" topLeftCell="A10" activePane="bottomLeft" state="frozen"/>
      <selection pane="topLeft" activeCell="A1" sqref="A1"/>
      <selection pane="bottomLeft" activeCell="A10" sqref="A10"/>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26</v>
      </c>
    </row>
    <row r="2" spans="2:16" ht="25" customHeight="1">
      <c r="B2" s="1"/>
      <c s="1"/>
      <c s="1"/>
      <c s="2" t="s">
        <v>13</v>
      </c>
      <c s="1"/>
      <c s="1"/>
      <c s="6"/>
      <c s="6"/>
      <c r="O2">
        <f>0+O10+O14+O24</f>
      </c>
      <c t="s">
        <v>26</v>
      </c>
    </row>
    <row r="3" spans="1:16" ht="15" customHeight="1">
      <c r="A3" t="s">
        <v>12</v>
      </c>
      <c s="12" t="s">
        <v>14</v>
      </c>
      <c s="13" t="s">
        <v>15</v>
      </c>
      <c s="1"/>
      <c s="14" t="s">
        <v>16</v>
      </c>
      <c s="1"/>
      <c s="9"/>
      <c s="8" t="s">
        <v>317</v>
      </c>
      <c s="45">
        <f>0+I10+I14+I24</f>
      </c>
      <c r="O3" t="s">
        <v>23</v>
      </c>
      <c t="s">
        <v>27</v>
      </c>
    </row>
    <row r="4" spans="1:16" ht="15" customHeight="1">
      <c r="A4" t="s">
        <v>17</v>
      </c>
      <c s="12" t="s">
        <v>18</v>
      </c>
      <c s="13" t="s">
        <v>116</v>
      </c>
      <c s="1"/>
      <c s="14" t="s">
        <v>117</v>
      </c>
      <c s="1"/>
      <c s="1"/>
      <c s="11"/>
      <c s="11"/>
      <c r="O4" t="s">
        <v>24</v>
      </c>
      <c t="s">
        <v>27</v>
      </c>
    </row>
    <row r="5" spans="1:16" ht="12.75" customHeight="1">
      <c r="A5" t="s">
        <v>21</v>
      </c>
      <c s="12" t="s">
        <v>18</v>
      </c>
      <c s="13" t="s">
        <v>118</v>
      </c>
      <c s="1"/>
      <c s="14" t="s">
        <v>119</v>
      </c>
      <c s="1"/>
      <c s="1"/>
      <c s="1"/>
      <c s="1"/>
      <c r="O5" t="s">
        <v>25</v>
      </c>
      <c t="s">
        <v>27</v>
      </c>
    </row>
    <row r="6" spans="1:9" ht="12.75" customHeight="1">
      <c r="A6" t="s">
        <v>120</v>
      </c>
      <c s="16" t="s">
        <v>22</v>
      </c>
      <c s="17" t="s">
        <v>317</v>
      </c>
      <c s="6"/>
      <c s="18" t="s">
        <v>318</v>
      </c>
      <c s="6"/>
      <c s="6"/>
      <c s="6"/>
      <c s="6"/>
    </row>
    <row r="7" spans="1:9" ht="12.75" customHeight="1">
      <c r="A7" s="15" t="s">
        <v>30</v>
      </c>
      <c s="15" t="s">
        <v>32</v>
      </c>
      <c s="15" t="s">
        <v>34</v>
      </c>
      <c s="15" t="s">
        <v>35</v>
      </c>
      <c s="15" t="s">
        <v>36</v>
      </c>
      <c s="15" t="s">
        <v>38</v>
      </c>
      <c s="15" t="s">
        <v>40</v>
      </c>
      <c s="15" t="s">
        <v>42</v>
      </c>
      <c s="15"/>
    </row>
    <row r="8" spans="1:9" ht="12.75" customHeight="1">
      <c r="A8" s="15"/>
      <c s="15"/>
      <c s="15"/>
      <c s="15"/>
      <c s="15"/>
      <c s="15"/>
      <c s="15"/>
      <c s="15" t="s">
        <v>43</v>
      </c>
      <c s="15" t="s">
        <v>45</v>
      </c>
    </row>
    <row r="9" spans="1:9" ht="12.75" customHeight="1">
      <c r="A9" s="15" t="s">
        <v>31</v>
      </c>
      <c s="15" t="s">
        <v>33</v>
      </c>
      <c s="15" t="s">
        <v>27</v>
      </c>
      <c s="15" t="s">
        <v>26</v>
      </c>
      <c s="15" t="s">
        <v>37</v>
      </c>
      <c s="15" t="s">
        <v>39</v>
      </c>
      <c s="15" t="s">
        <v>41</v>
      </c>
      <c s="15" t="s">
        <v>44</v>
      </c>
      <c s="15" t="s">
        <v>46</v>
      </c>
    </row>
    <row r="10" spans="1:18" ht="12.75" customHeight="1">
      <c r="A10" s="27" t="s">
        <v>48</v>
      </c>
      <c s="27"/>
      <c s="28" t="s">
        <v>31</v>
      </c>
      <c s="27"/>
      <c s="29" t="s">
        <v>49</v>
      </c>
      <c s="27"/>
      <c s="27"/>
      <c s="27"/>
      <c s="30">
        <f>0+Q10</f>
      </c>
      <c r="O10">
        <f>0+R10</f>
      </c>
      <c r="Q10">
        <f>0+I11</f>
      </c>
      <c>
        <f>0+O11</f>
      </c>
    </row>
    <row r="11" spans="1:16" ht="12.75">
      <c r="A11" s="26" t="s">
        <v>50</v>
      </c>
      <c s="31" t="s">
        <v>33</v>
      </c>
      <c s="31" t="s">
        <v>51</v>
      </c>
      <c s="26" t="s">
        <v>52</v>
      </c>
      <c s="32" t="s">
        <v>53</v>
      </c>
      <c s="33" t="s">
        <v>54</v>
      </c>
      <c s="34">
        <v>5.24</v>
      </c>
      <c s="35">
        <v>0</v>
      </c>
      <c s="36">
        <f>ROUND(ROUND(H11,2)*ROUND(G11,3),2)</f>
      </c>
      <c r="O11">
        <f>(I11*21)/100</f>
      </c>
      <c t="s">
        <v>27</v>
      </c>
    </row>
    <row r="12" spans="1:5" ht="12.75">
      <c r="A12" s="37" t="s">
        <v>55</v>
      </c>
      <c r="E12" s="38" t="s">
        <v>56</v>
      </c>
    </row>
    <row r="13" spans="1:5" ht="12.75">
      <c r="A13" s="39" t="s">
        <v>57</v>
      </c>
      <c r="E13" s="40" t="s">
        <v>320</v>
      </c>
    </row>
    <row r="14" spans="1:18" ht="12.75" customHeight="1">
      <c r="A14" s="6" t="s">
        <v>48</v>
      </c>
      <c s="6"/>
      <c s="42" t="s">
        <v>33</v>
      </c>
      <c s="6"/>
      <c s="29" t="s">
        <v>59</v>
      </c>
      <c s="6"/>
      <c s="6"/>
      <c s="6"/>
      <c s="43">
        <f>0+Q14</f>
      </c>
      <c r="O14">
        <f>0+R14</f>
      </c>
      <c r="Q14">
        <f>0+I15+I18+I21</f>
      </c>
      <c>
        <f>0+O15+O18+O21</f>
      </c>
    </row>
    <row r="15" spans="1:16" ht="25.5">
      <c r="A15" s="26" t="s">
        <v>50</v>
      </c>
      <c s="31" t="s">
        <v>27</v>
      </c>
      <c s="31" t="s">
        <v>321</v>
      </c>
      <c s="26" t="s">
        <v>52</v>
      </c>
      <c s="32" t="s">
        <v>322</v>
      </c>
      <c s="33" t="s">
        <v>71</v>
      </c>
      <c s="34">
        <v>2.096</v>
      </c>
      <c s="35">
        <v>0</v>
      </c>
      <c s="36">
        <f>ROUND(ROUND(H15,2)*ROUND(G15,3),2)</f>
      </c>
      <c r="O15">
        <f>(I15*21)/100</f>
      </c>
      <c t="s">
        <v>27</v>
      </c>
    </row>
    <row r="16" spans="1:5" ht="25.5">
      <c r="A16" s="37" t="s">
        <v>55</v>
      </c>
      <c r="E16" s="38" t="s">
        <v>323</v>
      </c>
    </row>
    <row r="17" spans="1:5" ht="25.5">
      <c r="A17" s="44" t="s">
        <v>57</v>
      </c>
      <c r="E17" s="40" t="s">
        <v>324</v>
      </c>
    </row>
    <row r="18" spans="1:16" ht="12.75">
      <c r="A18" s="26" t="s">
        <v>50</v>
      </c>
      <c s="31" t="s">
        <v>26</v>
      </c>
      <c s="31" t="s">
        <v>159</v>
      </c>
      <c s="26" t="s">
        <v>52</v>
      </c>
      <c s="32" t="s">
        <v>160</v>
      </c>
      <c s="33" t="s">
        <v>71</v>
      </c>
      <c s="34">
        <v>27.3</v>
      </c>
      <c s="35">
        <v>0</v>
      </c>
      <c s="36">
        <f>ROUND(ROUND(H18,2)*ROUND(G18,3),2)</f>
      </c>
      <c r="O18">
        <f>(I18*21)/100</f>
      </c>
      <c t="s">
        <v>27</v>
      </c>
    </row>
    <row r="19" spans="1:5" ht="25.5">
      <c r="A19" s="37" t="s">
        <v>55</v>
      </c>
      <c r="E19" s="38" t="s">
        <v>161</v>
      </c>
    </row>
    <row r="20" spans="1:5" ht="12.75">
      <c r="A20" s="44" t="s">
        <v>57</v>
      </c>
      <c r="E20" s="40" t="s">
        <v>325</v>
      </c>
    </row>
    <row r="21" spans="1:16" ht="12.75">
      <c r="A21" s="26" t="s">
        <v>50</v>
      </c>
      <c s="31" t="s">
        <v>37</v>
      </c>
      <c s="31" t="s">
        <v>163</v>
      </c>
      <c s="26" t="s">
        <v>52</v>
      </c>
      <c s="32" t="s">
        <v>164</v>
      </c>
      <c s="33" t="s">
        <v>62</v>
      </c>
      <c s="34">
        <v>45.43</v>
      </c>
      <c s="35">
        <v>0</v>
      </c>
      <c s="36">
        <f>ROUND(ROUND(H21,2)*ROUND(G21,3),2)</f>
      </c>
      <c r="O21">
        <f>(I21*21)/100</f>
      </c>
      <c t="s">
        <v>27</v>
      </c>
    </row>
    <row r="22" spans="1:5" ht="12.75">
      <c r="A22" s="37" t="s">
        <v>55</v>
      </c>
      <c r="E22" s="38" t="s">
        <v>165</v>
      </c>
    </row>
    <row r="23" spans="1:5" ht="12.75">
      <c r="A23" s="39" t="s">
        <v>57</v>
      </c>
      <c r="E23" s="40" t="s">
        <v>326</v>
      </c>
    </row>
    <row r="24" spans="1:18" ht="12.75" customHeight="1">
      <c r="A24" s="6" t="s">
        <v>48</v>
      </c>
      <c s="6"/>
      <c s="42" t="s">
        <v>39</v>
      </c>
      <c s="6"/>
      <c s="29" t="s">
        <v>188</v>
      </c>
      <c s="6"/>
      <c s="6"/>
      <c s="6"/>
      <c s="43">
        <f>0+Q24</f>
      </c>
      <c r="O24">
        <f>0+R24</f>
      </c>
      <c r="Q24">
        <f>0+I25+I28+I31+I34+I37+I40</f>
      </c>
      <c>
        <f>0+O25+O28+O31+O34+O37+O40</f>
      </c>
    </row>
    <row r="25" spans="1:16" ht="12.75">
      <c r="A25" s="26" t="s">
        <v>50</v>
      </c>
      <c s="31" t="s">
        <v>39</v>
      </c>
      <c s="31" t="s">
        <v>294</v>
      </c>
      <c s="26" t="s">
        <v>52</v>
      </c>
      <c s="32" t="s">
        <v>295</v>
      </c>
      <c s="33" t="s">
        <v>62</v>
      </c>
      <c s="34">
        <v>32.155</v>
      </c>
      <c s="35">
        <v>0</v>
      </c>
      <c s="36">
        <f>ROUND(ROUND(H25,2)*ROUND(G25,3),2)</f>
      </c>
      <c r="O25">
        <f>(I25*21)/100</f>
      </c>
      <c t="s">
        <v>27</v>
      </c>
    </row>
    <row r="26" spans="1:5" ht="51">
      <c r="A26" s="37" t="s">
        <v>55</v>
      </c>
      <c r="E26" s="38" t="s">
        <v>296</v>
      </c>
    </row>
    <row r="27" spans="1:5" ht="12.75">
      <c r="A27" s="44" t="s">
        <v>57</v>
      </c>
      <c r="E27" s="40" t="s">
        <v>327</v>
      </c>
    </row>
    <row r="28" spans="1:16" ht="12.75">
      <c r="A28" s="26" t="s">
        <v>50</v>
      </c>
      <c s="31" t="s">
        <v>41</v>
      </c>
      <c s="31" t="s">
        <v>190</v>
      </c>
      <c s="26" t="s">
        <v>298</v>
      </c>
      <c s="32" t="s">
        <v>191</v>
      </c>
      <c s="33" t="s">
        <v>62</v>
      </c>
      <c s="34">
        <v>41.3</v>
      </c>
      <c s="35">
        <v>0</v>
      </c>
      <c s="36">
        <f>ROUND(ROUND(H28,2)*ROUND(G28,3),2)</f>
      </c>
      <c r="O28">
        <f>(I28*21)/100</f>
      </c>
      <c t="s">
        <v>27</v>
      </c>
    </row>
    <row r="29" spans="1:5" ht="51">
      <c r="A29" s="37" t="s">
        <v>55</v>
      </c>
      <c r="E29" s="38" t="s">
        <v>299</v>
      </c>
    </row>
    <row r="30" spans="1:5" ht="12.75">
      <c r="A30" s="44" t="s">
        <v>57</v>
      </c>
      <c r="E30" s="40" t="s">
        <v>328</v>
      </c>
    </row>
    <row r="31" spans="1:16" ht="12.75">
      <c r="A31" s="26" t="s">
        <v>50</v>
      </c>
      <c s="31" t="s">
        <v>81</v>
      </c>
      <c s="31" t="s">
        <v>208</v>
      </c>
      <c s="26" t="s">
        <v>52</v>
      </c>
      <c s="32" t="s">
        <v>209</v>
      </c>
      <c s="33" t="s">
        <v>62</v>
      </c>
      <c s="34">
        <v>32.155</v>
      </c>
      <c s="35">
        <v>0</v>
      </c>
      <c s="36">
        <f>ROUND(ROUND(H31,2)*ROUND(G31,3),2)</f>
      </c>
      <c r="O31">
        <f>(I31*21)/100</f>
      </c>
      <c t="s">
        <v>27</v>
      </c>
    </row>
    <row r="32" spans="1:5" ht="51">
      <c r="A32" s="37" t="s">
        <v>55</v>
      </c>
      <c r="E32" s="38" t="s">
        <v>301</v>
      </c>
    </row>
    <row r="33" spans="1:5" ht="12.75">
      <c r="A33" s="44" t="s">
        <v>57</v>
      </c>
      <c r="E33" s="40" t="s">
        <v>327</v>
      </c>
    </row>
    <row r="34" spans="1:16" ht="12.75">
      <c r="A34" s="26" t="s">
        <v>50</v>
      </c>
      <c s="31" t="s">
        <v>85</v>
      </c>
      <c s="31" t="s">
        <v>212</v>
      </c>
      <c s="26" t="s">
        <v>74</v>
      </c>
      <c s="32" t="s">
        <v>213</v>
      </c>
      <c s="33" t="s">
        <v>62</v>
      </c>
      <c s="34">
        <v>30.68</v>
      </c>
      <c s="35">
        <v>0</v>
      </c>
      <c s="36">
        <f>ROUND(ROUND(H34,2)*ROUND(G34,3),2)</f>
      </c>
      <c r="O34">
        <f>(I34*21)/100</f>
      </c>
      <c t="s">
        <v>27</v>
      </c>
    </row>
    <row r="35" spans="1:5" ht="51">
      <c r="A35" s="37" t="s">
        <v>55</v>
      </c>
      <c r="E35" s="38" t="s">
        <v>302</v>
      </c>
    </row>
    <row r="36" spans="1:5" ht="12.75">
      <c r="A36" s="44" t="s">
        <v>57</v>
      </c>
      <c r="E36" s="40" t="s">
        <v>329</v>
      </c>
    </row>
    <row r="37" spans="1:16" ht="12.75">
      <c r="A37" s="26" t="s">
        <v>50</v>
      </c>
      <c s="31" t="s">
        <v>44</v>
      </c>
      <c s="31" t="s">
        <v>225</v>
      </c>
      <c s="26" t="s">
        <v>52</v>
      </c>
      <c s="32" t="s">
        <v>226</v>
      </c>
      <c s="33" t="s">
        <v>62</v>
      </c>
      <c s="34">
        <v>29.5</v>
      </c>
      <c s="35">
        <v>0</v>
      </c>
      <c s="36">
        <f>ROUND(ROUND(H37,2)*ROUND(G37,3),2)</f>
      </c>
      <c r="O37">
        <f>(I37*21)/100</f>
      </c>
      <c t="s">
        <v>27</v>
      </c>
    </row>
    <row r="38" spans="1:5" ht="25.5">
      <c r="A38" s="37" t="s">
        <v>55</v>
      </c>
      <c r="E38" s="38" t="s">
        <v>227</v>
      </c>
    </row>
    <row r="39" spans="1:5" ht="12.75">
      <c r="A39" s="44" t="s">
        <v>57</v>
      </c>
      <c r="E39" s="40" t="s">
        <v>330</v>
      </c>
    </row>
    <row r="40" spans="1:16" ht="12.75">
      <c r="A40" s="26" t="s">
        <v>50</v>
      </c>
      <c s="31" t="s">
        <v>46</v>
      </c>
      <c s="31" t="s">
        <v>305</v>
      </c>
      <c s="26" t="s">
        <v>52</v>
      </c>
      <c s="32" t="s">
        <v>306</v>
      </c>
      <c s="33" t="s">
        <v>62</v>
      </c>
      <c s="34">
        <v>30.68</v>
      </c>
      <c s="35">
        <v>0</v>
      </c>
      <c s="36">
        <f>ROUND(ROUND(H40,2)*ROUND(G40,3),2)</f>
      </c>
      <c r="O40">
        <f>(I40*21)/100</f>
      </c>
      <c t="s">
        <v>27</v>
      </c>
    </row>
    <row r="41" spans="1:5" ht="51">
      <c r="A41" s="37" t="s">
        <v>55</v>
      </c>
      <c r="E41" s="38" t="s">
        <v>307</v>
      </c>
    </row>
    <row r="42" spans="1:5" ht="12.75">
      <c r="A42" s="39" t="s">
        <v>57</v>
      </c>
      <c r="E42" s="40" t="s">
        <v>329</v>
      </c>
    </row>
  </sheetData>
  <sheetProtection sheet="1" objects="1" scenarios="1"/>
  <mergeCells count="12">
    <mergeCell ref="C3:D3"/>
    <mergeCell ref="C4:D4"/>
    <mergeCell ref="C5:D5"/>
    <mergeCell ref="C6:D6"/>
    <mergeCell ref="A7:A8"/>
    <mergeCell ref="B7:B8"/>
    <mergeCell ref="C7:C8"/>
    <mergeCell ref="D7:D8"/>
    <mergeCell ref="E7:E8"/>
    <mergeCell ref="F7:F8"/>
    <mergeCell ref="G7:G8"/>
    <mergeCell ref="H7:I7"/>
  </mergeCells>
  <printOptions/>
  <pageMargins left="0.75" right="0.75" top="1" bottom="1" header="0.5" footer="0.5"/>
  <pageSetup fitToHeight="0" horizontalDpi="300" verticalDpi="300" orientation="portrait" paperSize="9"/>
  <drawing r:id="rId1"/>
</worksheet>
</file>

<file path=xl/worksheets/sheet60.xml><?xml version="1.0" encoding="utf-8"?>
<worksheet xmlns="http://schemas.openxmlformats.org/spreadsheetml/2006/main" xmlns:r="http://schemas.openxmlformats.org/officeDocument/2006/relationships">
  <sheetPr>
    <pageSetUpPr fitToPage="1"/>
  </sheetPr>
  <dimension ref="A1:R1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26</v>
      </c>
    </row>
    <row r="2" spans="2:16" ht="25" customHeight="1">
      <c r="B2" s="1"/>
      <c s="1"/>
      <c s="1"/>
      <c s="2" t="s">
        <v>13</v>
      </c>
      <c s="1"/>
      <c s="1"/>
      <c s="6"/>
      <c s="6"/>
      <c r="O2">
        <f>0+O8</f>
      </c>
      <c t="s">
        <v>26</v>
      </c>
    </row>
    <row r="3" spans="1:16" ht="15" customHeight="1">
      <c r="A3" t="s">
        <v>12</v>
      </c>
      <c s="12" t="s">
        <v>14</v>
      </c>
      <c s="13" t="s">
        <v>15</v>
      </c>
      <c s="1"/>
      <c s="14" t="s">
        <v>16</v>
      </c>
      <c s="1"/>
      <c s="9"/>
      <c s="8" t="s">
        <v>1376</v>
      </c>
      <c s="45">
        <f>0+I8</f>
      </c>
      <c r="O3" t="s">
        <v>23</v>
      </c>
      <c t="s">
        <v>27</v>
      </c>
    </row>
    <row r="4" spans="1:16" ht="15" customHeight="1">
      <c r="A4" t="s">
        <v>17</v>
      </c>
      <c s="16" t="s">
        <v>22</v>
      </c>
      <c s="17" t="s">
        <v>1376</v>
      </c>
      <c s="6"/>
      <c s="18" t="s">
        <v>1377</v>
      </c>
      <c s="6"/>
      <c s="6"/>
      <c s="27"/>
      <c s="27"/>
      <c r="O4" t="s">
        <v>24</v>
      </c>
      <c t="s">
        <v>27</v>
      </c>
    </row>
    <row r="5" spans="1:16" ht="12.75" customHeight="1">
      <c r="A5" s="15" t="s">
        <v>30</v>
      </c>
      <c s="15" t="s">
        <v>32</v>
      </c>
      <c s="15" t="s">
        <v>34</v>
      </c>
      <c s="15" t="s">
        <v>35</v>
      </c>
      <c s="15" t="s">
        <v>36</v>
      </c>
      <c s="15" t="s">
        <v>38</v>
      </c>
      <c s="15" t="s">
        <v>40</v>
      </c>
      <c s="15" t="s">
        <v>42</v>
      </c>
      <c s="15"/>
      <c r="O5" t="s">
        <v>25</v>
      </c>
      <c t="s">
        <v>27</v>
      </c>
    </row>
    <row r="6" spans="1:9" ht="12.75" customHeight="1">
      <c r="A6" s="15"/>
      <c s="15"/>
      <c s="15"/>
      <c s="15"/>
      <c s="15"/>
      <c s="15"/>
      <c s="15"/>
      <c s="15" t="s">
        <v>43</v>
      </c>
      <c s="15" t="s">
        <v>45</v>
      </c>
    </row>
    <row r="7" spans="1:9" ht="12.75" customHeight="1">
      <c r="A7" s="15" t="s">
        <v>31</v>
      </c>
      <c s="15" t="s">
        <v>33</v>
      </c>
      <c s="15" t="s">
        <v>27</v>
      </c>
      <c s="15" t="s">
        <v>26</v>
      </c>
      <c s="15" t="s">
        <v>37</v>
      </c>
      <c s="15" t="s">
        <v>39</v>
      </c>
      <c s="15" t="s">
        <v>41</v>
      </c>
      <c s="15" t="s">
        <v>44</v>
      </c>
      <c s="15" t="s">
        <v>46</v>
      </c>
    </row>
    <row r="8" spans="1:18" ht="12.75" customHeight="1">
      <c r="A8" s="27" t="s">
        <v>48</v>
      </c>
      <c s="27"/>
      <c s="28" t="s">
        <v>44</v>
      </c>
      <c s="27"/>
      <c s="29" t="s">
        <v>95</v>
      </c>
      <c s="27"/>
      <c s="27"/>
      <c s="27"/>
      <c s="30">
        <f>0+Q8</f>
      </c>
      <c r="O8">
        <f>0+R8</f>
      </c>
      <c r="Q8">
        <f>0+I9</f>
      </c>
      <c>
        <f>0+O9</f>
      </c>
    </row>
    <row r="9" spans="1:16" ht="12.75">
      <c r="A9" s="26" t="s">
        <v>50</v>
      </c>
      <c s="31" t="s">
        <v>33</v>
      </c>
      <c s="31" t="s">
        <v>1378</v>
      </c>
      <c s="26" t="s">
        <v>52</v>
      </c>
      <c s="32" t="s">
        <v>1379</v>
      </c>
      <c s="33" t="s">
        <v>1130</v>
      </c>
      <c s="34">
        <v>1</v>
      </c>
      <c s="35">
        <v>0</v>
      </c>
      <c s="36">
        <f>ROUND(ROUND(H9,2)*ROUND(G9,3),2)</f>
      </c>
      <c r="O9">
        <f>(I9*21)/100</f>
      </c>
      <c t="s">
        <v>27</v>
      </c>
    </row>
    <row r="10" spans="1:5" ht="114.75">
      <c r="A10" s="37" t="s">
        <v>55</v>
      </c>
      <c r="E10" s="38" t="s">
        <v>1380</v>
      </c>
    </row>
    <row r="11" spans="1:5" ht="12.75">
      <c r="A11" s="39" t="s">
        <v>57</v>
      </c>
      <c r="E11" s="40" t="s">
        <v>52</v>
      </c>
    </row>
  </sheetData>
  <sheetProtection sheet="1" objects="1" scenarios="1"/>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61.xml><?xml version="1.0" encoding="utf-8"?>
<worksheet xmlns="http://schemas.openxmlformats.org/spreadsheetml/2006/main" xmlns:r="http://schemas.openxmlformats.org/officeDocument/2006/relationships">
  <sheetPr>
    <pageSetUpPr fitToPage="1"/>
  </sheetPr>
  <dimension ref="A1:R8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26</v>
      </c>
    </row>
    <row r="2" spans="2:16" ht="25" customHeight="1">
      <c r="B2" s="1"/>
      <c s="1"/>
      <c s="1"/>
      <c s="2" t="s">
        <v>13</v>
      </c>
      <c s="1"/>
      <c s="1"/>
      <c s="6"/>
      <c s="6"/>
      <c r="O2">
        <f>0+O8+O81</f>
      </c>
      <c t="s">
        <v>26</v>
      </c>
    </row>
    <row r="3" spans="1:16" ht="15" customHeight="1">
      <c r="A3" t="s">
        <v>12</v>
      </c>
      <c s="12" t="s">
        <v>14</v>
      </c>
      <c s="13" t="s">
        <v>15</v>
      </c>
      <c s="1"/>
      <c s="14" t="s">
        <v>16</v>
      </c>
      <c s="1"/>
      <c s="9"/>
      <c s="8" t="s">
        <v>1381</v>
      </c>
      <c s="45">
        <f>0+I8+I81</f>
      </c>
      <c r="O3" t="s">
        <v>23</v>
      </c>
      <c t="s">
        <v>27</v>
      </c>
    </row>
    <row r="4" spans="1:16" ht="15" customHeight="1">
      <c r="A4" t="s">
        <v>17</v>
      </c>
      <c s="16" t="s">
        <v>22</v>
      </c>
      <c s="17" t="s">
        <v>1381</v>
      </c>
      <c s="6"/>
      <c s="18" t="s">
        <v>1382</v>
      </c>
      <c s="6"/>
      <c s="6"/>
      <c s="27"/>
      <c s="27"/>
      <c r="O4" t="s">
        <v>24</v>
      </c>
      <c t="s">
        <v>27</v>
      </c>
    </row>
    <row r="5" spans="1:16" ht="12.75" customHeight="1">
      <c r="A5" s="15" t="s">
        <v>30</v>
      </c>
      <c s="15" t="s">
        <v>32</v>
      </c>
      <c s="15" t="s">
        <v>34</v>
      </c>
      <c s="15" t="s">
        <v>35</v>
      </c>
      <c s="15" t="s">
        <v>36</v>
      </c>
      <c s="15" t="s">
        <v>38</v>
      </c>
      <c s="15" t="s">
        <v>40</v>
      </c>
      <c s="15" t="s">
        <v>42</v>
      </c>
      <c s="15"/>
      <c r="O5" t="s">
        <v>25</v>
      </c>
      <c t="s">
        <v>27</v>
      </c>
    </row>
    <row r="6" spans="1:9" ht="12.75" customHeight="1">
      <c r="A6" s="15"/>
      <c s="15"/>
      <c s="15"/>
      <c s="15"/>
      <c s="15"/>
      <c s="15"/>
      <c s="15"/>
      <c s="15" t="s">
        <v>43</v>
      </c>
      <c s="15" t="s">
        <v>45</v>
      </c>
    </row>
    <row r="7" spans="1:9" ht="12.75" customHeight="1">
      <c r="A7" s="15" t="s">
        <v>31</v>
      </c>
      <c s="15" t="s">
        <v>33</v>
      </c>
      <c s="15" t="s">
        <v>27</v>
      </c>
      <c s="15" t="s">
        <v>26</v>
      </c>
      <c s="15" t="s">
        <v>37</v>
      </c>
      <c s="15" t="s">
        <v>39</v>
      </c>
      <c s="15" t="s">
        <v>41</v>
      </c>
      <c s="15" t="s">
        <v>44</v>
      </c>
      <c s="15" t="s">
        <v>46</v>
      </c>
    </row>
    <row r="8" spans="1:18" ht="12.75" customHeight="1">
      <c r="A8" s="27" t="s">
        <v>48</v>
      </c>
      <c s="27"/>
      <c s="28" t="s">
        <v>31</v>
      </c>
      <c s="27"/>
      <c s="29" t="s">
        <v>49</v>
      </c>
      <c s="27"/>
      <c s="27"/>
      <c s="27"/>
      <c s="30">
        <f>0+Q8</f>
      </c>
      <c r="O8">
        <f>0+R8</f>
      </c>
      <c r="Q8">
        <f>0+I9+I12+I15+I18+I21+I24+I27+I30+I33+I36+I39+I42+I45+I48+I51+I54+I57+I60+I63+I66+I69+I72+I75+I78</f>
      </c>
      <c>
        <f>0+O9+O12+O15+O18+O21+O24+O27+O30+O33+O36+O39+O42+O45+O48+O51+O54+O57+O60+O63+O66+O69+O72+O75+O78</f>
      </c>
    </row>
    <row r="9" spans="1:16" ht="12.75">
      <c r="A9" s="26" t="s">
        <v>50</v>
      </c>
      <c s="31" t="s">
        <v>33</v>
      </c>
      <c s="31" t="s">
        <v>1383</v>
      </c>
      <c s="26" t="s">
        <v>1210</v>
      </c>
      <c s="32" t="s">
        <v>1384</v>
      </c>
      <c s="33" t="s">
        <v>1130</v>
      </c>
      <c s="34">
        <v>1</v>
      </c>
      <c s="35">
        <v>0</v>
      </c>
      <c s="36">
        <f>ROUND(ROUND(H9,2)*ROUND(G9,3),2)</f>
      </c>
      <c r="O9">
        <f>(I9*21)/100</f>
      </c>
      <c t="s">
        <v>27</v>
      </c>
    </row>
    <row r="10" spans="1:5" ht="63.75">
      <c r="A10" s="37" t="s">
        <v>55</v>
      </c>
      <c r="E10" s="38" t="s">
        <v>1385</v>
      </c>
    </row>
    <row r="11" spans="1:5" ht="12.75">
      <c r="A11" s="44" t="s">
        <v>57</v>
      </c>
      <c r="E11" s="40" t="s">
        <v>52</v>
      </c>
    </row>
    <row r="12" spans="1:16" ht="12.75">
      <c r="A12" s="26" t="s">
        <v>50</v>
      </c>
      <c s="31" t="s">
        <v>27</v>
      </c>
      <c s="31" t="s">
        <v>1386</v>
      </c>
      <c s="26" t="s">
        <v>1210</v>
      </c>
      <c s="32" t="s">
        <v>1387</v>
      </c>
      <c s="33" t="s">
        <v>1130</v>
      </c>
      <c s="34">
        <v>1</v>
      </c>
      <c s="35">
        <v>0</v>
      </c>
      <c s="36">
        <f>ROUND(ROUND(H12,2)*ROUND(G12,3),2)</f>
      </c>
      <c r="O12">
        <f>(I12*21)/100</f>
      </c>
      <c t="s">
        <v>27</v>
      </c>
    </row>
    <row r="13" spans="1:5" ht="63.75">
      <c r="A13" s="37" t="s">
        <v>55</v>
      </c>
      <c r="E13" s="38" t="s">
        <v>1385</v>
      </c>
    </row>
    <row r="14" spans="1:5" ht="12.75">
      <c r="A14" s="44" t="s">
        <v>57</v>
      </c>
      <c r="E14" s="40" t="s">
        <v>52</v>
      </c>
    </row>
    <row r="15" spans="1:16" ht="12.75">
      <c r="A15" s="26" t="s">
        <v>50</v>
      </c>
      <c s="31" t="s">
        <v>26</v>
      </c>
      <c s="31" t="s">
        <v>1154</v>
      </c>
      <c s="26" t="s">
        <v>52</v>
      </c>
      <c s="32" t="s">
        <v>1155</v>
      </c>
      <c s="33" t="s">
        <v>1130</v>
      </c>
      <c s="34">
        <v>1</v>
      </c>
      <c s="35">
        <v>0</v>
      </c>
      <c s="36">
        <f>ROUND(ROUND(H15,2)*ROUND(G15,3),2)</f>
      </c>
      <c r="O15">
        <f>(I15*21)/100</f>
      </c>
      <c t="s">
        <v>27</v>
      </c>
    </row>
    <row r="16" spans="1:5" ht="63.75">
      <c r="A16" s="37" t="s">
        <v>55</v>
      </c>
      <c r="E16" s="38" t="s">
        <v>1388</v>
      </c>
    </row>
    <row r="17" spans="1:5" ht="12.75">
      <c r="A17" s="44" t="s">
        <v>57</v>
      </c>
      <c r="E17" s="40" t="s">
        <v>52</v>
      </c>
    </row>
    <row r="18" spans="1:16" ht="12.75">
      <c r="A18" s="26" t="s">
        <v>50</v>
      </c>
      <c s="31" t="s">
        <v>37</v>
      </c>
      <c s="31" t="s">
        <v>1154</v>
      </c>
      <c s="26" t="s">
        <v>33</v>
      </c>
      <c s="32" t="s">
        <v>1155</v>
      </c>
      <c s="33" t="s">
        <v>1130</v>
      </c>
      <c s="34">
        <v>1</v>
      </c>
      <c s="35">
        <v>0</v>
      </c>
      <c s="36">
        <f>ROUND(ROUND(H18,2)*ROUND(G18,3),2)</f>
      </c>
      <c r="O18">
        <f>(I18*21)/100</f>
      </c>
      <c t="s">
        <v>27</v>
      </c>
    </row>
    <row r="19" spans="1:5" ht="127.5">
      <c r="A19" s="37" t="s">
        <v>55</v>
      </c>
      <c r="E19" s="38" t="s">
        <v>1389</v>
      </c>
    </row>
    <row r="20" spans="1:5" ht="12.75">
      <c r="A20" s="44" t="s">
        <v>57</v>
      </c>
      <c r="E20" s="40" t="s">
        <v>52</v>
      </c>
    </row>
    <row r="21" spans="1:16" ht="12.75">
      <c r="A21" s="26" t="s">
        <v>50</v>
      </c>
      <c s="31" t="s">
        <v>39</v>
      </c>
      <c s="31" t="s">
        <v>1154</v>
      </c>
      <c s="26" t="s">
        <v>27</v>
      </c>
      <c s="32" t="s">
        <v>1155</v>
      </c>
      <c s="33" t="s">
        <v>1130</v>
      </c>
      <c s="34">
        <v>1</v>
      </c>
      <c s="35">
        <v>0</v>
      </c>
      <c s="36">
        <f>ROUND(ROUND(H21,2)*ROUND(G21,3),2)</f>
      </c>
      <c r="O21">
        <f>(I21*21)/100</f>
      </c>
      <c t="s">
        <v>27</v>
      </c>
    </row>
    <row r="22" spans="1:5" ht="114.75">
      <c r="A22" s="37" t="s">
        <v>55</v>
      </c>
      <c r="E22" s="38" t="s">
        <v>1390</v>
      </c>
    </row>
    <row r="23" spans="1:5" ht="12.75">
      <c r="A23" s="44" t="s">
        <v>57</v>
      </c>
      <c r="E23" s="40" t="s">
        <v>52</v>
      </c>
    </row>
    <row r="24" spans="1:16" ht="12.75">
      <c r="A24" s="26" t="s">
        <v>50</v>
      </c>
      <c s="31" t="s">
        <v>41</v>
      </c>
      <c s="31" t="s">
        <v>1154</v>
      </c>
      <c s="26" t="s">
        <v>26</v>
      </c>
      <c s="32" t="s">
        <v>1155</v>
      </c>
      <c s="33" t="s">
        <v>1130</v>
      </c>
      <c s="34">
        <v>1</v>
      </c>
      <c s="35">
        <v>0</v>
      </c>
      <c s="36">
        <f>ROUND(ROUND(H24,2)*ROUND(G24,3),2)</f>
      </c>
      <c r="O24">
        <f>(I24*21)/100</f>
      </c>
      <c t="s">
        <v>27</v>
      </c>
    </row>
    <row r="25" spans="1:5" ht="127.5">
      <c r="A25" s="37" t="s">
        <v>55</v>
      </c>
      <c r="E25" s="38" t="s">
        <v>1391</v>
      </c>
    </row>
    <row r="26" spans="1:5" ht="12.75">
      <c r="A26" s="44" t="s">
        <v>57</v>
      </c>
      <c r="E26" s="40" t="s">
        <v>52</v>
      </c>
    </row>
    <row r="27" spans="1:16" ht="12.75">
      <c r="A27" s="26" t="s">
        <v>50</v>
      </c>
      <c s="31" t="s">
        <v>81</v>
      </c>
      <c s="31" t="s">
        <v>1154</v>
      </c>
      <c s="26" t="s">
        <v>37</v>
      </c>
      <c s="32" t="s">
        <v>1155</v>
      </c>
      <c s="33" t="s">
        <v>1130</v>
      </c>
      <c s="34">
        <v>1</v>
      </c>
      <c s="35">
        <v>0</v>
      </c>
      <c s="36">
        <f>ROUND(ROUND(H27,2)*ROUND(G27,3),2)</f>
      </c>
      <c r="O27">
        <f>(I27*21)/100</f>
      </c>
      <c t="s">
        <v>27</v>
      </c>
    </row>
    <row r="28" spans="1:5" ht="127.5">
      <c r="A28" s="37" t="s">
        <v>55</v>
      </c>
      <c r="E28" s="38" t="s">
        <v>1392</v>
      </c>
    </row>
    <row r="29" spans="1:5" ht="12.75">
      <c r="A29" s="44" t="s">
        <v>57</v>
      </c>
      <c r="E29" s="40" t="s">
        <v>52</v>
      </c>
    </row>
    <row r="30" spans="1:16" ht="12.75">
      <c r="A30" s="26" t="s">
        <v>50</v>
      </c>
      <c s="31" t="s">
        <v>85</v>
      </c>
      <c s="31" t="s">
        <v>1154</v>
      </c>
      <c s="26" t="s">
        <v>39</v>
      </c>
      <c s="32" t="s">
        <v>1155</v>
      </c>
      <c s="33" t="s">
        <v>1130</v>
      </c>
      <c s="34">
        <v>1</v>
      </c>
      <c s="35">
        <v>0</v>
      </c>
      <c s="36">
        <f>ROUND(ROUND(H30,2)*ROUND(G30,3),2)</f>
      </c>
      <c r="O30">
        <f>(I30*21)/100</f>
      </c>
      <c t="s">
        <v>27</v>
      </c>
    </row>
    <row r="31" spans="1:5" ht="127.5">
      <c r="A31" s="37" t="s">
        <v>55</v>
      </c>
      <c r="E31" s="38" t="s">
        <v>1393</v>
      </c>
    </row>
    <row r="32" spans="1:5" ht="12.75">
      <c r="A32" s="44" t="s">
        <v>57</v>
      </c>
      <c r="E32" s="40" t="s">
        <v>52</v>
      </c>
    </row>
    <row r="33" spans="1:16" ht="12.75">
      <c r="A33" s="26" t="s">
        <v>50</v>
      </c>
      <c s="31" t="s">
        <v>44</v>
      </c>
      <c s="31" t="s">
        <v>1154</v>
      </c>
      <c s="26" t="s">
        <v>1394</v>
      </c>
      <c s="32" t="s">
        <v>1155</v>
      </c>
      <c s="33" t="s">
        <v>1130</v>
      </c>
      <c s="34">
        <v>1</v>
      </c>
      <c s="35">
        <v>0</v>
      </c>
      <c s="36">
        <f>ROUND(ROUND(H33,2)*ROUND(G33,3),2)</f>
      </c>
      <c r="O33">
        <f>(I33*21)/100</f>
      </c>
      <c t="s">
        <v>27</v>
      </c>
    </row>
    <row r="34" spans="1:5" ht="89.25">
      <c r="A34" s="37" t="s">
        <v>55</v>
      </c>
      <c r="E34" s="38" t="s">
        <v>1395</v>
      </c>
    </row>
    <row r="35" spans="1:5" ht="12.75">
      <c r="A35" s="44" t="s">
        <v>57</v>
      </c>
      <c r="E35" s="40" t="s">
        <v>52</v>
      </c>
    </row>
    <row r="36" spans="1:16" ht="12.75">
      <c r="A36" s="26" t="s">
        <v>50</v>
      </c>
      <c s="31" t="s">
        <v>46</v>
      </c>
      <c s="31" t="s">
        <v>1127</v>
      </c>
      <c s="26" t="s">
        <v>52</v>
      </c>
      <c s="32" t="s">
        <v>1129</v>
      </c>
      <c s="33" t="s">
        <v>1130</v>
      </c>
      <c s="34">
        <v>1</v>
      </c>
      <c s="35">
        <v>0</v>
      </c>
      <c s="36">
        <f>ROUND(ROUND(H36,2)*ROUND(G36,3),2)</f>
      </c>
      <c r="O36">
        <f>(I36*21)/100</f>
      </c>
      <c t="s">
        <v>27</v>
      </c>
    </row>
    <row r="37" spans="1:5" ht="51">
      <c r="A37" s="37" t="s">
        <v>55</v>
      </c>
      <c r="E37" s="38" t="s">
        <v>1396</v>
      </c>
    </row>
    <row r="38" spans="1:5" ht="12.75">
      <c r="A38" s="44" t="s">
        <v>57</v>
      </c>
      <c r="E38" s="40" t="s">
        <v>52</v>
      </c>
    </row>
    <row r="39" spans="1:16" ht="12.75">
      <c r="A39" s="26" t="s">
        <v>50</v>
      </c>
      <c s="31" t="s">
        <v>101</v>
      </c>
      <c s="31" t="s">
        <v>1397</v>
      </c>
      <c s="26" t="s">
        <v>52</v>
      </c>
      <c s="32" t="s">
        <v>1398</v>
      </c>
      <c s="33" t="s">
        <v>1130</v>
      </c>
      <c s="34">
        <v>1</v>
      </c>
      <c s="35">
        <v>0</v>
      </c>
      <c s="36">
        <f>ROUND(ROUND(H39,2)*ROUND(G39,3),2)</f>
      </c>
      <c r="O39">
        <f>(I39*21)/100</f>
      </c>
      <c t="s">
        <v>27</v>
      </c>
    </row>
    <row r="40" spans="1:5" ht="38.25">
      <c r="A40" s="37" t="s">
        <v>55</v>
      </c>
      <c r="E40" s="38" t="s">
        <v>1399</v>
      </c>
    </row>
    <row r="41" spans="1:5" ht="12.75">
      <c r="A41" s="44" t="s">
        <v>57</v>
      </c>
      <c r="E41" s="40" t="s">
        <v>52</v>
      </c>
    </row>
    <row r="42" spans="1:16" ht="12.75">
      <c r="A42" s="26" t="s">
        <v>50</v>
      </c>
      <c s="31" t="s">
        <v>106</v>
      </c>
      <c s="31" t="s">
        <v>1400</v>
      </c>
      <c s="26" t="s">
        <v>52</v>
      </c>
      <c s="32" t="s">
        <v>1401</v>
      </c>
      <c s="33" t="s">
        <v>1130</v>
      </c>
      <c s="34">
        <v>1</v>
      </c>
      <c s="35">
        <v>0</v>
      </c>
      <c s="36">
        <f>ROUND(ROUND(H42,2)*ROUND(G42,3),2)</f>
      </c>
      <c r="O42">
        <f>(I42*21)/100</f>
      </c>
      <c t="s">
        <v>27</v>
      </c>
    </row>
    <row r="43" spans="1:5" ht="25.5">
      <c r="A43" s="37" t="s">
        <v>55</v>
      </c>
      <c r="E43" s="38" t="s">
        <v>1402</v>
      </c>
    </row>
    <row r="44" spans="1:5" ht="12.75">
      <c r="A44" s="44" t="s">
        <v>57</v>
      </c>
      <c r="E44" s="40" t="s">
        <v>52</v>
      </c>
    </row>
    <row r="45" spans="1:16" ht="12.75">
      <c r="A45" s="26" t="s">
        <v>50</v>
      </c>
      <c s="31" t="s">
        <v>111</v>
      </c>
      <c s="31" t="s">
        <v>1403</v>
      </c>
      <c s="26" t="s">
        <v>52</v>
      </c>
      <c s="32" t="s">
        <v>1404</v>
      </c>
      <c s="33" t="s">
        <v>1405</v>
      </c>
      <c s="34">
        <v>51.07</v>
      </c>
      <c s="35">
        <v>0</v>
      </c>
      <c s="36">
        <f>ROUND(ROUND(H45,2)*ROUND(G45,3),2)</f>
      </c>
      <c r="O45">
        <f>(I45*21)/100</f>
      </c>
      <c t="s">
        <v>27</v>
      </c>
    </row>
    <row r="46" spans="1:5" ht="38.25">
      <c r="A46" s="37" t="s">
        <v>55</v>
      </c>
      <c r="E46" s="38" t="s">
        <v>1406</v>
      </c>
    </row>
    <row r="47" spans="1:5" ht="12.75">
      <c r="A47" s="44" t="s">
        <v>57</v>
      </c>
      <c r="E47" s="40" t="s">
        <v>1407</v>
      </c>
    </row>
    <row r="48" spans="1:16" ht="12.75">
      <c r="A48" s="26" t="s">
        <v>50</v>
      </c>
      <c s="31" t="s">
        <v>167</v>
      </c>
      <c s="31" t="s">
        <v>1408</v>
      </c>
      <c s="26" t="s">
        <v>52</v>
      </c>
      <c s="32" t="s">
        <v>1409</v>
      </c>
      <c s="33" t="s">
        <v>1130</v>
      </c>
      <c s="34">
        <v>1</v>
      </c>
      <c s="35">
        <v>0</v>
      </c>
      <c s="36">
        <f>ROUND(ROUND(H48,2)*ROUND(G48,3),2)</f>
      </c>
      <c r="O48">
        <f>(I48*21)/100</f>
      </c>
      <c t="s">
        <v>27</v>
      </c>
    </row>
    <row r="49" spans="1:5" ht="12.75">
      <c r="A49" s="37" t="s">
        <v>55</v>
      </c>
      <c r="E49" s="38" t="s">
        <v>1410</v>
      </c>
    </row>
    <row r="50" spans="1:5" ht="12.75">
      <c r="A50" s="44" t="s">
        <v>57</v>
      </c>
      <c r="E50" s="40" t="s">
        <v>52</v>
      </c>
    </row>
    <row r="51" spans="1:16" ht="12.75">
      <c r="A51" s="26" t="s">
        <v>50</v>
      </c>
      <c s="31" t="s">
        <v>172</v>
      </c>
      <c s="31" t="s">
        <v>1411</v>
      </c>
      <c s="26" t="s">
        <v>52</v>
      </c>
      <c s="32" t="s">
        <v>1412</v>
      </c>
      <c s="33" t="s">
        <v>1130</v>
      </c>
      <c s="34">
        <v>1</v>
      </c>
      <c s="35">
        <v>0</v>
      </c>
      <c s="36">
        <f>ROUND(ROUND(H51,2)*ROUND(G51,3),2)</f>
      </c>
      <c r="O51">
        <f>(I51*21)/100</f>
      </c>
      <c t="s">
        <v>27</v>
      </c>
    </row>
    <row r="52" spans="1:5" ht="38.25">
      <c r="A52" s="37" t="s">
        <v>55</v>
      </c>
      <c r="E52" s="38" t="s">
        <v>1413</v>
      </c>
    </row>
    <row r="53" spans="1:5" ht="12.75">
      <c r="A53" s="44" t="s">
        <v>57</v>
      </c>
      <c r="E53" s="40" t="s">
        <v>52</v>
      </c>
    </row>
    <row r="54" spans="1:16" ht="12.75">
      <c r="A54" s="26" t="s">
        <v>50</v>
      </c>
      <c s="31" t="s">
        <v>177</v>
      </c>
      <c s="31" t="s">
        <v>1414</v>
      </c>
      <c s="26" t="s">
        <v>52</v>
      </c>
      <c s="32" t="s">
        <v>1415</v>
      </c>
      <c s="33" t="s">
        <v>1130</v>
      </c>
      <c s="34">
        <v>1</v>
      </c>
      <c s="35">
        <v>0</v>
      </c>
      <c s="36">
        <f>ROUND(ROUND(H54,2)*ROUND(G54,3),2)</f>
      </c>
      <c r="O54">
        <f>(I54*21)/100</f>
      </c>
      <c t="s">
        <v>27</v>
      </c>
    </row>
    <row r="55" spans="1:5" ht="25.5">
      <c r="A55" s="37" t="s">
        <v>55</v>
      </c>
      <c r="E55" s="38" t="s">
        <v>1416</v>
      </c>
    </row>
    <row r="56" spans="1:5" ht="12.75">
      <c r="A56" s="44" t="s">
        <v>57</v>
      </c>
      <c r="E56" s="40" t="s">
        <v>52</v>
      </c>
    </row>
    <row r="57" spans="1:16" ht="12.75">
      <c r="A57" s="26" t="s">
        <v>50</v>
      </c>
      <c s="31" t="s">
        <v>183</v>
      </c>
      <c s="31" t="s">
        <v>1417</v>
      </c>
      <c s="26" t="s">
        <v>52</v>
      </c>
      <c s="32" t="s">
        <v>1418</v>
      </c>
      <c s="33" t="s">
        <v>1405</v>
      </c>
      <c s="34">
        <v>51.07</v>
      </c>
      <c s="35">
        <v>0</v>
      </c>
      <c s="36">
        <f>ROUND(ROUND(H57,2)*ROUND(G57,3),2)</f>
      </c>
      <c r="O57">
        <f>(I57*21)/100</f>
      </c>
      <c t="s">
        <v>27</v>
      </c>
    </row>
    <row r="58" spans="1:5" ht="25.5">
      <c r="A58" s="37" t="s">
        <v>55</v>
      </c>
      <c r="E58" s="38" t="s">
        <v>1419</v>
      </c>
    </row>
    <row r="59" spans="1:5" ht="12.75">
      <c r="A59" s="44" t="s">
        <v>57</v>
      </c>
      <c r="E59" s="40" t="s">
        <v>1407</v>
      </c>
    </row>
    <row r="60" spans="1:16" ht="12.75">
      <c r="A60" s="26" t="s">
        <v>50</v>
      </c>
      <c s="31" t="s">
        <v>189</v>
      </c>
      <c s="31" t="s">
        <v>1420</v>
      </c>
      <c s="26" t="s">
        <v>52</v>
      </c>
      <c s="32" t="s">
        <v>1421</v>
      </c>
      <c s="33" t="s">
        <v>1130</v>
      </c>
      <c s="34">
        <v>1</v>
      </c>
      <c s="35">
        <v>0</v>
      </c>
      <c s="36">
        <f>ROUND(ROUND(H60,2)*ROUND(G60,3),2)</f>
      </c>
      <c r="O60">
        <f>(I60*21)/100</f>
      </c>
      <c t="s">
        <v>27</v>
      </c>
    </row>
    <row r="61" spans="1:5" ht="25.5">
      <c r="A61" s="37" t="s">
        <v>55</v>
      </c>
      <c r="E61" s="38" t="s">
        <v>1422</v>
      </c>
    </row>
    <row r="62" spans="1:5" ht="12.75">
      <c r="A62" s="44" t="s">
        <v>57</v>
      </c>
      <c r="E62" s="40" t="s">
        <v>52</v>
      </c>
    </row>
    <row r="63" spans="1:16" ht="12.75">
      <c r="A63" s="26" t="s">
        <v>50</v>
      </c>
      <c s="31" t="s">
        <v>194</v>
      </c>
      <c s="31" t="s">
        <v>1292</v>
      </c>
      <c s="26" t="s">
        <v>52</v>
      </c>
      <c s="32" t="s">
        <v>1293</v>
      </c>
      <c s="33" t="s">
        <v>1130</v>
      </c>
      <c s="34">
        <v>1</v>
      </c>
      <c s="35">
        <v>0</v>
      </c>
      <c s="36">
        <f>ROUND(ROUND(H63,2)*ROUND(G63,3),2)</f>
      </c>
      <c r="O63">
        <f>(I63*21)/100</f>
      </c>
      <c t="s">
        <v>27</v>
      </c>
    </row>
    <row r="64" spans="1:5" ht="76.5">
      <c r="A64" s="37" t="s">
        <v>55</v>
      </c>
      <c r="E64" s="38" t="s">
        <v>1423</v>
      </c>
    </row>
    <row r="65" spans="1:5" ht="12.75">
      <c r="A65" s="44" t="s">
        <v>57</v>
      </c>
      <c r="E65" s="40" t="s">
        <v>52</v>
      </c>
    </row>
    <row r="66" spans="1:16" ht="12.75">
      <c r="A66" s="26" t="s">
        <v>50</v>
      </c>
      <c s="31" t="s">
        <v>197</v>
      </c>
      <c s="31" t="s">
        <v>1424</v>
      </c>
      <c s="26" t="s">
        <v>52</v>
      </c>
      <c s="32" t="s">
        <v>1425</v>
      </c>
      <c s="33" t="s">
        <v>66</v>
      </c>
      <c s="34">
        <v>1</v>
      </c>
      <c s="35">
        <v>0</v>
      </c>
      <c s="36">
        <f>ROUND(ROUND(H66,2)*ROUND(G66,3),2)</f>
      </c>
      <c r="O66">
        <f>(I66*21)/100</f>
      </c>
      <c t="s">
        <v>27</v>
      </c>
    </row>
    <row r="67" spans="1:5" ht="25.5">
      <c r="A67" s="37" t="s">
        <v>55</v>
      </c>
      <c r="E67" s="38" t="s">
        <v>1426</v>
      </c>
    </row>
    <row r="68" spans="1:5" ht="12.75">
      <c r="A68" s="44" t="s">
        <v>57</v>
      </c>
      <c r="E68" s="40" t="s">
        <v>52</v>
      </c>
    </row>
    <row r="69" spans="1:16" ht="12.75">
      <c r="A69" s="26" t="s">
        <v>50</v>
      </c>
      <c s="31" t="s">
        <v>202</v>
      </c>
      <c s="31" t="s">
        <v>1427</v>
      </c>
      <c s="26" t="s">
        <v>69</v>
      </c>
      <c s="32" t="s">
        <v>1428</v>
      </c>
      <c s="33" t="s">
        <v>1130</v>
      </c>
      <c s="34">
        <v>1</v>
      </c>
      <c s="35">
        <v>0</v>
      </c>
      <c s="36">
        <f>ROUND(ROUND(H69,2)*ROUND(G69,3),2)</f>
      </c>
      <c r="O69">
        <f>(I69*21)/100</f>
      </c>
      <c t="s">
        <v>27</v>
      </c>
    </row>
    <row r="70" spans="1:5" ht="38.25">
      <c r="A70" s="37" t="s">
        <v>55</v>
      </c>
      <c r="E70" s="38" t="s">
        <v>1429</v>
      </c>
    </row>
    <row r="71" spans="1:5" ht="12.75">
      <c r="A71" s="44" t="s">
        <v>57</v>
      </c>
      <c r="E71" s="40" t="s">
        <v>52</v>
      </c>
    </row>
    <row r="72" spans="1:16" ht="12.75">
      <c r="A72" s="26" t="s">
        <v>50</v>
      </c>
      <c s="31" t="s">
        <v>207</v>
      </c>
      <c s="31" t="s">
        <v>1427</v>
      </c>
      <c s="26" t="s">
        <v>74</v>
      </c>
      <c s="32" t="s">
        <v>1428</v>
      </c>
      <c s="33" t="s">
        <v>1130</v>
      </c>
      <c s="34">
        <v>1</v>
      </c>
      <c s="35">
        <v>0</v>
      </c>
      <c s="36">
        <f>ROUND(ROUND(H72,2)*ROUND(G72,3),2)</f>
      </c>
      <c r="O72">
        <f>(I72*21)/100</f>
      </c>
      <c t="s">
        <v>27</v>
      </c>
    </row>
    <row r="73" spans="1:5" ht="38.25">
      <c r="A73" s="37" t="s">
        <v>55</v>
      </c>
      <c r="E73" s="38" t="s">
        <v>1430</v>
      </c>
    </row>
    <row r="74" spans="1:5" ht="12.75">
      <c r="A74" s="44" t="s">
        <v>57</v>
      </c>
      <c r="E74" s="40" t="s">
        <v>52</v>
      </c>
    </row>
    <row r="75" spans="1:16" ht="12.75">
      <c r="A75" s="26" t="s">
        <v>50</v>
      </c>
      <c s="31" t="s">
        <v>211</v>
      </c>
      <c s="31" t="s">
        <v>1431</v>
      </c>
      <c s="26" t="s">
        <v>52</v>
      </c>
      <c s="32" t="s">
        <v>1432</v>
      </c>
      <c s="33" t="s">
        <v>66</v>
      </c>
      <c s="34">
        <v>1</v>
      </c>
      <c s="35">
        <v>0</v>
      </c>
      <c s="36">
        <f>ROUND(ROUND(H75,2)*ROUND(G75,3),2)</f>
      </c>
      <c r="O75">
        <f>(I75*21)/100</f>
      </c>
      <c t="s">
        <v>27</v>
      </c>
    </row>
    <row r="76" spans="1:5" ht="63.75">
      <c r="A76" s="37" t="s">
        <v>55</v>
      </c>
      <c r="E76" s="38" t="s">
        <v>1433</v>
      </c>
    </row>
    <row r="77" spans="1:5" ht="12.75">
      <c r="A77" s="44" t="s">
        <v>57</v>
      </c>
      <c r="E77" s="40" t="s">
        <v>52</v>
      </c>
    </row>
    <row r="78" spans="1:16" ht="12.75">
      <c r="A78" s="26" t="s">
        <v>50</v>
      </c>
      <c s="31" t="s">
        <v>216</v>
      </c>
      <c s="31" t="s">
        <v>1434</v>
      </c>
      <c s="26" t="s">
        <v>52</v>
      </c>
      <c s="32" t="s">
        <v>1435</v>
      </c>
      <c s="33" t="s">
        <v>1130</v>
      </c>
      <c s="34">
        <v>1</v>
      </c>
      <c s="35">
        <v>0</v>
      </c>
      <c s="36">
        <f>ROUND(ROUND(H78,2)*ROUND(G78,3),2)</f>
      </c>
      <c r="O78">
        <f>(I78*21)/100</f>
      </c>
      <c t="s">
        <v>27</v>
      </c>
    </row>
    <row r="79" spans="1:5" ht="12.75">
      <c r="A79" s="37" t="s">
        <v>55</v>
      </c>
      <c r="E79" s="38" t="s">
        <v>1436</v>
      </c>
    </row>
    <row r="80" spans="1:5" ht="12.75">
      <c r="A80" s="39" t="s">
        <v>57</v>
      </c>
      <c r="E80" s="40" t="s">
        <v>52</v>
      </c>
    </row>
    <row r="81" spans="1:18" ht="12.75" customHeight="1">
      <c r="A81" s="6" t="s">
        <v>48</v>
      </c>
      <c s="6"/>
      <c s="42" t="s">
        <v>39</v>
      </c>
      <c s="6"/>
      <c s="29" t="s">
        <v>188</v>
      </c>
      <c s="6"/>
      <c s="6"/>
      <c s="6"/>
      <c s="43">
        <f>0+Q81</f>
      </c>
      <c r="O81">
        <f>0+R81</f>
      </c>
      <c r="Q81">
        <f>0+I82</f>
      </c>
      <c>
        <f>0+O82</f>
      </c>
    </row>
    <row r="82" spans="1:16" ht="12.75">
      <c r="A82" s="26" t="s">
        <v>50</v>
      </c>
      <c s="31" t="s">
        <v>219</v>
      </c>
      <c s="31" t="s">
        <v>1437</v>
      </c>
      <c s="26" t="s">
        <v>52</v>
      </c>
      <c s="32" t="s">
        <v>1438</v>
      </c>
      <c s="33" t="s">
        <v>71</v>
      </c>
      <c s="34">
        <v>480</v>
      </c>
      <c s="35">
        <v>0</v>
      </c>
      <c s="36">
        <f>ROUND(ROUND(H82,2)*ROUND(G82,3),2)</f>
      </c>
      <c r="O82">
        <f>(I82*21)/100</f>
      </c>
      <c t="s">
        <v>27</v>
      </c>
    </row>
    <row r="83" spans="1:5" ht="38.25">
      <c r="A83" s="37" t="s">
        <v>55</v>
      </c>
      <c r="E83" s="38" t="s">
        <v>1439</v>
      </c>
    </row>
    <row r="84" spans="1:5" ht="12.75">
      <c r="A84" s="39" t="s">
        <v>57</v>
      </c>
      <c r="E84" s="40" t="s">
        <v>1440</v>
      </c>
    </row>
  </sheetData>
  <sheetProtection sheet="1" objects="1" scenarios="1"/>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7.xml><?xml version="1.0" encoding="utf-8"?>
<worksheet xmlns="http://schemas.openxmlformats.org/spreadsheetml/2006/main" xmlns:r="http://schemas.openxmlformats.org/officeDocument/2006/relationships">
  <sheetPr>
    <pageSetUpPr fitToPage="1"/>
  </sheetPr>
  <dimension ref="A1:R35"/>
  <sheetViews>
    <sheetView workbookViewId="0" topLeftCell="A1">
      <pane ySplit="9" topLeftCell="A10" activePane="bottomLeft" state="frozen"/>
      <selection pane="topLeft" activeCell="A1" sqref="A1"/>
      <selection pane="bottomLeft" activeCell="A10" sqref="A10"/>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26</v>
      </c>
    </row>
    <row r="2" spans="2:16" ht="25" customHeight="1">
      <c r="B2" s="1"/>
      <c s="1"/>
      <c s="1"/>
      <c s="2" t="s">
        <v>13</v>
      </c>
      <c s="1"/>
      <c s="1"/>
      <c s="6"/>
      <c s="6"/>
      <c r="O2">
        <f>0+O10+O17</f>
      </c>
      <c t="s">
        <v>26</v>
      </c>
    </row>
    <row r="3" spans="1:16" ht="15" customHeight="1">
      <c r="A3" t="s">
        <v>12</v>
      </c>
      <c s="12" t="s">
        <v>14</v>
      </c>
      <c s="13" t="s">
        <v>15</v>
      </c>
      <c s="1"/>
      <c s="14" t="s">
        <v>16</v>
      </c>
      <c s="1"/>
      <c s="9"/>
      <c s="8" t="s">
        <v>331</v>
      </c>
      <c s="45">
        <f>0+I10+I17</f>
      </c>
      <c r="O3" t="s">
        <v>23</v>
      </c>
      <c t="s">
        <v>27</v>
      </c>
    </row>
    <row r="4" spans="1:16" ht="15" customHeight="1">
      <c r="A4" t="s">
        <v>17</v>
      </c>
      <c s="12" t="s">
        <v>18</v>
      </c>
      <c s="13" t="s">
        <v>116</v>
      </c>
      <c s="1"/>
      <c s="14" t="s">
        <v>117</v>
      </c>
      <c s="1"/>
      <c s="1"/>
      <c s="11"/>
      <c s="11"/>
      <c r="O4" t="s">
        <v>24</v>
      </c>
      <c t="s">
        <v>27</v>
      </c>
    </row>
    <row r="5" spans="1:16" ht="12.75" customHeight="1">
      <c r="A5" t="s">
        <v>21</v>
      </c>
      <c s="12" t="s">
        <v>18</v>
      </c>
      <c s="13" t="s">
        <v>118</v>
      </c>
      <c s="1"/>
      <c s="14" t="s">
        <v>119</v>
      </c>
      <c s="1"/>
      <c s="1"/>
      <c s="1"/>
      <c s="1"/>
      <c r="O5" t="s">
        <v>25</v>
      </c>
      <c t="s">
        <v>27</v>
      </c>
    </row>
    <row r="6" spans="1:9" ht="12.75" customHeight="1">
      <c r="A6" t="s">
        <v>120</v>
      </c>
      <c s="16" t="s">
        <v>22</v>
      </c>
      <c s="17" t="s">
        <v>331</v>
      </c>
      <c s="6"/>
      <c s="18" t="s">
        <v>332</v>
      </c>
      <c s="6"/>
      <c s="6"/>
      <c s="6"/>
      <c s="6"/>
    </row>
    <row r="7" spans="1:9" ht="12.75" customHeight="1">
      <c r="A7" s="15" t="s">
        <v>30</v>
      </c>
      <c s="15" t="s">
        <v>32</v>
      </c>
      <c s="15" t="s">
        <v>34</v>
      </c>
      <c s="15" t="s">
        <v>35</v>
      </c>
      <c s="15" t="s">
        <v>36</v>
      </c>
      <c s="15" t="s">
        <v>38</v>
      </c>
      <c s="15" t="s">
        <v>40</v>
      </c>
      <c s="15" t="s">
        <v>42</v>
      </c>
      <c s="15"/>
    </row>
    <row r="8" spans="1:9" ht="12.75" customHeight="1">
      <c r="A8" s="15"/>
      <c s="15"/>
      <c s="15"/>
      <c s="15"/>
      <c s="15"/>
      <c s="15"/>
      <c s="15"/>
      <c s="15" t="s">
        <v>43</v>
      </c>
      <c s="15" t="s">
        <v>45</v>
      </c>
    </row>
    <row r="9" spans="1:9" ht="12.75" customHeight="1">
      <c r="A9" s="15" t="s">
        <v>31</v>
      </c>
      <c s="15" t="s">
        <v>33</v>
      </c>
      <c s="15" t="s">
        <v>27</v>
      </c>
      <c s="15" t="s">
        <v>26</v>
      </c>
      <c s="15" t="s">
        <v>37</v>
      </c>
      <c s="15" t="s">
        <v>39</v>
      </c>
      <c s="15" t="s">
        <v>41</v>
      </c>
      <c s="15" t="s">
        <v>44</v>
      </c>
      <c s="15" t="s">
        <v>46</v>
      </c>
    </row>
    <row r="10" spans="1:18" ht="12.75" customHeight="1">
      <c r="A10" s="27" t="s">
        <v>48</v>
      </c>
      <c s="27"/>
      <c s="28" t="s">
        <v>33</v>
      </c>
      <c s="27"/>
      <c s="29" t="s">
        <v>59</v>
      </c>
      <c s="27"/>
      <c s="27"/>
      <c s="27"/>
      <c s="30">
        <f>0+Q10</f>
      </c>
      <c r="O10">
        <f>0+R10</f>
      </c>
      <c r="Q10">
        <f>0+I11+I14</f>
      </c>
      <c>
        <f>0+O11+O14</f>
      </c>
    </row>
    <row r="11" spans="1:16" ht="12.75">
      <c r="A11" s="26" t="s">
        <v>50</v>
      </c>
      <c s="31" t="s">
        <v>33</v>
      </c>
      <c s="31" t="s">
        <v>159</v>
      </c>
      <c s="26" t="s">
        <v>52</v>
      </c>
      <c s="32" t="s">
        <v>160</v>
      </c>
      <c s="33" t="s">
        <v>71</v>
      </c>
      <c s="34">
        <v>8</v>
      </c>
      <c s="35">
        <v>0</v>
      </c>
      <c s="36">
        <f>ROUND(ROUND(H11,2)*ROUND(G11,3),2)</f>
      </c>
      <c r="O11">
        <f>(I11*21)/100</f>
      </c>
      <c t="s">
        <v>27</v>
      </c>
    </row>
    <row r="12" spans="1:5" ht="25.5">
      <c r="A12" s="37" t="s">
        <v>55</v>
      </c>
      <c r="E12" s="38" t="s">
        <v>161</v>
      </c>
    </row>
    <row r="13" spans="1:5" ht="12.75">
      <c r="A13" s="44" t="s">
        <v>57</v>
      </c>
      <c r="E13" s="40" t="s">
        <v>334</v>
      </c>
    </row>
    <row r="14" spans="1:16" ht="12.75">
      <c r="A14" s="26" t="s">
        <v>50</v>
      </c>
      <c s="31" t="s">
        <v>27</v>
      </c>
      <c s="31" t="s">
        <v>163</v>
      </c>
      <c s="26" t="s">
        <v>52</v>
      </c>
      <c s="32" t="s">
        <v>164</v>
      </c>
      <c s="33" t="s">
        <v>62</v>
      </c>
      <c s="34">
        <v>28.49</v>
      </c>
      <c s="35">
        <v>0</v>
      </c>
      <c s="36">
        <f>ROUND(ROUND(H14,2)*ROUND(G14,3),2)</f>
      </c>
      <c r="O14">
        <f>(I14*21)/100</f>
      </c>
      <c t="s">
        <v>27</v>
      </c>
    </row>
    <row r="15" spans="1:5" ht="12.75">
      <c r="A15" s="37" t="s">
        <v>55</v>
      </c>
      <c r="E15" s="38" t="s">
        <v>165</v>
      </c>
    </row>
    <row r="16" spans="1:5" ht="12.75">
      <c r="A16" s="39" t="s">
        <v>57</v>
      </c>
      <c r="E16" s="40" t="s">
        <v>335</v>
      </c>
    </row>
    <row r="17" spans="1:18" ht="12.75" customHeight="1">
      <c r="A17" s="6" t="s">
        <v>48</v>
      </c>
      <c s="6"/>
      <c s="42" t="s">
        <v>39</v>
      </c>
      <c s="6"/>
      <c s="29" t="s">
        <v>188</v>
      </c>
      <c s="6"/>
      <c s="6"/>
      <c s="6"/>
      <c s="43">
        <f>0+Q17</f>
      </c>
      <c r="O17">
        <f>0+R17</f>
      </c>
      <c r="Q17">
        <f>0+I18+I21+I24+I27+I30+I33</f>
      </c>
      <c>
        <f>0+O18+O21+O24+O27+O30+O33</f>
      </c>
    </row>
    <row r="18" spans="1:16" ht="12.75">
      <c r="A18" s="26" t="s">
        <v>50</v>
      </c>
      <c s="31" t="s">
        <v>26</v>
      </c>
      <c s="31" t="s">
        <v>294</v>
      </c>
      <c s="26" t="s">
        <v>52</v>
      </c>
      <c s="32" t="s">
        <v>295</v>
      </c>
      <c s="33" t="s">
        <v>62</v>
      </c>
      <c s="34">
        <v>20.165</v>
      </c>
      <c s="35">
        <v>0</v>
      </c>
      <c s="36">
        <f>ROUND(ROUND(H18,2)*ROUND(G18,3),2)</f>
      </c>
      <c r="O18">
        <f>(I18*21)/100</f>
      </c>
      <c t="s">
        <v>27</v>
      </c>
    </row>
    <row r="19" spans="1:5" ht="51">
      <c r="A19" s="37" t="s">
        <v>55</v>
      </c>
      <c r="E19" s="38" t="s">
        <v>296</v>
      </c>
    </row>
    <row r="20" spans="1:5" ht="12.75">
      <c r="A20" s="44" t="s">
        <v>57</v>
      </c>
      <c r="E20" s="40" t="s">
        <v>336</v>
      </c>
    </row>
    <row r="21" spans="1:16" ht="12.75">
      <c r="A21" s="26" t="s">
        <v>50</v>
      </c>
      <c s="31" t="s">
        <v>37</v>
      </c>
      <c s="31" t="s">
        <v>190</v>
      </c>
      <c s="26" t="s">
        <v>298</v>
      </c>
      <c s="32" t="s">
        <v>191</v>
      </c>
      <c s="33" t="s">
        <v>62</v>
      </c>
      <c s="34">
        <v>25.9</v>
      </c>
      <c s="35">
        <v>0</v>
      </c>
      <c s="36">
        <f>ROUND(ROUND(H21,2)*ROUND(G21,3),2)</f>
      </c>
      <c r="O21">
        <f>(I21*21)/100</f>
      </c>
      <c t="s">
        <v>27</v>
      </c>
    </row>
    <row r="22" spans="1:5" ht="51">
      <c r="A22" s="37" t="s">
        <v>55</v>
      </c>
      <c r="E22" s="38" t="s">
        <v>299</v>
      </c>
    </row>
    <row r="23" spans="1:5" ht="12.75">
      <c r="A23" s="44" t="s">
        <v>57</v>
      </c>
      <c r="E23" s="40" t="s">
        <v>337</v>
      </c>
    </row>
    <row r="24" spans="1:16" ht="12.75">
      <c r="A24" s="26" t="s">
        <v>50</v>
      </c>
      <c s="31" t="s">
        <v>39</v>
      </c>
      <c s="31" t="s">
        <v>208</v>
      </c>
      <c s="26" t="s">
        <v>52</v>
      </c>
      <c s="32" t="s">
        <v>209</v>
      </c>
      <c s="33" t="s">
        <v>62</v>
      </c>
      <c s="34">
        <v>20.165</v>
      </c>
      <c s="35">
        <v>0</v>
      </c>
      <c s="36">
        <f>ROUND(ROUND(H24,2)*ROUND(G24,3),2)</f>
      </c>
      <c r="O24">
        <f>(I24*21)/100</f>
      </c>
      <c t="s">
        <v>27</v>
      </c>
    </row>
    <row r="25" spans="1:5" ht="51">
      <c r="A25" s="37" t="s">
        <v>55</v>
      </c>
      <c r="E25" s="38" t="s">
        <v>301</v>
      </c>
    </row>
    <row r="26" spans="1:5" ht="12.75">
      <c r="A26" s="44" t="s">
        <v>57</v>
      </c>
      <c r="E26" s="40" t="s">
        <v>336</v>
      </c>
    </row>
    <row r="27" spans="1:16" ht="12.75">
      <c r="A27" s="26" t="s">
        <v>50</v>
      </c>
      <c s="31" t="s">
        <v>41</v>
      </c>
      <c s="31" t="s">
        <v>212</v>
      </c>
      <c s="26" t="s">
        <v>74</v>
      </c>
      <c s="32" t="s">
        <v>213</v>
      </c>
      <c s="33" t="s">
        <v>62</v>
      </c>
      <c s="34">
        <v>19.24</v>
      </c>
      <c s="35">
        <v>0</v>
      </c>
      <c s="36">
        <f>ROUND(ROUND(H27,2)*ROUND(G27,3),2)</f>
      </c>
      <c r="O27">
        <f>(I27*21)/100</f>
      </c>
      <c t="s">
        <v>27</v>
      </c>
    </row>
    <row r="28" spans="1:5" ht="51">
      <c r="A28" s="37" t="s">
        <v>55</v>
      </c>
      <c r="E28" s="38" t="s">
        <v>302</v>
      </c>
    </row>
    <row r="29" spans="1:5" ht="12.75">
      <c r="A29" s="44" t="s">
        <v>57</v>
      </c>
      <c r="E29" s="40" t="s">
        <v>338</v>
      </c>
    </row>
    <row r="30" spans="1:16" ht="12.75">
      <c r="A30" s="26" t="s">
        <v>50</v>
      </c>
      <c s="31" t="s">
        <v>81</v>
      </c>
      <c s="31" t="s">
        <v>225</v>
      </c>
      <c s="26" t="s">
        <v>52</v>
      </c>
      <c s="32" t="s">
        <v>226</v>
      </c>
      <c s="33" t="s">
        <v>62</v>
      </c>
      <c s="34">
        <v>18.5</v>
      </c>
      <c s="35">
        <v>0</v>
      </c>
      <c s="36">
        <f>ROUND(ROUND(H30,2)*ROUND(G30,3),2)</f>
      </c>
      <c r="O30">
        <f>(I30*21)/100</f>
      </c>
      <c t="s">
        <v>27</v>
      </c>
    </row>
    <row r="31" spans="1:5" ht="25.5">
      <c r="A31" s="37" t="s">
        <v>55</v>
      </c>
      <c r="E31" s="38" t="s">
        <v>227</v>
      </c>
    </row>
    <row r="32" spans="1:5" ht="12.75">
      <c r="A32" s="44" t="s">
        <v>57</v>
      </c>
      <c r="E32" s="40" t="s">
        <v>339</v>
      </c>
    </row>
    <row r="33" spans="1:16" ht="12.75">
      <c r="A33" s="26" t="s">
        <v>50</v>
      </c>
      <c s="31" t="s">
        <v>85</v>
      </c>
      <c s="31" t="s">
        <v>305</v>
      </c>
      <c s="26" t="s">
        <v>52</v>
      </c>
      <c s="32" t="s">
        <v>306</v>
      </c>
      <c s="33" t="s">
        <v>62</v>
      </c>
      <c s="34">
        <v>19.24</v>
      </c>
      <c s="35">
        <v>0</v>
      </c>
      <c s="36">
        <f>ROUND(ROUND(H33,2)*ROUND(G33,3),2)</f>
      </c>
      <c r="O33">
        <f>(I33*21)/100</f>
      </c>
      <c t="s">
        <v>27</v>
      </c>
    </row>
    <row r="34" spans="1:5" ht="51">
      <c r="A34" s="37" t="s">
        <v>55</v>
      </c>
      <c r="E34" s="38" t="s">
        <v>307</v>
      </c>
    </row>
    <row r="35" spans="1:5" ht="12.75">
      <c r="A35" s="39" t="s">
        <v>57</v>
      </c>
      <c r="E35" s="40" t="s">
        <v>338</v>
      </c>
    </row>
  </sheetData>
  <sheetProtection sheet="1" objects="1" scenarios="1"/>
  <mergeCells count="12">
    <mergeCell ref="C3:D3"/>
    <mergeCell ref="C4:D4"/>
    <mergeCell ref="C5:D5"/>
    <mergeCell ref="C6:D6"/>
    <mergeCell ref="A7:A8"/>
    <mergeCell ref="B7:B8"/>
    <mergeCell ref="C7:C8"/>
    <mergeCell ref="D7:D8"/>
    <mergeCell ref="E7:E8"/>
    <mergeCell ref="F7:F8"/>
    <mergeCell ref="G7:G8"/>
    <mergeCell ref="H7:I7"/>
  </mergeCells>
  <printOptions/>
  <pageMargins left="0.75" right="0.75" top="1" bottom="1" header="0.5" footer="0.5"/>
  <pageSetup fitToHeight="0" horizontalDpi="300" verticalDpi="300" orientation="portrait" paperSize="9"/>
  <drawing r:id="rId1"/>
</worksheet>
</file>

<file path=xl/worksheets/sheet8.xml><?xml version="1.0" encoding="utf-8"?>
<worksheet xmlns="http://schemas.openxmlformats.org/spreadsheetml/2006/main" xmlns:r="http://schemas.openxmlformats.org/officeDocument/2006/relationships">
  <sheetPr>
    <pageSetUpPr fitToPage="1"/>
  </sheetPr>
  <dimension ref="A1:R26"/>
  <sheetViews>
    <sheetView workbookViewId="0" topLeftCell="A1">
      <pane ySplit="9" topLeftCell="A10" activePane="bottomLeft" state="frozen"/>
      <selection pane="topLeft" activeCell="A1" sqref="A1"/>
      <selection pane="bottomLeft" activeCell="A10" sqref="A10"/>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26</v>
      </c>
    </row>
    <row r="2" spans="2:16" ht="25" customHeight="1">
      <c r="B2" s="1"/>
      <c s="1"/>
      <c s="1"/>
      <c s="2" t="s">
        <v>13</v>
      </c>
      <c s="1"/>
      <c s="1"/>
      <c s="6"/>
      <c s="6"/>
      <c r="O2">
        <f>0+O10+O14</f>
      </c>
      <c t="s">
        <v>26</v>
      </c>
    </row>
    <row r="3" spans="1:16" ht="15" customHeight="1">
      <c r="A3" t="s">
        <v>12</v>
      </c>
      <c s="12" t="s">
        <v>14</v>
      </c>
      <c s="13" t="s">
        <v>15</v>
      </c>
      <c s="1"/>
      <c s="14" t="s">
        <v>16</v>
      </c>
      <c s="1"/>
      <c s="9"/>
      <c s="8" t="s">
        <v>340</v>
      </c>
      <c s="45">
        <f>0+I10+I14</f>
      </c>
      <c r="O3" t="s">
        <v>23</v>
      </c>
      <c t="s">
        <v>27</v>
      </c>
    </row>
    <row r="4" spans="1:16" ht="15" customHeight="1">
      <c r="A4" t="s">
        <v>17</v>
      </c>
      <c s="12" t="s">
        <v>18</v>
      </c>
      <c s="13" t="s">
        <v>116</v>
      </c>
      <c s="1"/>
      <c s="14" t="s">
        <v>117</v>
      </c>
      <c s="1"/>
      <c s="1"/>
      <c s="11"/>
      <c s="11"/>
      <c r="O4" t="s">
        <v>24</v>
      </c>
      <c t="s">
        <v>27</v>
      </c>
    </row>
    <row r="5" spans="1:16" ht="12.75" customHeight="1">
      <c r="A5" t="s">
        <v>21</v>
      </c>
      <c s="12" t="s">
        <v>18</v>
      </c>
      <c s="13" t="s">
        <v>118</v>
      </c>
      <c s="1"/>
      <c s="14" t="s">
        <v>119</v>
      </c>
      <c s="1"/>
      <c s="1"/>
      <c s="1"/>
      <c s="1"/>
      <c r="O5" t="s">
        <v>25</v>
      </c>
      <c t="s">
        <v>27</v>
      </c>
    </row>
    <row r="6" spans="1:9" ht="12.75" customHeight="1">
      <c r="A6" t="s">
        <v>120</v>
      </c>
      <c s="16" t="s">
        <v>22</v>
      </c>
      <c s="17" t="s">
        <v>340</v>
      </c>
      <c s="6"/>
      <c s="18" t="s">
        <v>341</v>
      </c>
      <c s="6"/>
      <c s="6"/>
      <c s="6"/>
      <c s="6"/>
    </row>
    <row r="7" spans="1:9" ht="12.75" customHeight="1">
      <c r="A7" s="15" t="s">
        <v>30</v>
      </c>
      <c s="15" t="s">
        <v>32</v>
      </c>
      <c s="15" t="s">
        <v>34</v>
      </c>
      <c s="15" t="s">
        <v>35</v>
      </c>
      <c s="15" t="s">
        <v>36</v>
      </c>
      <c s="15" t="s">
        <v>38</v>
      </c>
      <c s="15" t="s">
        <v>40</v>
      </c>
      <c s="15" t="s">
        <v>42</v>
      </c>
      <c s="15"/>
    </row>
    <row r="8" spans="1:9" ht="12.75" customHeight="1">
      <c r="A8" s="15"/>
      <c s="15"/>
      <c s="15"/>
      <c s="15"/>
      <c s="15"/>
      <c s="15"/>
      <c s="15"/>
      <c s="15" t="s">
        <v>43</v>
      </c>
      <c s="15" t="s">
        <v>45</v>
      </c>
    </row>
    <row r="9" spans="1:9" ht="12.75" customHeight="1">
      <c r="A9" s="15" t="s">
        <v>31</v>
      </c>
      <c s="15" t="s">
        <v>33</v>
      </c>
      <c s="15" t="s">
        <v>27</v>
      </c>
      <c s="15" t="s">
        <v>26</v>
      </c>
      <c s="15" t="s">
        <v>37</v>
      </c>
      <c s="15" t="s">
        <v>39</v>
      </c>
      <c s="15" t="s">
        <v>41</v>
      </c>
      <c s="15" t="s">
        <v>44</v>
      </c>
      <c s="15" t="s">
        <v>46</v>
      </c>
    </row>
    <row r="10" spans="1:18" ht="12.75" customHeight="1">
      <c r="A10" s="27" t="s">
        <v>48</v>
      </c>
      <c s="27"/>
      <c s="28" t="s">
        <v>33</v>
      </c>
      <c s="27"/>
      <c s="29" t="s">
        <v>59</v>
      </c>
      <c s="27"/>
      <c s="27"/>
      <c s="27"/>
      <c s="30">
        <f>0+Q10</f>
      </c>
      <c r="O10">
        <f>0+R10</f>
      </c>
      <c r="Q10">
        <f>0+I11</f>
      </c>
      <c>
        <f>0+O11</f>
      </c>
    </row>
    <row r="11" spans="1:16" ht="12.75">
      <c r="A11" s="26" t="s">
        <v>50</v>
      </c>
      <c s="31" t="s">
        <v>33</v>
      </c>
      <c s="31" t="s">
        <v>137</v>
      </c>
      <c s="26" t="s">
        <v>52</v>
      </c>
      <c s="32" t="s">
        <v>138</v>
      </c>
      <c s="33" t="s">
        <v>71</v>
      </c>
      <c s="34">
        <v>0.73</v>
      </c>
      <c s="35">
        <v>0</v>
      </c>
      <c s="36">
        <f>ROUND(ROUND(H11,2)*ROUND(G11,3),2)</f>
      </c>
      <c r="O11">
        <f>(I11*21)/100</f>
      </c>
      <c t="s">
        <v>27</v>
      </c>
    </row>
    <row r="12" spans="1:5" ht="25.5">
      <c r="A12" s="37" t="s">
        <v>55</v>
      </c>
      <c r="E12" s="38" t="s">
        <v>343</v>
      </c>
    </row>
    <row r="13" spans="1:5" ht="12.75">
      <c r="A13" s="39" t="s">
        <v>57</v>
      </c>
      <c r="E13" s="40" t="s">
        <v>344</v>
      </c>
    </row>
    <row r="14" spans="1:18" ht="12.75" customHeight="1">
      <c r="A14" s="6" t="s">
        <v>48</v>
      </c>
      <c s="6"/>
      <c s="42" t="s">
        <v>39</v>
      </c>
      <c s="6"/>
      <c s="29" t="s">
        <v>188</v>
      </c>
      <c s="6"/>
      <c s="6"/>
      <c s="6"/>
      <c s="43">
        <f>0+Q14</f>
      </c>
      <c r="O14">
        <f>0+R14</f>
      </c>
      <c r="Q14">
        <f>0+I15+I18+I21+I24</f>
      </c>
      <c>
        <f>0+O15+O18+O21+O24</f>
      </c>
    </row>
    <row r="15" spans="1:16" ht="12.75">
      <c r="A15" s="26" t="s">
        <v>50</v>
      </c>
      <c s="31" t="s">
        <v>27</v>
      </c>
      <c s="31" t="s">
        <v>212</v>
      </c>
      <c s="26" t="s">
        <v>69</v>
      </c>
      <c s="32" t="s">
        <v>213</v>
      </c>
      <c s="33" t="s">
        <v>62</v>
      </c>
      <c s="34">
        <v>15.309</v>
      </c>
      <c s="35">
        <v>0</v>
      </c>
      <c s="36">
        <f>ROUND(ROUND(H15,2)*ROUND(G15,3),2)</f>
      </c>
      <c r="O15">
        <f>(I15*21)/100</f>
      </c>
      <c t="s">
        <v>27</v>
      </c>
    </row>
    <row r="16" spans="1:5" ht="51">
      <c r="A16" s="37" t="s">
        <v>55</v>
      </c>
      <c r="E16" s="38" t="s">
        <v>214</v>
      </c>
    </row>
    <row r="17" spans="1:5" ht="12.75">
      <c r="A17" s="44" t="s">
        <v>57</v>
      </c>
      <c r="E17" s="40" t="s">
        <v>345</v>
      </c>
    </row>
    <row r="18" spans="1:16" ht="12.75">
      <c r="A18" s="26" t="s">
        <v>50</v>
      </c>
      <c s="31" t="s">
        <v>26</v>
      </c>
      <c s="31" t="s">
        <v>212</v>
      </c>
      <c s="26" t="s">
        <v>74</v>
      </c>
      <c s="32" t="s">
        <v>213</v>
      </c>
      <c s="33" t="s">
        <v>62</v>
      </c>
      <c s="34">
        <v>15.236</v>
      </c>
      <c s="35">
        <v>0</v>
      </c>
      <c s="36">
        <f>ROUND(ROUND(H18,2)*ROUND(G18,3),2)</f>
      </c>
      <c r="O18">
        <f>(I18*21)/100</f>
      </c>
      <c t="s">
        <v>27</v>
      </c>
    </row>
    <row r="19" spans="1:5" ht="51">
      <c r="A19" s="37" t="s">
        <v>55</v>
      </c>
      <c r="E19" s="38" t="s">
        <v>302</v>
      </c>
    </row>
    <row r="20" spans="1:5" ht="12.75">
      <c r="A20" s="44" t="s">
        <v>57</v>
      </c>
      <c r="E20" s="40" t="s">
        <v>346</v>
      </c>
    </row>
    <row r="21" spans="1:16" ht="12.75">
      <c r="A21" s="26" t="s">
        <v>50</v>
      </c>
      <c s="31" t="s">
        <v>37</v>
      </c>
      <c s="31" t="s">
        <v>225</v>
      </c>
      <c s="26" t="s">
        <v>52</v>
      </c>
      <c s="32" t="s">
        <v>226</v>
      </c>
      <c s="33" t="s">
        <v>62</v>
      </c>
      <c s="34">
        <v>14.65</v>
      </c>
      <c s="35">
        <v>0</v>
      </c>
      <c s="36">
        <f>ROUND(ROUND(H21,2)*ROUND(G21,3),2)</f>
      </c>
      <c r="O21">
        <f>(I21*21)/100</f>
      </c>
      <c t="s">
        <v>27</v>
      </c>
    </row>
    <row r="22" spans="1:5" ht="25.5">
      <c r="A22" s="37" t="s">
        <v>55</v>
      </c>
      <c r="E22" s="38" t="s">
        <v>227</v>
      </c>
    </row>
    <row r="23" spans="1:5" ht="12.75">
      <c r="A23" s="44" t="s">
        <v>57</v>
      </c>
      <c r="E23" s="40" t="s">
        <v>347</v>
      </c>
    </row>
    <row r="24" spans="1:16" ht="12.75">
      <c r="A24" s="26" t="s">
        <v>50</v>
      </c>
      <c s="31" t="s">
        <v>39</v>
      </c>
      <c s="31" t="s">
        <v>230</v>
      </c>
      <c s="26" t="s">
        <v>52</v>
      </c>
      <c s="32" t="s">
        <v>231</v>
      </c>
      <c s="33" t="s">
        <v>62</v>
      </c>
      <c s="34">
        <v>14.943</v>
      </c>
      <c s="35">
        <v>0</v>
      </c>
      <c s="36">
        <f>ROUND(ROUND(H24,2)*ROUND(G24,3),2)</f>
      </c>
      <c r="O24">
        <f>(I24*21)/100</f>
      </c>
      <c t="s">
        <v>27</v>
      </c>
    </row>
    <row r="25" spans="1:5" ht="51">
      <c r="A25" s="37" t="s">
        <v>55</v>
      </c>
      <c r="E25" s="38" t="s">
        <v>232</v>
      </c>
    </row>
    <row r="26" spans="1:5" ht="12.75">
      <c r="A26" s="39" t="s">
        <v>57</v>
      </c>
      <c r="E26" s="40" t="s">
        <v>348</v>
      </c>
    </row>
  </sheetData>
  <sheetProtection sheet="1" objects="1" scenarios="1"/>
  <mergeCells count="12">
    <mergeCell ref="C3:D3"/>
    <mergeCell ref="C4:D4"/>
    <mergeCell ref="C5:D5"/>
    <mergeCell ref="C6:D6"/>
    <mergeCell ref="A7:A8"/>
    <mergeCell ref="B7:B8"/>
    <mergeCell ref="C7:C8"/>
    <mergeCell ref="D7:D8"/>
    <mergeCell ref="E7:E8"/>
    <mergeCell ref="F7:F8"/>
    <mergeCell ref="G7:G8"/>
    <mergeCell ref="H7:I7"/>
  </mergeCells>
  <printOptions/>
  <pageMargins left="0.75" right="0.75" top="1" bottom="1" header="0.5" footer="0.5"/>
  <pageSetup fitToHeight="0" horizontalDpi="300" verticalDpi="300" orientation="portrait" paperSize="9"/>
  <drawing r:id="rId1"/>
</worksheet>
</file>

<file path=xl/worksheets/sheet9.xml><?xml version="1.0" encoding="utf-8"?>
<worksheet xmlns="http://schemas.openxmlformats.org/spreadsheetml/2006/main" xmlns:r="http://schemas.openxmlformats.org/officeDocument/2006/relationships">
  <sheetPr>
    <pageSetUpPr fitToPage="1"/>
  </sheetPr>
  <dimension ref="A1:R155"/>
  <sheetViews>
    <sheetView workbookViewId="0" topLeftCell="A1">
      <pane ySplit="9" topLeftCell="A10" activePane="bottomLeft" state="frozen"/>
      <selection pane="topLeft" activeCell="A1" sqref="A1"/>
      <selection pane="bottomLeft" activeCell="A10" sqref="A10"/>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26</v>
      </c>
    </row>
    <row r="2" spans="2:16" ht="25" customHeight="1">
      <c r="B2" s="1"/>
      <c s="1"/>
      <c s="1"/>
      <c s="2" t="s">
        <v>13</v>
      </c>
      <c s="1"/>
      <c s="1"/>
      <c s="6"/>
      <c s="6"/>
      <c r="O2">
        <f>0+O10+O17+O60+O106+O110</f>
      </c>
      <c t="s">
        <v>26</v>
      </c>
    </row>
    <row r="3" spans="1:16" ht="15" customHeight="1">
      <c r="A3" t="s">
        <v>12</v>
      </c>
      <c s="12" t="s">
        <v>14</v>
      </c>
      <c s="13" t="s">
        <v>15</v>
      </c>
      <c s="1"/>
      <c s="14" t="s">
        <v>16</v>
      </c>
      <c s="1"/>
      <c s="9"/>
      <c s="8" t="s">
        <v>351</v>
      </c>
      <c s="45">
        <f>0+I10+I17+I60+I106+I110</f>
      </c>
      <c r="O3" t="s">
        <v>23</v>
      </c>
      <c t="s">
        <v>27</v>
      </c>
    </row>
    <row r="4" spans="1:16" ht="15" customHeight="1">
      <c r="A4" t="s">
        <v>17</v>
      </c>
      <c s="12" t="s">
        <v>18</v>
      </c>
      <c s="13" t="s">
        <v>116</v>
      </c>
      <c s="1"/>
      <c s="14" t="s">
        <v>117</v>
      </c>
      <c s="1"/>
      <c s="1"/>
      <c s="11"/>
      <c s="11"/>
      <c r="O4" t="s">
        <v>24</v>
      </c>
      <c t="s">
        <v>27</v>
      </c>
    </row>
    <row r="5" spans="1:16" ht="12.75" customHeight="1">
      <c r="A5" t="s">
        <v>21</v>
      </c>
      <c s="12" t="s">
        <v>18</v>
      </c>
      <c s="13" t="s">
        <v>349</v>
      </c>
      <c s="1"/>
      <c s="14" t="s">
        <v>350</v>
      </c>
      <c s="1"/>
      <c s="1"/>
      <c s="1"/>
      <c s="1"/>
      <c r="O5" t="s">
        <v>25</v>
      </c>
      <c t="s">
        <v>27</v>
      </c>
    </row>
    <row r="6" spans="1:9" ht="12.75" customHeight="1">
      <c r="A6" t="s">
        <v>120</v>
      </c>
      <c s="16" t="s">
        <v>22</v>
      </c>
      <c s="17" t="s">
        <v>351</v>
      </c>
      <c s="6"/>
      <c s="18" t="s">
        <v>352</v>
      </c>
      <c s="6"/>
      <c s="6"/>
      <c s="6"/>
      <c s="6"/>
    </row>
    <row r="7" spans="1:9" ht="12.75" customHeight="1">
      <c r="A7" s="15" t="s">
        <v>30</v>
      </c>
      <c s="15" t="s">
        <v>32</v>
      </c>
      <c s="15" t="s">
        <v>34</v>
      </c>
      <c s="15" t="s">
        <v>35</v>
      </c>
      <c s="15" t="s">
        <v>36</v>
      </c>
      <c s="15" t="s">
        <v>38</v>
      </c>
      <c s="15" t="s">
        <v>40</v>
      </c>
      <c s="15" t="s">
        <v>42</v>
      </c>
      <c s="15"/>
    </row>
    <row r="8" spans="1:9" ht="12.75" customHeight="1">
      <c r="A8" s="15"/>
      <c s="15"/>
      <c s="15"/>
      <c s="15"/>
      <c s="15"/>
      <c s="15"/>
      <c s="15"/>
      <c s="15" t="s">
        <v>43</v>
      </c>
      <c s="15" t="s">
        <v>45</v>
      </c>
    </row>
    <row r="9" spans="1:9" ht="12.75" customHeight="1">
      <c r="A9" s="15" t="s">
        <v>31</v>
      </c>
      <c s="15" t="s">
        <v>33</v>
      </c>
      <c s="15" t="s">
        <v>27</v>
      </c>
      <c s="15" t="s">
        <v>26</v>
      </c>
      <c s="15" t="s">
        <v>37</v>
      </c>
      <c s="15" t="s">
        <v>39</v>
      </c>
      <c s="15" t="s">
        <v>41</v>
      </c>
      <c s="15" t="s">
        <v>44</v>
      </c>
      <c s="15" t="s">
        <v>46</v>
      </c>
    </row>
    <row r="10" spans="1:18" ht="12.75" customHeight="1">
      <c r="A10" s="27" t="s">
        <v>48</v>
      </c>
      <c s="27"/>
      <c s="28" t="s">
        <v>31</v>
      </c>
      <c s="27"/>
      <c s="29" t="s">
        <v>49</v>
      </c>
      <c s="27"/>
      <c s="27"/>
      <c s="27"/>
      <c s="30">
        <f>0+Q10</f>
      </c>
      <c r="O10">
        <f>0+R10</f>
      </c>
      <c r="Q10">
        <f>0+I11+I14</f>
      </c>
      <c>
        <f>0+O11+O14</f>
      </c>
    </row>
    <row r="11" spans="1:16" ht="12.75">
      <c r="A11" s="26" t="s">
        <v>50</v>
      </c>
      <c s="31" t="s">
        <v>33</v>
      </c>
      <c s="31" t="s">
        <v>51</v>
      </c>
      <c s="26" t="s">
        <v>69</v>
      </c>
      <c s="32" t="s">
        <v>53</v>
      </c>
      <c s="33" t="s">
        <v>54</v>
      </c>
      <c s="34">
        <v>4595.768</v>
      </c>
      <c s="35">
        <v>0</v>
      </c>
      <c s="36">
        <f>ROUND(ROUND(H11,2)*ROUND(G11,3),2)</f>
      </c>
      <c r="O11">
        <f>(I11*21)/100</f>
      </c>
      <c t="s">
        <v>27</v>
      </c>
    </row>
    <row r="12" spans="1:5" ht="12.75">
      <c r="A12" s="37" t="s">
        <v>55</v>
      </c>
      <c r="E12" s="38" t="s">
        <v>125</v>
      </c>
    </row>
    <row r="13" spans="1:5" ht="38.25">
      <c r="A13" s="44" t="s">
        <v>57</v>
      </c>
      <c r="E13" s="40" t="s">
        <v>355</v>
      </c>
    </row>
    <row r="14" spans="1:16" ht="12.75">
      <c r="A14" s="26" t="s">
        <v>50</v>
      </c>
      <c s="31" t="s">
        <v>27</v>
      </c>
      <c s="31" t="s">
        <v>51</v>
      </c>
      <c s="26" t="s">
        <v>74</v>
      </c>
      <c s="32" t="s">
        <v>53</v>
      </c>
      <c s="33" t="s">
        <v>54</v>
      </c>
      <c s="34">
        <v>6624.143</v>
      </c>
      <c s="35">
        <v>0</v>
      </c>
      <c s="36">
        <f>ROUND(ROUND(H14,2)*ROUND(G14,3),2)</f>
      </c>
      <c r="O14">
        <f>(I14*21)/100</f>
      </c>
      <c t="s">
        <v>27</v>
      </c>
    </row>
    <row r="15" spans="1:5" ht="25.5">
      <c r="A15" s="37" t="s">
        <v>55</v>
      </c>
      <c r="E15" s="38" t="s">
        <v>127</v>
      </c>
    </row>
    <row r="16" spans="1:5" ht="51">
      <c r="A16" s="39" t="s">
        <v>57</v>
      </c>
      <c r="E16" s="40" t="s">
        <v>356</v>
      </c>
    </row>
    <row r="17" spans="1:18" ht="12.75" customHeight="1">
      <c r="A17" s="6" t="s">
        <v>48</v>
      </c>
      <c s="6"/>
      <c s="42" t="s">
        <v>33</v>
      </c>
      <c s="6"/>
      <c s="29" t="s">
        <v>59</v>
      </c>
      <c s="6"/>
      <c s="6"/>
      <c s="6"/>
      <c s="43">
        <f>0+Q17</f>
      </c>
      <c r="O17">
        <f>0+R17</f>
      </c>
      <c r="Q17">
        <f>0+I18+I21+I24+I27+I30+I33+I36+I39+I42+I45+I48+I51+I54+I57</f>
      </c>
      <c>
        <f>0+O18+O21+O24+O27+O30+O33+O36+O39+O42+O45+O48+O51+O54+O57</f>
      </c>
    </row>
    <row r="18" spans="1:16" ht="25.5">
      <c r="A18" s="26" t="s">
        <v>50</v>
      </c>
      <c s="31" t="s">
        <v>26</v>
      </c>
      <c s="31" t="s">
        <v>129</v>
      </c>
      <c s="26" t="s">
        <v>52</v>
      </c>
      <c s="32" t="s">
        <v>130</v>
      </c>
      <c s="33" t="s">
        <v>71</v>
      </c>
      <c s="34">
        <v>22.504</v>
      </c>
      <c s="35">
        <v>0</v>
      </c>
      <c s="36">
        <f>ROUND(ROUND(H18,2)*ROUND(G18,3),2)</f>
      </c>
      <c r="O18">
        <f>(I18*21)/100</f>
      </c>
      <c t="s">
        <v>27</v>
      </c>
    </row>
    <row r="19" spans="1:5" ht="51">
      <c r="A19" s="37" t="s">
        <v>55</v>
      </c>
      <c r="E19" s="38" t="s">
        <v>131</v>
      </c>
    </row>
    <row r="20" spans="1:5" ht="127.5">
      <c r="A20" s="44" t="s">
        <v>57</v>
      </c>
      <c r="E20" s="40" t="s">
        <v>357</v>
      </c>
    </row>
    <row r="21" spans="1:16" ht="25.5">
      <c r="A21" s="26" t="s">
        <v>50</v>
      </c>
      <c s="31" t="s">
        <v>37</v>
      </c>
      <c s="31" t="s">
        <v>133</v>
      </c>
      <c s="26" t="s">
        <v>52</v>
      </c>
      <c s="32" t="s">
        <v>134</v>
      </c>
      <c s="33" t="s">
        <v>71</v>
      </c>
      <c s="34">
        <v>17.34</v>
      </c>
      <c s="35">
        <v>0</v>
      </c>
      <c s="36">
        <f>ROUND(ROUND(H21,2)*ROUND(G21,3),2)</f>
      </c>
      <c r="O21">
        <f>(I21*21)/100</f>
      </c>
      <c t="s">
        <v>27</v>
      </c>
    </row>
    <row r="22" spans="1:5" ht="51">
      <c r="A22" s="37" t="s">
        <v>55</v>
      </c>
      <c r="E22" s="38" t="s">
        <v>135</v>
      </c>
    </row>
    <row r="23" spans="1:5" ht="38.25">
      <c r="A23" s="44" t="s">
        <v>57</v>
      </c>
      <c r="E23" s="40" t="s">
        <v>358</v>
      </c>
    </row>
    <row r="24" spans="1:16" ht="12.75">
      <c r="A24" s="26" t="s">
        <v>50</v>
      </c>
      <c s="31" t="s">
        <v>39</v>
      </c>
      <c s="31" t="s">
        <v>137</v>
      </c>
      <c s="26" t="s">
        <v>52</v>
      </c>
      <c s="32" t="s">
        <v>138</v>
      </c>
      <c s="33" t="s">
        <v>71</v>
      </c>
      <c s="34">
        <v>995.73</v>
      </c>
      <c s="35">
        <v>0</v>
      </c>
      <c s="36">
        <f>ROUND(ROUND(H24,2)*ROUND(G24,3),2)</f>
      </c>
      <c r="O24">
        <f>(I24*21)/100</f>
      </c>
      <c t="s">
        <v>27</v>
      </c>
    </row>
    <row r="25" spans="1:5" ht="38.25">
      <c r="A25" s="37" t="s">
        <v>55</v>
      </c>
      <c r="E25" s="38" t="s">
        <v>359</v>
      </c>
    </row>
    <row r="26" spans="1:5" ht="89.25">
      <c r="A26" s="44" t="s">
        <v>57</v>
      </c>
      <c r="E26" s="40" t="s">
        <v>360</v>
      </c>
    </row>
    <row r="27" spans="1:16" ht="12.75">
      <c r="A27" s="26" t="s">
        <v>50</v>
      </c>
      <c s="31" t="s">
        <v>41</v>
      </c>
      <c s="31" t="s">
        <v>361</v>
      </c>
      <c s="26" t="s">
        <v>52</v>
      </c>
      <c s="32" t="s">
        <v>362</v>
      </c>
      <c s="33" t="s">
        <v>71</v>
      </c>
      <c s="34">
        <v>1980.82</v>
      </c>
      <c s="35">
        <v>0</v>
      </c>
      <c s="36">
        <f>ROUND(ROUND(H27,2)*ROUND(G27,3),2)</f>
      </c>
      <c r="O27">
        <f>(I27*21)/100</f>
      </c>
      <c t="s">
        <v>27</v>
      </c>
    </row>
    <row r="28" spans="1:5" ht="51">
      <c r="A28" s="37" t="s">
        <v>55</v>
      </c>
      <c r="E28" s="38" t="s">
        <v>135</v>
      </c>
    </row>
    <row r="29" spans="1:5" ht="127.5">
      <c r="A29" s="44" t="s">
        <v>57</v>
      </c>
      <c r="E29" s="40" t="s">
        <v>363</v>
      </c>
    </row>
    <row r="30" spans="1:16" ht="12.75">
      <c r="A30" s="26" t="s">
        <v>50</v>
      </c>
      <c s="31" t="s">
        <v>81</v>
      </c>
      <c s="31" t="s">
        <v>141</v>
      </c>
      <c s="26" t="s">
        <v>52</v>
      </c>
      <c s="32" t="s">
        <v>142</v>
      </c>
      <c s="33" t="s">
        <v>71</v>
      </c>
      <c s="34">
        <v>538.825</v>
      </c>
      <c s="35">
        <v>0</v>
      </c>
      <c s="36">
        <f>ROUND(ROUND(H30,2)*ROUND(G30,3),2)</f>
      </c>
      <c r="O30">
        <f>(I30*21)/100</f>
      </c>
      <c t="s">
        <v>27</v>
      </c>
    </row>
    <row r="31" spans="1:5" ht="51">
      <c r="A31" s="37" t="s">
        <v>55</v>
      </c>
      <c r="E31" s="38" t="s">
        <v>364</v>
      </c>
    </row>
    <row r="32" spans="1:5" ht="12.75">
      <c r="A32" s="44" t="s">
        <v>57</v>
      </c>
      <c r="E32" s="40" t="s">
        <v>365</v>
      </c>
    </row>
    <row r="33" spans="1:16" ht="12.75">
      <c r="A33" s="26" t="s">
        <v>50</v>
      </c>
      <c s="31" t="s">
        <v>85</v>
      </c>
      <c s="31" t="s">
        <v>145</v>
      </c>
      <c s="26" t="s">
        <v>69</v>
      </c>
      <c s="32" t="s">
        <v>146</v>
      </c>
      <c s="33" t="s">
        <v>71</v>
      </c>
      <c s="34">
        <v>60.293</v>
      </c>
      <c s="35">
        <v>0</v>
      </c>
      <c s="36">
        <f>ROUND(ROUND(H33,2)*ROUND(G33,3),2)</f>
      </c>
      <c r="O33">
        <f>(I33*21)/100</f>
      </c>
      <c t="s">
        <v>27</v>
      </c>
    </row>
    <row r="34" spans="1:5" ht="25.5">
      <c r="A34" s="37" t="s">
        <v>55</v>
      </c>
      <c r="E34" s="38" t="s">
        <v>366</v>
      </c>
    </row>
    <row r="35" spans="1:5" ht="12.75">
      <c r="A35" s="44" t="s">
        <v>57</v>
      </c>
      <c r="E35" s="40" t="s">
        <v>367</v>
      </c>
    </row>
    <row r="36" spans="1:16" ht="12.75">
      <c r="A36" s="26" t="s">
        <v>50</v>
      </c>
      <c s="31" t="s">
        <v>44</v>
      </c>
      <c s="31" t="s">
        <v>145</v>
      </c>
      <c s="26" t="s">
        <v>74</v>
      </c>
      <c s="32" t="s">
        <v>146</v>
      </c>
      <c s="33" t="s">
        <v>71</v>
      </c>
      <c s="34">
        <v>143.614</v>
      </c>
      <c s="35">
        <v>0</v>
      </c>
      <c s="36">
        <f>ROUND(ROUND(H36,2)*ROUND(G36,3),2)</f>
      </c>
      <c r="O36">
        <f>(I36*21)/100</f>
      </c>
      <c t="s">
        <v>27</v>
      </c>
    </row>
    <row r="37" spans="1:5" ht="25.5">
      <c r="A37" s="37" t="s">
        <v>55</v>
      </c>
      <c r="E37" s="38" t="s">
        <v>149</v>
      </c>
    </row>
    <row r="38" spans="1:5" ht="12.75">
      <c r="A38" s="44" t="s">
        <v>57</v>
      </c>
      <c r="E38" s="40" t="s">
        <v>368</v>
      </c>
    </row>
    <row r="39" spans="1:16" ht="12.75">
      <c r="A39" s="26" t="s">
        <v>50</v>
      </c>
      <c s="31" t="s">
        <v>46</v>
      </c>
      <c s="31" t="s">
        <v>151</v>
      </c>
      <c s="26" t="s">
        <v>52</v>
      </c>
      <c s="32" t="s">
        <v>152</v>
      </c>
      <c s="33" t="s">
        <v>98</v>
      </c>
      <c s="34">
        <v>6230</v>
      </c>
      <c s="35">
        <v>0</v>
      </c>
      <c s="36">
        <f>ROUND(ROUND(H39,2)*ROUND(G39,3),2)</f>
      </c>
      <c r="O39">
        <f>(I39*21)/100</f>
      </c>
      <c t="s">
        <v>27</v>
      </c>
    </row>
    <row r="40" spans="1:5" ht="38.25">
      <c r="A40" s="37" t="s">
        <v>55</v>
      </c>
      <c r="E40" s="38" t="s">
        <v>153</v>
      </c>
    </row>
    <row r="41" spans="1:5" ht="12.75">
      <c r="A41" s="44" t="s">
        <v>57</v>
      </c>
      <c r="E41" s="40" t="s">
        <v>369</v>
      </c>
    </row>
    <row r="42" spans="1:16" ht="12.75">
      <c r="A42" s="26" t="s">
        <v>50</v>
      </c>
      <c s="31" t="s">
        <v>101</v>
      </c>
      <c s="31" t="s">
        <v>82</v>
      </c>
      <c s="26" t="s">
        <v>52</v>
      </c>
      <c s="32" t="s">
        <v>83</v>
      </c>
      <c s="33" t="s">
        <v>71</v>
      </c>
      <c s="34">
        <v>538.825</v>
      </c>
      <c s="35">
        <v>0</v>
      </c>
      <c s="36">
        <f>ROUND(ROUND(H42,2)*ROUND(G42,3),2)</f>
      </c>
      <c r="O42">
        <f>(I42*21)/100</f>
      </c>
      <c t="s">
        <v>27</v>
      </c>
    </row>
    <row r="43" spans="1:5" ht="12.75">
      <c r="A43" s="37" t="s">
        <v>55</v>
      </c>
      <c r="E43" s="38" t="s">
        <v>52</v>
      </c>
    </row>
    <row r="44" spans="1:5" ht="12.75">
      <c r="A44" s="44" t="s">
        <v>57</v>
      </c>
      <c r="E44" s="40" t="s">
        <v>370</v>
      </c>
    </row>
    <row r="45" spans="1:16" ht="12.75">
      <c r="A45" s="26" t="s">
        <v>50</v>
      </c>
      <c s="31" t="s">
        <v>106</v>
      </c>
      <c s="31" t="s">
        <v>156</v>
      </c>
      <c s="26" t="s">
        <v>52</v>
      </c>
      <c s="32" t="s">
        <v>157</v>
      </c>
      <c s="33" t="s">
        <v>71</v>
      </c>
      <c s="34">
        <v>143.614</v>
      </c>
      <c s="35">
        <v>0</v>
      </c>
      <c s="36">
        <f>ROUND(ROUND(H45,2)*ROUND(G45,3),2)</f>
      </c>
      <c r="O45">
        <f>(I45*21)/100</f>
      </c>
      <c t="s">
        <v>27</v>
      </c>
    </row>
    <row r="46" spans="1:5" ht="12.75">
      <c r="A46" s="37" t="s">
        <v>55</v>
      </c>
      <c r="E46" s="38" t="s">
        <v>371</v>
      </c>
    </row>
    <row r="47" spans="1:5" ht="25.5">
      <c r="A47" s="44" t="s">
        <v>57</v>
      </c>
      <c r="E47" s="40" t="s">
        <v>372</v>
      </c>
    </row>
    <row r="48" spans="1:16" ht="12.75">
      <c r="A48" s="26" t="s">
        <v>50</v>
      </c>
      <c s="31" t="s">
        <v>111</v>
      </c>
      <c s="31" t="s">
        <v>163</v>
      </c>
      <c s="26" t="s">
        <v>52</v>
      </c>
      <c s="32" t="s">
        <v>164</v>
      </c>
      <c s="33" t="s">
        <v>62</v>
      </c>
      <c s="34">
        <v>20.735</v>
      </c>
      <c s="35">
        <v>0</v>
      </c>
      <c s="36">
        <f>ROUND(ROUND(H48,2)*ROUND(G48,3),2)</f>
      </c>
      <c r="O48">
        <f>(I48*21)/100</f>
      </c>
      <c t="s">
        <v>27</v>
      </c>
    </row>
    <row r="49" spans="1:5" ht="12.75">
      <c r="A49" s="37" t="s">
        <v>55</v>
      </c>
      <c r="E49" s="38" t="s">
        <v>165</v>
      </c>
    </row>
    <row r="50" spans="1:5" ht="12.75">
      <c r="A50" s="44" t="s">
        <v>57</v>
      </c>
      <c r="E50" s="40" t="s">
        <v>373</v>
      </c>
    </row>
    <row r="51" spans="1:16" ht="12.75">
      <c r="A51" s="26" t="s">
        <v>50</v>
      </c>
      <c s="31" t="s">
        <v>167</v>
      </c>
      <c s="31" t="s">
        <v>168</v>
      </c>
      <c s="26" t="s">
        <v>52</v>
      </c>
      <c s="32" t="s">
        <v>169</v>
      </c>
      <c s="33" t="s">
        <v>62</v>
      </c>
      <c s="34">
        <v>401.95</v>
      </c>
      <c s="35">
        <v>0</v>
      </c>
      <c s="36">
        <f>ROUND(ROUND(H51,2)*ROUND(G51,3),2)</f>
      </c>
      <c r="O51">
        <f>(I51*21)/100</f>
      </c>
      <c t="s">
        <v>27</v>
      </c>
    </row>
    <row r="52" spans="1:5" ht="12.75">
      <c r="A52" s="37" t="s">
        <v>55</v>
      </c>
      <c r="E52" s="38" t="s">
        <v>170</v>
      </c>
    </row>
    <row r="53" spans="1:5" ht="12.75">
      <c r="A53" s="44" t="s">
        <v>57</v>
      </c>
      <c r="E53" s="40" t="s">
        <v>374</v>
      </c>
    </row>
    <row r="54" spans="1:16" ht="12.75">
      <c r="A54" s="26" t="s">
        <v>50</v>
      </c>
      <c s="31" t="s">
        <v>172</v>
      </c>
      <c s="31" t="s">
        <v>173</v>
      </c>
      <c s="26" t="s">
        <v>52</v>
      </c>
      <c s="32" t="s">
        <v>174</v>
      </c>
      <c s="33" t="s">
        <v>71</v>
      </c>
      <c s="34">
        <v>60.293</v>
      </c>
      <c s="35">
        <v>0</v>
      </c>
      <c s="36">
        <f>ROUND(ROUND(H54,2)*ROUND(G54,3),2)</f>
      </c>
      <c r="O54">
        <f>(I54*21)/100</f>
      </c>
      <c t="s">
        <v>27</v>
      </c>
    </row>
    <row r="55" spans="1:5" ht="25.5">
      <c r="A55" s="37" t="s">
        <v>55</v>
      </c>
      <c r="E55" s="38" t="s">
        <v>175</v>
      </c>
    </row>
    <row r="56" spans="1:5" ht="12.75">
      <c r="A56" s="44" t="s">
        <v>57</v>
      </c>
      <c r="E56" s="40" t="s">
        <v>375</v>
      </c>
    </row>
    <row r="57" spans="1:16" ht="12.75">
      <c r="A57" s="26" t="s">
        <v>50</v>
      </c>
      <c s="31" t="s">
        <v>177</v>
      </c>
      <c s="31" t="s">
        <v>178</v>
      </c>
      <c s="26" t="s">
        <v>52</v>
      </c>
      <c s="32" t="s">
        <v>179</v>
      </c>
      <c s="33" t="s">
        <v>62</v>
      </c>
      <c s="34">
        <v>401.95</v>
      </c>
      <c s="35">
        <v>0</v>
      </c>
      <c s="36">
        <f>ROUND(ROUND(H57,2)*ROUND(G57,3),2)</f>
      </c>
      <c r="O57">
        <f>(I57*21)/100</f>
      </c>
      <c t="s">
        <v>27</v>
      </c>
    </row>
    <row r="58" spans="1:5" ht="12.75">
      <c r="A58" s="37" t="s">
        <v>55</v>
      </c>
      <c r="E58" s="38" t="s">
        <v>180</v>
      </c>
    </row>
    <row r="59" spans="1:5" ht="25.5">
      <c r="A59" s="39" t="s">
        <v>57</v>
      </c>
      <c r="E59" s="40" t="s">
        <v>376</v>
      </c>
    </row>
    <row r="60" spans="1:18" ht="12.75" customHeight="1">
      <c r="A60" s="6" t="s">
        <v>48</v>
      </c>
      <c s="6"/>
      <c s="42" t="s">
        <v>39</v>
      </c>
      <c s="6"/>
      <c s="29" t="s">
        <v>188</v>
      </c>
      <c s="6"/>
      <c s="6"/>
      <c s="6"/>
      <c s="43">
        <f>0+Q60</f>
      </c>
      <c r="O60">
        <f>0+R60</f>
      </c>
      <c r="Q60">
        <f>0+I61+I64+I67+I70+I73+I76+I79+I82+I85+I88+I91+I94+I97+I100+I103</f>
      </c>
      <c>
        <f>0+O61+O64+O67+O70+O73+O76+O79+O82+O85+O88+O91+O94+O97+O100+O103</f>
      </c>
    </row>
    <row r="61" spans="1:16" ht="12.75">
      <c r="A61" s="26" t="s">
        <v>50</v>
      </c>
      <c s="31" t="s">
        <v>183</v>
      </c>
      <c s="31" t="s">
        <v>190</v>
      </c>
      <c s="26" t="s">
        <v>69</v>
      </c>
      <c s="32" t="s">
        <v>191</v>
      </c>
      <c s="33" t="s">
        <v>62</v>
      </c>
      <c s="34">
        <v>18.85</v>
      </c>
      <c s="35">
        <v>0</v>
      </c>
      <c s="36">
        <f>ROUND(ROUND(H61,2)*ROUND(G61,3),2)</f>
      </c>
      <c r="O61">
        <f>(I61*21)/100</f>
      </c>
      <c t="s">
        <v>27</v>
      </c>
    </row>
    <row r="62" spans="1:5" ht="51">
      <c r="A62" s="37" t="s">
        <v>55</v>
      </c>
      <c r="E62" s="38" t="s">
        <v>192</v>
      </c>
    </row>
    <row r="63" spans="1:5" ht="12.75">
      <c r="A63" s="44" t="s">
        <v>57</v>
      </c>
      <c r="E63" s="40" t="s">
        <v>377</v>
      </c>
    </row>
    <row r="64" spans="1:16" ht="12.75">
      <c r="A64" s="26" t="s">
        <v>50</v>
      </c>
      <c s="31" t="s">
        <v>189</v>
      </c>
      <c s="31" t="s">
        <v>190</v>
      </c>
      <c s="26" t="s">
        <v>74</v>
      </c>
      <c s="32" t="s">
        <v>191</v>
      </c>
      <c s="33" t="s">
        <v>62</v>
      </c>
      <c s="34">
        <v>15.515</v>
      </c>
      <c s="35">
        <v>0</v>
      </c>
      <c s="36">
        <f>ROUND(ROUND(H64,2)*ROUND(G64,3),2)</f>
      </c>
      <c r="O64">
        <f>(I64*21)/100</f>
      </c>
      <c t="s">
        <v>27</v>
      </c>
    </row>
    <row r="65" spans="1:5" ht="51">
      <c r="A65" s="37" t="s">
        <v>55</v>
      </c>
      <c r="E65" s="38" t="s">
        <v>195</v>
      </c>
    </row>
    <row r="66" spans="1:5" ht="12.75">
      <c r="A66" s="44" t="s">
        <v>57</v>
      </c>
      <c r="E66" s="40" t="s">
        <v>378</v>
      </c>
    </row>
    <row r="67" spans="1:16" ht="12.75">
      <c r="A67" s="26" t="s">
        <v>50</v>
      </c>
      <c s="31" t="s">
        <v>194</v>
      </c>
      <c s="31" t="s">
        <v>198</v>
      </c>
      <c s="26" t="s">
        <v>52</v>
      </c>
      <c s="32" t="s">
        <v>199</v>
      </c>
      <c s="33" t="s">
        <v>71</v>
      </c>
      <c s="34">
        <v>143.614</v>
      </c>
      <c s="35">
        <v>0</v>
      </c>
      <c s="36">
        <f>ROUND(ROUND(H67,2)*ROUND(G67,3),2)</f>
      </c>
      <c r="O67">
        <f>(I67*21)/100</f>
      </c>
      <c t="s">
        <v>27</v>
      </c>
    </row>
    <row r="68" spans="1:5" ht="63.75">
      <c r="A68" s="37" t="s">
        <v>55</v>
      </c>
      <c r="E68" s="38" t="s">
        <v>200</v>
      </c>
    </row>
    <row r="69" spans="1:5" ht="12.75">
      <c r="A69" s="44" t="s">
        <v>57</v>
      </c>
      <c r="E69" s="40" t="s">
        <v>379</v>
      </c>
    </row>
    <row r="70" spans="1:16" ht="12.75">
      <c r="A70" s="26" t="s">
        <v>50</v>
      </c>
      <c s="31" t="s">
        <v>197</v>
      </c>
      <c s="31" t="s">
        <v>203</v>
      </c>
      <c s="26" t="s">
        <v>52</v>
      </c>
      <c s="32" t="s">
        <v>204</v>
      </c>
      <c s="33" t="s">
        <v>71</v>
      </c>
      <c s="34">
        <v>442.872</v>
      </c>
      <c s="35">
        <v>0</v>
      </c>
      <c s="36">
        <f>ROUND(ROUND(H70,2)*ROUND(G70,3),2)</f>
      </c>
      <c r="O70">
        <f>(I70*21)/100</f>
      </c>
      <c t="s">
        <v>27</v>
      </c>
    </row>
    <row r="71" spans="1:5" ht="38.25">
      <c r="A71" s="37" t="s">
        <v>55</v>
      </c>
      <c r="E71" s="38" t="s">
        <v>380</v>
      </c>
    </row>
    <row r="72" spans="1:5" ht="12.75">
      <c r="A72" s="44" t="s">
        <v>57</v>
      </c>
      <c r="E72" s="40" t="s">
        <v>381</v>
      </c>
    </row>
    <row r="73" spans="1:16" ht="12.75">
      <c r="A73" s="26" t="s">
        <v>50</v>
      </c>
      <c s="31" t="s">
        <v>202</v>
      </c>
      <c s="31" t="s">
        <v>208</v>
      </c>
      <c s="26" t="s">
        <v>52</v>
      </c>
      <c s="32" t="s">
        <v>209</v>
      </c>
      <c s="33" t="s">
        <v>62</v>
      </c>
      <c s="34">
        <v>15.515</v>
      </c>
      <c s="35">
        <v>0</v>
      </c>
      <c s="36">
        <f>ROUND(ROUND(H73,2)*ROUND(G73,3),2)</f>
      </c>
      <c r="O73">
        <f>(I73*21)/100</f>
      </c>
      <c t="s">
        <v>27</v>
      </c>
    </row>
    <row r="74" spans="1:5" ht="51">
      <c r="A74" s="37" t="s">
        <v>55</v>
      </c>
      <c r="E74" s="38" t="s">
        <v>210</v>
      </c>
    </row>
    <row r="75" spans="1:5" ht="12.75">
      <c r="A75" s="44" t="s">
        <v>57</v>
      </c>
      <c r="E75" s="40" t="s">
        <v>378</v>
      </c>
    </row>
    <row r="76" spans="1:16" ht="12.75">
      <c r="A76" s="26" t="s">
        <v>50</v>
      </c>
      <c s="31" t="s">
        <v>207</v>
      </c>
      <c s="31" t="s">
        <v>212</v>
      </c>
      <c s="26" t="s">
        <v>69</v>
      </c>
      <c s="32" t="s">
        <v>213</v>
      </c>
      <c s="33" t="s">
        <v>62</v>
      </c>
      <c s="34">
        <v>23797.368</v>
      </c>
      <c s="35">
        <v>0</v>
      </c>
      <c s="36">
        <f>ROUND(ROUND(H76,2)*ROUND(G76,3),2)</f>
      </c>
      <c r="O76">
        <f>(I76*21)/100</f>
      </c>
      <c t="s">
        <v>27</v>
      </c>
    </row>
    <row r="77" spans="1:5" ht="51">
      <c r="A77" s="37" t="s">
        <v>55</v>
      </c>
      <c r="E77" s="38" t="s">
        <v>214</v>
      </c>
    </row>
    <row r="78" spans="1:5" ht="51">
      <c r="A78" s="44" t="s">
        <v>57</v>
      </c>
      <c r="E78" s="40" t="s">
        <v>382</v>
      </c>
    </row>
    <row r="79" spans="1:16" ht="12.75">
      <c r="A79" s="26" t="s">
        <v>50</v>
      </c>
      <c s="31" t="s">
        <v>211</v>
      </c>
      <c s="31" t="s">
        <v>212</v>
      </c>
      <c s="26" t="s">
        <v>74</v>
      </c>
      <c s="32" t="s">
        <v>213</v>
      </c>
      <c s="33" t="s">
        <v>62</v>
      </c>
      <c s="34">
        <v>23228.052</v>
      </c>
      <c s="35">
        <v>0</v>
      </c>
      <c s="36">
        <f>ROUND(ROUND(H79,2)*ROUND(G79,3),2)</f>
      </c>
      <c r="O79">
        <f>(I79*21)/100</f>
      </c>
      <c t="s">
        <v>27</v>
      </c>
    </row>
    <row r="80" spans="1:5" ht="51">
      <c r="A80" s="37" t="s">
        <v>55</v>
      </c>
      <c r="E80" s="38" t="s">
        <v>383</v>
      </c>
    </row>
    <row r="81" spans="1:5" ht="51">
      <c r="A81" s="44" t="s">
        <v>57</v>
      </c>
      <c r="E81" s="40" t="s">
        <v>384</v>
      </c>
    </row>
    <row r="82" spans="1:16" ht="12.75">
      <c r="A82" s="26" t="s">
        <v>50</v>
      </c>
      <c s="31" t="s">
        <v>216</v>
      </c>
      <c s="31" t="s">
        <v>220</v>
      </c>
      <c s="26" t="s">
        <v>52</v>
      </c>
      <c s="32" t="s">
        <v>221</v>
      </c>
      <c s="33" t="s">
        <v>62</v>
      </c>
      <c s="34">
        <v>212</v>
      </c>
      <c s="35">
        <v>0</v>
      </c>
      <c s="36">
        <f>ROUND(ROUND(H82,2)*ROUND(G82,3),2)</f>
      </c>
      <c r="O82">
        <f>(I82*21)/100</f>
      </c>
      <c t="s">
        <v>27</v>
      </c>
    </row>
    <row r="83" spans="1:5" ht="38.25">
      <c r="A83" s="37" t="s">
        <v>55</v>
      </c>
      <c r="E83" s="38" t="s">
        <v>222</v>
      </c>
    </row>
    <row r="84" spans="1:5" ht="25.5">
      <c r="A84" s="44" t="s">
        <v>57</v>
      </c>
      <c r="E84" s="40" t="s">
        <v>385</v>
      </c>
    </row>
    <row r="85" spans="1:16" ht="12.75">
      <c r="A85" s="26" t="s">
        <v>50</v>
      </c>
      <c s="31" t="s">
        <v>219</v>
      </c>
      <c s="31" t="s">
        <v>225</v>
      </c>
      <c s="26" t="s">
        <v>52</v>
      </c>
      <c s="32" t="s">
        <v>226</v>
      </c>
      <c s="33" t="s">
        <v>62</v>
      </c>
      <c s="34">
        <v>22772.6</v>
      </c>
      <c s="35">
        <v>0</v>
      </c>
      <c s="36">
        <f>ROUND(ROUND(H85,2)*ROUND(G85,3),2)</f>
      </c>
      <c r="O85">
        <f>(I85*21)/100</f>
      </c>
      <c t="s">
        <v>27</v>
      </c>
    </row>
    <row r="86" spans="1:5" ht="25.5">
      <c r="A86" s="37" t="s">
        <v>55</v>
      </c>
      <c r="E86" s="38" t="s">
        <v>227</v>
      </c>
    </row>
    <row r="87" spans="1:5" ht="51">
      <c r="A87" s="44" t="s">
        <v>57</v>
      </c>
      <c r="E87" s="40" t="s">
        <v>386</v>
      </c>
    </row>
    <row r="88" spans="1:16" ht="12.75">
      <c r="A88" s="26" t="s">
        <v>50</v>
      </c>
      <c s="31" t="s">
        <v>224</v>
      </c>
      <c s="31" t="s">
        <v>230</v>
      </c>
      <c s="26" t="s">
        <v>52</v>
      </c>
      <c s="32" t="s">
        <v>231</v>
      </c>
      <c s="33" t="s">
        <v>62</v>
      </c>
      <c s="34">
        <v>23228.052</v>
      </c>
      <c s="35">
        <v>0</v>
      </c>
      <c s="36">
        <f>ROUND(ROUND(H88,2)*ROUND(G88,3),2)</f>
      </c>
      <c r="O88">
        <f>(I88*21)/100</f>
      </c>
      <c t="s">
        <v>27</v>
      </c>
    </row>
    <row r="89" spans="1:5" ht="51">
      <c r="A89" s="37" t="s">
        <v>55</v>
      </c>
      <c r="E89" s="38" t="s">
        <v>232</v>
      </c>
    </row>
    <row r="90" spans="1:5" ht="51">
      <c r="A90" s="44" t="s">
        <v>57</v>
      </c>
      <c r="E90" s="40" t="s">
        <v>384</v>
      </c>
    </row>
    <row r="91" spans="1:16" ht="12.75">
      <c r="A91" s="26" t="s">
        <v>50</v>
      </c>
      <c s="31" t="s">
        <v>229</v>
      </c>
      <c s="31" t="s">
        <v>234</v>
      </c>
      <c s="26" t="s">
        <v>52</v>
      </c>
      <c s="32" t="s">
        <v>235</v>
      </c>
      <c s="33" t="s">
        <v>62</v>
      </c>
      <c s="34">
        <v>15.153</v>
      </c>
      <c s="35">
        <v>0</v>
      </c>
      <c s="36">
        <f>ROUND(ROUND(H91,2)*ROUND(G91,3),2)</f>
      </c>
      <c r="O91">
        <f>(I91*21)/100</f>
      </c>
      <c t="s">
        <v>27</v>
      </c>
    </row>
    <row r="92" spans="1:5" ht="51">
      <c r="A92" s="37" t="s">
        <v>55</v>
      </c>
      <c r="E92" s="38" t="s">
        <v>236</v>
      </c>
    </row>
    <row r="93" spans="1:5" ht="12.75">
      <c r="A93" s="44" t="s">
        <v>57</v>
      </c>
      <c r="E93" s="40" t="s">
        <v>387</v>
      </c>
    </row>
    <row r="94" spans="1:16" ht="12.75">
      <c r="A94" s="26" t="s">
        <v>50</v>
      </c>
      <c s="31" t="s">
        <v>233</v>
      </c>
      <c s="31" t="s">
        <v>388</v>
      </c>
      <c s="26" t="s">
        <v>52</v>
      </c>
      <c s="32" t="s">
        <v>389</v>
      </c>
      <c s="33" t="s">
        <v>62</v>
      </c>
      <c s="34">
        <v>27.4</v>
      </c>
      <c s="35">
        <v>0</v>
      </c>
      <c s="36">
        <f>ROUND(ROUND(H94,2)*ROUND(G94,3),2)</f>
      </c>
      <c r="O94">
        <f>(I94*21)/100</f>
      </c>
      <c t="s">
        <v>27</v>
      </c>
    </row>
    <row r="95" spans="1:5" ht="12.75">
      <c r="A95" s="37" t="s">
        <v>55</v>
      </c>
      <c r="E95" s="38" t="s">
        <v>52</v>
      </c>
    </row>
    <row r="96" spans="1:5" ht="12.75">
      <c r="A96" s="44" t="s">
        <v>57</v>
      </c>
      <c r="E96" s="40" t="s">
        <v>390</v>
      </c>
    </row>
    <row r="97" spans="1:16" ht="12.75">
      <c r="A97" s="26" t="s">
        <v>50</v>
      </c>
      <c s="31" t="s">
        <v>238</v>
      </c>
      <c s="31" t="s">
        <v>391</v>
      </c>
      <c s="26" t="s">
        <v>52</v>
      </c>
      <c s="32" t="s">
        <v>392</v>
      </c>
      <c s="33" t="s">
        <v>62</v>
      </c>
      <c s="34">
        <v>21.8</v>
      </c>
      <c s="35">
        <v>0</v>
      </c>
      <c s="36">
        <f>ROUND(ROUND(H97,2)*ROUND(G97,3),2)</f>
      </c>
      <c r="O97">
        <f>(I97*21)/100</f>
      </c>
      <c t="s">
        <v>27</v>
      </c>
    </row>
    <row r="98" spans="1:5" ht="12.75">
      <c r="A98" s="37" t="s">
        <v>55</v>
      </c>
      <c r="E98" s="38" t="s">
        <v>52</v>
      </c>
    </row>
    <row r="99" spans="1:5" ht="12.75">
      <c r="A99" s="44" t="s">
        <v>57</v>
      </c>
      <c r="E99" s="40" t="s">
        <v>393</v>
      </c>
    </row>
    <row r="100" spans="1:16" ht="25.5">
      <c r="A100" s="26" t="s">
        <v>50</v>
      </c>
      <c s="31" t="s">
        <v>243</v>
      </c>
      <c s="31" t="s">
        <v>394</v>
      </c>
      <c s="26" t="s">
        <v>52</v>
      </c>
      <c s="32" t="s">
        <v>395</v>
      </c>
      <c s="33" t="s">
        <v>62</v>
      </c>
      <c s="34">
        <v>11.5</v>
      </c>
      <c s="35">
        <v>0</v>
      </c>
      <c s="36">
        <f>ROUND(ROUND(H100,2)*ROUND(G100,3),2)</f>
      </c>
      <c r="O100">
        <f>(I100*21)/100</f>
      </c>
      <c t="s">
        <v>27</v>
      </c>
    </row>
    <row r="101" spans="1:5" ht="12.75">
      <c r="A101" s="37" t="s">
        <v>55</v>
      </c>
      <c r="E101" s="38" t="s">
        <v>52</v>
      </c>
    </row>
    <row r="102" spans="1:5" ht="12.75">
      <c r="A102" s="44" t="s">
        <v>57</v>
      </c>
      <c r="E102" s="40" t="s">
        <v>396</v>
      </c>
    </row>
    <row r="103" spans="1:16" ht="12.75">
      <c r="A103" s="26" t="s">
        <v>50</v>
      </c>
      <c s="31" t="s">
        <v>248</v>
      </c>
      <c s="31" t="s">
        <v>239</v>
      </c>
      <c s="26" t="s">
        <v>52</v>
      </c>
      <c s="32" t="s">
        <v>240</v>
      </c>
      <c s="33" t="s">
        <v>98</v>
      </c>
      <c s="34">
        <v>24.5</v>
      </c>
      <c s="35">
        <v>0</v>
      </c>
      <c s="36">
        <f>ROUND(ROUND(H103,2)*ROUND(G103,3),2)</f>
      </c>
      <c r="O103">
        <f>(I103*21)/100</f>
      </c>
      <c t="s">
        <v>27</v>
      </c>
    </row>
    <row r="104" spans="1:5" ht="12.75">
      <c r="A104" s="37" t="s">
        <v>55</v>
      </c>
      <c r="E104" s="38" t="s">
        <v>52</v>
      </c>
    </row>
    <row r="105" spans="1:5" ht="12.75">
      <c r="A105" s="39" t="s">
        <v>57</v>
      </c>
      <c r="E105" s="40" t="s">
        <v>397</v>
      </c>
    </row>
    <row r="106" spans="1:18" ht="12.75" customHeight="1">
      <c r="A106" s="6" t="s">
        <v>48</v>
      </c>
      <c s="6"/>
      <c s="42" t="s">
        <v>85</v>
      </c>
      <c s="6"/>
      <c s="29" t="s">
        <v>242</v>
      </c>
      <c s="6"/>
      <c s="6"/>
      <c s="6"/>
      <c s="43">
        <f>0+Q106</f>
      </c>
      <c r="O106">
        <f>0+R106</f>
      </c>
      <c r="Q106">
        <f>0+I107</f>
      </c>
      <c>
        <f>0+O107</f>
      </c>
    </row>
    <row r="107" spans="1:16" ht="12.75">
      <c r="A107" s="26" t="s">
        <v>50</v>
      </c>
      <c s="31" t="s">
        <v>253</v>
      </c>
      <c s="31" t="s">
        <v>244</v>
      </c>
      <c s="26" t="s">
        <v>52</v>
      </c>
      <c s="32" t="s">
        <v>245</v>
      </c>
      <c s="33" t="s">
        <v>98</v>
      </c>
      <c s="34">
        <v>3423.2</v>
      </c>
      <c s="35">
        <v>0</v>
      </c>
      <c s="36">
        <f>ROUND(ROUND(H107,2)*ROUND(G107,3),2)</f>
      </c>
      <c r="O107">
        <f>(I107*21)/100</f>
      </c>
      <c t="s">
        <v>27</v>
      </c>
    </row>
    <row r="108" spans="1:5" ht="102">
      <c r="A108" s="37" t="s">
        <v>55</v>
      </c>
      <c r="E108" s="38" t="s">
        <v>246</v>
      </c>
    </row>
    <row r="109" spans="1:5" ht="25.5">
      <c r="A109" s="39" t="s">
        <v>57</v>
      </c>
      <c r="E109" s="40" t="s">
        <v>398</v>
      </c>
    </row>
    <row r="110" spans="1:18" ht="12.75" customHeight="1">
      <c r="A110" s="6" t="s">
        <v>48</v>
      </c>
      <c s="6"/>
      <c s="42" t="s">
        <v>44</v>
      </c>
      <c s="6"/>
      <c s="29" t="s">
        <v>95</v>
      </c>
      <c s="6"/>
      <c s="6"/>
      <c s="6"/>
      <c s="43">
        <f>0+Q110</f>
      </c>
      <c r="O110">
        <f>0+R110</f>
      </c>
      <c r="Q110">
        <f>0+I111+I114+I117+I120+I123+I126+I129+I132+I135+I138+I141+I144+I147+I150+I153</f>
      </c>
      <c>
        <f>0+O111+O114+O117+O120+O123+O126+O129+O132+O135+O138+O141+O144+O147+O150+O153</f>
      </c>
    </row>
    <row r="111" spans="1:16" ht="12.75">
      <c r="A111" s="26" t="s">
        <v>50</v>
      </c>
      <c s="31" t="s">
        <v>257</v>
      </c>
      <c s="31" t="s">
        <v>399</v>
      </c>
      <c s="26" t="s">
        <v>52</v>
      </c>
      <c s="32" t="s">
        <v>400</v>
      </c>
      <c s="33" t="s">
        <v>98</v>
      </c>
      <c s="34">
        <v>4</v>
      </c>
      <c s="35">
        <v>0</v>
      </c>
      <c s="36">
        <f>ROUND(ROUND(H111,2)*ROUND(G111,3),2)</f>
      </c>
      <c r="O111">
        <f>(I111*21)/100</f>
      </c>
      <c t="s">
        <v>27</v>
      </c>
    </row>
    <row r="112" spans="1:5" ht="12.75">
      <c r="A112" s="37" t="s">
        <v>55</v>
      </c>
      <c r="E112" s="38" t="s">
        <v>52</v>
      </c>
    </row>
    <row r="113" spans="1:5" ht="12.75">
      <c r="A113" s="44" t="s">
        <v>57</v>
      </c>
      <c r="E113" s="40" t="s">
        <v>401</v>
      </c>
    </row>
    <row r="114" spans="1:16" ht="12.75">
      <c r="A114" s="26" t="s">
        <v>50</v>
      </c>
      <c s="31" t="s">
        <v>262</v>
      </c>
      <c s="31" t="s">
        <v>249</v>
      </c>
      <c s="26" t="s">
        <v>52</v>
      </c>
      <c s="32" t="s">
        <v>250</v>
      </c>
      <c s="33" t="s">
        <v>66</v>
      </c>
      <c s="34">
        <v>184</v>
      </c>
      <c s="35">
        <v>0</v>
      </c>
      <c s="36">
        <f>ROUND(ROUND(H114,2)*ROUND(G114,3),2)</f>
      </c>
      <c r="O114">
        <f>(I114*21)/100</f>
      </c>
      <c t="s">
        <v>27</v>
      </c>
    </row>
    <row r="115" spans="1:5" ht="12.75">
      <c r="A115" s="37" t="s">
        <v>55</v>
      </c>
      <c r="E115" s="38" t="s">
        <v>251</v>
      </c>
    </row>
    <row r="116" spans="1:5" ht="12.75">
      <c r="A116" s="44" t="s">
        <v>57</v>
      </c>
      <c r="E116" s="40" t="s">
        <v>402</v>
      </c>
    </row>
    <row r="117" spans="1:16" ht="12.75">
      <c r="A117" s="26" t="s">
        <v>50</v>
      </c>
      <c s="31" t="s">
        <v>265</v>
      </c>
      <c s="31" t="s">
        <v>254</v>
      </c>
      <c s="26" t="s">
        <v>52</v>
      </c>
      <c s="32" t="s">
        <v>255</v>
      </c>
      <c s="33" t="s">
        <v>66</v>
      </c>
      <c s="34">
        <v>184</v>
      </c>
      <c s="35">
        <v>0</v>
      </c>
      <c s="36">
        <f>ROUND(ROUND(H117,2)*ROUND(G117,3),2)</f>
      </c>
      <c r="O117">
        <f>(I117*21)/100</f>
      </c>
      <c t="s">
        <v>27</v>
      </c>
    </row>
    <row r="118" spans="1:5" ht="25.5">
      <c r="A118" s="37" t="s">
        <v>55</v>
      </c>
      <c r="E118" s="38" t="s">
        <v>88</v>
      </c>
    </row>
    <row r="119" spans="1:5" ht="12.75">
      <c r="A119" s="44" t="s">
        <v>57</v>
      </c>
      <c r="E119" s="40" t="s">
        <v>403</v>
      </c>
    </row>
    <row r="120" spans="1:16" ht="25.5">
      <c r="A120" s="26" t="s">
        <v>50</v>
      </c>
      <c s="31" t="s">
        <v>270</v>
      </c>
      <c s="31" t="s">
        <v>258</v>
      </c>
      <c s="26" t="s">
        <v>52</v>
      </c>
      <c s="32" t="s">
        <v>259</v>
      </c>
      <c s="33" t="s">
        <v>66</v>
      </c>
      <c s="34">
        <v>6</v>
      </c>
      <c s="35">
        <v>0</v>
      </c>
      <c s="36">
        <f>ROUND(ROUND(H120,2)*ROUND(G120,3),2)</f>
      </c>
      <c r="O120">
        <f>(I120*21)/100</f>
      </c>
      <c t="s">
        <v>27</v>
      </c>
    </row>
    <row r="121" spans="1:5" ht="12.75">
      <c r="A121" s="37" t="s">
        <v>55</v>
      </c>
      <c r="E121" s="38" t="s">
        <v>260</v>
      </c>
    </row>
    <row r="122" spans="1:5" ht="63.75">
      <c r="A122" s="44" t="s">
        <v>57</v>
      </c>
      <c r="E122" s="40" t="s">
        <v>404</v>
      </c>
    </row>
    <row r="123" spans="1:16" ht="12.75">
      <c r="A123" s="26" t="s">
        <v>50</v>
      </c>
      <c s="31" t="s">
        <v>275</v>
      </c>
      <c s="31" t="s">
        <v>405</v>
      </c>
      <c s="26" t="s">
        <v>52</v>
      </c>
      <c s="32" t="s">
        <v>406</v>
      </c>
      <c s="33" t="s">
        <v>66</v>
      </c>
      <c s="34">
        <v>14</v>
      </c>
      <c s="35">
        <v>0</v>
      </c>
      <c s="36">
        <f>ROUND(ROUND(H123,2)*ROUND(G123,3),2)</f>
      </c>
      <c r="O123">
        <f>(I123*21)/100</f>
      </c>
      <c t="s">
        <v>27</v>
      </c>
    </row>
    <row r="124" spans="1:5" ht="38.25">
      <c r="A124" s="37" t="s">
        <v>55</v>
      </c>
      <c r="E124" s="38" t="s">
        <v>407</v>
      </c>
    </row>
    <row r="125" spans="1:5" ht="12.75">
      <c r="A125" s="44" t="s">
        <v>57</v>
      </c>
      <c r="E125" s="40" t="s">
        <v>408</v>
      </c>
    </row>
    <row r="126" spans="1:16" ht="12.75">
      <c r="A126" s="26" t="s">
        <v>50</v>
      </c>
      <c s="31" t="s">
        <v>279</v>
      </c>
      <c s="31" t="s">
        <v>409</v>
      </c>
      <c s="26" t="s">
        <v>52</v>
      </c>
      <c s="32" t="s">
        <v>410</v>
      </c>
      <c s="33" t="s">
        <v>66</v>
      </c>
      <c s="34">
        <v>14</v>
      </c>
      <c s="35">
        <v>0</v>
      </c>
      <c s="36">
        <f>ROUND(ROUND(H126,2)*ROUND(G126,3),2)</f>
      </c>
      <c r="O126">
        <f>(I126*21)/100</f>
      </c>
      <c t="s">
        <v>27</v>
      </c>
    </row>
    <row r="127" spans="1:5" ht="51">
      <c r="A127" s="37" t="s">
        <v>55</v>
      </c>
      <c r="E127" s="38" t="s">
        <v>411</v>
      </c>
    </row>
    <row r="128" spans="1:5" ht="12.75">
      <c r="A128" s="44" t="s">
        <v>57</v>
      </c>
      <c r="E128" s="40" t="s">
        <v>412</v>
      </c>
    </row>
    <row r="129" spans="1:16" ht="25.5">
      <c r="A129" s="26" t="s">
        <v>50</v>
      </c>
      <c s="31" t="s">
        <v>283</v>
      </c>
      <c s="31" t="s">
        <v>263</v>
      </c>
      <c s="26" t="s">
        <v>52</v>
      </c>
      <c s="32" t="s">
        <v>264</v>
      </c>
      <c s="33" t="s">
        <v>66</v>
      </c>
      <c s="34">
        <v>6</v>
      </c>
      <c s="35">
        <v>0</v>
      </c>
      <c s="36">
        <f>ROUND(ROUND(H129,2)*ROUND(G129,3),2)</f>
      </c>
      <c r="O129">
        <f>(I129*21)/100</f>
      </c>
      <c t="s">
        <v>27</v>
      </c>
    </row>
    <row r="130" spans="1:5" ht="12.75">
      <c r="A130" s="37" t="s">
        <v>55</v>
      </c>
      <c r="E130" s="38" t="s">
        <v>260</v>
      </c>
    </row>
    <row r="131" spans="1:5" ht="63.75">
      <c r="A131" s="44" t="s">
        <v>57</v>
      </c>
      <c r="E131" s="40" t="s">
        <v>404</v>
      </c>
    </row>
    <row r="132" spans="1:16" ht="25.5">
      <c r="A132" s="26" t="s">
        <v>50</v>
      </c>
      <c s="31" t="s">
        <v>413</v>
      </c>
      <c s="31" t="s">
        <v>266</v>
      </c>
      <c s="26" t="s">
        <v>52</v>
      </c>
      <c s="32" t="s">
        <v>267</v>
      </c>
      <c s="33" t="s">
        <v>62</v>
      </c>
      <c s="34">
        <v>1880.634</v>
      </c>
      <c s="35">
        <v>0</v>
      </c>
      <c s="36">
        <f>ROUND(ROUND(H132,2)*ROUND(G132,3),2)</f>
      </c>
      <c r="O132">
        <f>(I132*21)/100</f>
      </c>
      <c t="s">
        <v>27</v>
      </c>
    </row>
    <row r="133" spans="1:5" ht="63.75">
      <c r="A133" s="37" t="s">
        <v>55</v>
      </c>
      <c r="E133" s="38" t="s">
        <v>268</v>
      </c>
    </row>
    <row r="134" spans="1:5" ht="153">
      <c r="A134" s="44" t="s">
        <v>57</v>
      </c>
      <c r="E134" s="40" t="s">
        <v>414</v>
      </c>
    </row>
    <row r="135" spans="1:16" ht="25.5">
      <c r="A135" s="26" t="s">
        <v>50</v>
      </c>
      <c s="31" t="s">
        <v>415</v>
      </c>
      <c s="31" t="s">
        <v>416</v>
      </c>
      <c s="26" t="s">
        <v>52</v>
      </c>
      <c s="32" t="s">
        <v>417</v>
      </c>
      <c s="33" t="s">
        <v>62</v>
      </c>
      <c s="34">
        <v>127.9</v>
      </c>
      <c s="35">
        <v>0</v>
      </c>
      <c s="36">
        <f>ROUND(ROUND(H135,2)*ROUND(G135,3),2)</f>
      </c>
      <c r="O135">
        <f>(I135*21)/100</f>
      </c>
      <c t="s">
        <v>27</v>
      </c>
    </row>
    <row r="136" spans="1:5" ht="63.75">
      <c r="A136" s="37" t="s">
        <v>55</v>
      </c>
      <c r="E136" s="38" t="s">
        <v>273</v>
      </c>
    </row>
    <row r="137" spans="1:5" ht="76.5">
      <c r="A137" s="44" t="s">
        <v>57</v>
      </c>
      <c r="E137" s="40" t="s">
        <v>418</v>
      </c>
    </row>
    <row r="138" spans="1:16" ht="25.5">
      <c r="A138" s="26" t="s">
        <v>50</v>
      </c>
      <c s="31" t="s">
        <v>419</v>
      </c>
      <c s="31" t="s">
        <v>271</v>
      </c>
      <c s="26" t="s">
        <v>52</v>
      </c>
      <c s="32" t="s">
        <v>272</v>
      </c>
      <c s="33" t="s">
        <v>62</v>
      </c>
      <c s="34">
        <v>219.609</v>
      </c>
      <c s="35">
        <v>0</v>
      </c>
      <c s="36">
        <f>ROUND(ROUND(H138,2)*ROUND(G138,3),2)</f>
      </c>
      <c r="O138">
        <f>(I138*21)/100</f>
      </c>
      <c t="s">
        <v>27</v>
      </c>
    </row>
    <row r="139" spans="1:5" ht="63.75">
      <c r="A139" s="37" t="s">
        <v>55</v>
      </c>
      <c r="E139" s="38" t="s">
        <v>273</v>
      </c>
    </row>
    <row r="140" spans="1:5" ht="102">
      <c r="A140" s="44" t="s">
        <v>57</v>
      </c>
      <c r="E140" s="40" t="s">
        <v>420</v>
      </c>
    </row>
    <row r="141" spans="1:16" ht="12.75">
      <c r="A141" s="26" t="s">
        <v>50</v>
      </c>
      <c s="31" t="s">
        <v>421</v>
      </c>
      <c s="31" t="s">
        <v>276</v>
      </c>
      <c s="26" t="s">
        <v>52</v>
      </c>
      <c s="32" t="s">
        <v>277</v>
      </c>
      <c s="33" t="s">
        <v>62</v>
      </c>
      <c s="34">
        <v>1533.125</v>
      </c>
      <c s="35">
        <v>0</v>
      </c>
      <c s="36">
        <f>ROUND(ROUND(H141,2)*ROUND(G141,3),2)</f>
      </c>
      <c r="O141">
        <f>(I141*21)/100</f>
      </c>
      <c t="s">
        <v>27</v>
      </c>
    </row>
    <row r="142" spans="1:5" ht="63.75">
      <c r="A142" s="37" t="s">
        <v>55</v>
      </c>
      <c r="E142" s="38" t="s">
        <v>273</v>
      </c>
    </row>
    <row r="143" spans="1:5" ht="25.5">
      <c r="A143" s="44" t="s">
        <v>57</v>
      </c>
      <c r="E143" s="40" t="s">
        <v>422</v>
      </c>
    </row>
    <row r="144" spans="1:16" ht="12.75">
      <c r="A144" s="26" t="s">
        <v>50</v>
      </c>
      <c s="31" t="s">
        <v>423</v>
      </c>
      <c s="31" t="s">
        <v>424</v>
      </c>
      <c s="26" t="s">
        <v>52</v>
      </c>
      <c s="32" t="s">
        <v>425</v>
      </c>
      <c s="33" t="s">
        <v>66</v>
      </c>
      <c s="34">
        <v>8</v>
      </c>
      <c s="35">
        <v>0</v>
      </c>
      <c s="36">
        <f>ROUND(ROUND(H144,2)*ROUND(G144,3),2)</f>
      </c>
      <c r="O144">
        <f>(I144*21)/100</f>
      </c>
      <c t="s">
        <v>27</v>
      </c>
    </row>
    <row r="145" spans="1:5" ht="12.75">
      <c r="A145" s="37" t="s">
        <v>55</v>
      </c>
      <c r="E145" s="38" t="s">
        <v>251</v>
      </c>
    </row>
    <row r="146" spans="1:5" ht="12.75">
      <c r="A146" s="44" t="s">
        <v>57</v>
      </c>
      <c r="E146" s="40" t="s">
        <v>426</v>
      </c>
    </row>
    <row r="147" spans="1:16" ht="12.75">
      <c r="A147" s="26" t="s">
        <v>50</v>
      </c>
      <c s="31" t="s">
        <v>427</v>
      </c>
      <c s="31" t="s">
        <v>428</v>
      </c>
      <c s="26" t="s">
        <v>52</v>
      </c>
      <c s="32" t="s">
        <v>429</v>
      </c>
      <c s="33" t="s">
        <v>98</v>
      </c>
      <c s="34">
        <v>22</v>
      </c>
      <c s="35">
        <v>0</v>
      </c>
      <c s="36">
        <f>ROUND(ROUND(H147,2)*ROUND(G147,3),2)</f>
      </c>
      <c r="O147">
        <f>(I147*21)/100</f>
      </c>
      <c t="s">
        <v>27</v>
      </c>
    </row>
    <row r="148" spans="1:5" ht="12.75">
      <c r="A148" s="37" t="s">
        <v>55</v>
      </c>
      <c r="E148" s="38" t="s">
        <v>52</v>
      </c>
    </row>
    <row r="149" spans="1:5" ht="12.75">
      <c r="A149" s="44" t="s">
        <v>57</v>
      </c>
      <c r="E149" s="40" t="s">
        <v>430</v>
      </c>
    </row>
    <row r="150" spans="1:16" ht="12.75">
      <c r="A150" s="26" t="s">
        <v>50</v>
      </c>
      <c s="31" t="s">
        <v>431</v>
      </c>
      <c s="31" t="s">
        <v>280</v>
      </c>
      <c s="26" t="s">
        <v>52</v>
      </c>
      <c s="32" t="s">
        <v>281</v>
      </c>
      <c s="33" t="s">
        <v>98</v>
      </c>
      <c s="34">
        <v>24.5</v>
      </c>
      <c s="35">
        <v>0</v>
      </c>
      <c s="36">
        <f>ROUND(ROUND(H150,2)*ROUND(G150,3),2)</f>
      </c>
      <c r="O150">
        <f>(I150*21)/100</f>
      </c>
      <c t="s">
        <v>27</v>
      </c>
    </row>
    <row r="151" spans="1:5" ht="12.75">
      <c r="A151" s="37" t="s">
        <v>55</v>
      </c>
      <c r="E151" s="38" t="s">
        <v>52</v>
      </c>
    </row>
    <row r="152" spans="1:5" ht="12.75">
      <c r="A152" s="44" t="s">
        <v>57</v>
      </c>
      <c r="E152" s="40" t="s">
        <v>432</v>
      </c>
    </row>
    <row r="153" spans="1:16" ht="12.75">
      <c r="A153" s="26" t="s">
        <v>50</v>
      </c>
      <c s="31" t="s">
        <v>433</v>
      </c>
      <c s="31" t="s">
        <v>284</v>
      </c>
      <c s="26" t="s">
        <v>52</v>
      </c>
      <c s="32" t="s">
        <v>285</v>
      </c>
      <c s="33" t="s">
        <v>62</v>
      </c>
      <c s="34">
        <v>24000</v>
      </c>
      <c s="35">
        <v>0</v>
      </c>
      <c s="36">
        <f>ROUND(ROUND(H153,2)*ROUND(G153,3),2)</f>
      </c>
      <c r="O153">
        <f>(I153*21)/100</f>
      </c>
      <c t="s">
        <v>27</v>
      </c>
    </row>
    <row r="154" spans="1:5" ht="38.25">
      <c r="A154" s="37" t="s">
        <v>55</v>
      </c>
      <c r="E154" s="38" t="s">
        <v>286</v>
      </c>
    </row>
    <row r="155" spans="1:5" ht="12.75">
      <c r="A155" s="39" t="s">
        <v>57</v>
      </c>
      <c r="E155" s="40" t="s">
        <v>52</v>
      </c>
    </row>
  </sheetData>
  <sheetProtection sheet="1" objects="1" scenarios="1"/>
  <mergeCells count="12">
    <mergeCell ref="C3:D3"/>
    <mergeCell ref="C4:D4"/>
    <mergeCell ref="C5:D5"/>
    <mergeCell ref="C6:D6"/>
    <mergeCell ref="A7:A8"/>
    <mergeCell ref="B7:B8"/>
    <mergeCell ref="C7:C8"/>
    <mergeCell ref="D7:D8"/>
    <mergeCell ref="E7:E8"/>
    <mergeCell ref="F7:F8"/>
    <mergeCell ref="G7:G8"/>
    <mergeCell ref="H7:I7"/>
  </mergeCells>
  <printOptions/>
  <pageMargins left="0.75" right="0.75" top="1" bottom="1" header="0.5" footer="0.5"/>
  <pageSetup fitToHeight="0" horizontalDpi="300" verticalDpi="300" orientation="portrait" paperSize="9"/>
  <drawing r:id="rId1"/>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ntentType/>
  <cp:contentStatus/>
</cp:coreProperties>
</file>