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KrosSQL\Export\"/>
    </mc:Choice>
  </mc:AlternateContent>
  <xr:revisionPtr revIDLastSave="0" documentId="13_ncr:1_{B84C7482-9952-4FA0-9DB6-9730B7B6D157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Rekapitulace stavby" sheetId="1" r:id="rId1"/>
    <sheet name="D1.14.1 - Stavební" sheetId="2" r:id="rId2"/>
    <sheet name="D1.14.4a - Vytápění" sheetId="3" r:id="rId3"/>
    <sheet name="D1.14.4c - Vzduchotechnik..." sheetId="4" r:id="rId4"/>
    <sheet name="D1.14.4e - Zdravotně tech..." sheetId="5" r:id="rId5"/>
    <sheet name="D1.14.4g - Silnoproudá el..." sheetId="6" r:id="rId6"/>
    <sheet name="D1.14.4h1 - Slaboproudá e..." sheetId="7" r:id="rId7"/>
    <sheet name="D1.14.4h3 - Elektrická po..." sheetId="8" r:id="rId8"/>
    <sheet name="D1.14.4i - Medicinální plyny" sheetId="9" r:id="rId9"/>
    <sheet name="VRN - Vedlejší rozpočtové..." sheetId="10" r:id="rId10"/>
  </sheets>
  <definedNames>
    <definedName name="_xlnm._FilterDatabase" localSheetId="1" hidden="1">'D1.14.1 - Stavební'!$C$144:$K$1031</definedName>
    <definedName name="_xlnm._FilterDatabase" localSheetId="2" hidden="1">'D1.14.4a - Vytápění'!$C$126:$K$194</definedName>
    <definedName name="_xlnm._FilterDatabase" localSheetId="3" hidden="1">'D1.14.4c - Vzduchotechnik...'!$C$123:$K$279</definedName>
    <definedName name="_xlnm._FilterDatabase" localSheetId="4" hidden="1">'D1.14.4e - Zdravotně tech...'!$C$126:$K$296</definedName>
    <definedName name="_xlnm._FilterDatabase" localSheetId="5" hidden="1">'D1.14.4g - Silnoproudá el...'!$C$134:$K$600</definedName>
    <definedName name="_xlnm._FilterDatabase" localSheetId="6" hidden="1">'D1.14.4h1 - Slaboproudá e...'!$C$126:$K$311</definedName>
    <definedName name="_xlnm._FilterDatabase" localSheetId="7" hidden="1">'D1.14.4h3 - Elektrická po...'!$C$124:$K$195</definedName>
    <definedName name="_xlnm._FilterDatabase" localSheetId="8" hidden="1">'D1.14.4i - Medicinální plyny'!$C$122:$K$146</definedName>
    <definedName name="_xlnm._FilterDatabase" localSheetId="9" hidden="1">'VRN - Vedlejší rozpočtové...'!$C$122:$K$239</definedName>
    <definedName name="_xlnm.Print_Titles" localSheetId="1">'D1.14.1 - Stavební'!$144:$144</definedName>
    <definedName name="_xlnm.Print_Titles" localSheetId="2">'D1.14.4a - Vytápění'!$126:$126</definedName>
    <definedName name="_xlnm.Print_Titles" localSheetId="3">'D1.14.4c - Vzduchotechnik...'!$123:$123</definedName>
    <definedName name="_xlnm.Print_Titles" localSheetId="4">'D1.14.4e - Zdravotně tech...'!$126:$126</definedName>
    <definedName name="_xlnm.Print_Titles" localSheetId="5">'D1.14.4g - Silnoproudá el...'!$134:$134</definedName>
    <definedName name="_xlnm.Print_Titles" localSheetId="6">'D1.14.4h1 - Slaboproudá e...'!$126:$126</definedName>
    <definedName name="_xlnm.Print_Titles" localSheetId="7">'D1.14.4h3 - Elektrická po...'!$124:$124</definedName>
    <definedName name="_xlnm.Print_Titles" localSheetId="8">'D1.14.4i - Medicinální plyny'!$122:$122</definedName>
    <definedName name="_xlnm.Print_Titles" localSheetId="0">'Rekapitulace stavby'!$92:$92</definedName>
    <definedName name="_xlnm.Print_Titles" localSheetId="9">'VRN - Vedlejší rozpočtové...'!$122:$122</definedName>
    <definedName name="_xlnm.Print_Area" localSheetId="1">'D1.14.1 - Stavební'!$C$4:$J$76,'D1.14.1 - Stavební'!$C$82:$J$124,'D1.14.1 - Stavební'!$C$130:$K$1031</definedName>
    <definedName name="_xlnm.Print_Area" localSheetId="2">'D1.14.4a - Vytápění'!$C$4:$J$76,'D1.14.4a - Vytápění'!$C$82:$J$106,'D1.14.4a - Vytápění'!$C$112:$K$194</definedName>
    <definedName name="_xlnm.Print_Area" localSheetId="3">'D1.14.4c - Vzduchotechnik...'!$C$4:$J$76,'D1.14.4c - Vzduchotechnik...'!$C$82:$J$103,'D1.14.4c - Vzduchotechnik...'!$C$109:$K$279</definedName>
    <definedName name="_xlnm.Print_Area" localSheetId="4">'D1.14.4e - Zdravotně tech...'!$C$4:$J$76,'D1.14.4e - Zdravotně tech...'!$C$82:$J$106,'D1.14.4e - Zdravotně tech...'!$C$112:$K$296</definedName>
    <definedName name="_xlnm.Print_Area" localSheetId="5">'D1.14.4g - Silnoproudá el...'!$C$4:$J$76,'D1.14.4g - Silnoproudá el...'!$C$82:$J$114,'D1.14.4g - Silnoproudá el...'!$C$120:$K$600</definedName>
    <definedName name="_xlnm.Print_Area" localSheetId="6">'D1.14.4h1 - Slaboproudá e...'!$C$4:$J$76,'D1.14.4h1 - Slaboproudá e...'!$C$82:$J$106,'D1.14.4h1 - Slaboproudá e...'!$C$112:$K$311</definedName>
    <definedName name="_xlnm.Print_Area" localSheetId="7">'D1.14.4h3 - Elektrická po...'!$C$4:$J$76,'D1.14.4h3 - Elektrická po...'!$C$82:$J$104,'D1.14.4h3 - Elektrická po...'!$C$110:$K$195</definedName>
    <definedName name="_xlnm.Print_Area" localSheetId="8">'D1.14.4i - Medicinální plyny'!$C$4:$J$76,'D1.14.4i - Medicinální plyny'!$C$82:$J$102,'D1.14.4i - Medicinální plyny'!$C$108:$K$146</definedName>
    <definedName name="_xlnm.Print_Area" localSheetId="0">'Rekapitulace stavby'!$D$4:$AO$76,'Rekapitulace stavby'!$C$82:$AQ$105</definedName>
    <definedName name="_xlnm.Print_Area" localSheetId="9">'VRN - Vedlejší rozpočtové...'!$C$4:$J$76,'VRN - Vedlejší rozpočtové...'!$C$82:$J$104,'VRN - Vedlejší rozpočtové...'!$C$110:$K$239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10" l="1"/>
  <c r="J36" i="10"/>
  <c r="AY104" i="1" s="1"/>
  <c r="J35" i="10"/>
  <c r="AX104" i="1"/>
  <c r="BI236" i="10"/>
  <c r="BH236" i="10"/>
  <c r="BG236" i="10"/>
  <c r="BF236" i="10"/>
  <c r="T236" i="10"/>
  <c r="R236" i="10"/>
  <c r="P236" i="10"/>
  <c r="BI231" i="10"/>
  <c r="BH231" i="10"/>
  <c r="BG231" i="10"/>
  <c r="BF231" i="10"/>
  <c r="T231" i="10"/>
  <c r="R231" i="10"/>
  <c r="P231" i="10"/>
  <c r="BI222" i="10"/>
  <c r="BH222" i="10"/>
  <c r="BG222" i="10"/>
  <c r="BF222" i="10"/>
  <c r="T222" i="10"/>
  <c r="T221" i="10"/>
  <c r="R222" i="10"/>
  <c r="R221" i="10"/>
  <c r="P222" i="10"/>
  <c r="P221" i="10"/>
  <c r="BI218" i="10"/>
  <c r="BH218" i="10"/>
  <c r="BG218" i="10"/>
  <c r="BF218" i="10"/>
  <c r="T218" i="10"/>
  <c r="R218" i="10"/>
  <c r="P218" i="10"/>
  <c r="BI215" i="10"/>
  <c r="BH215" i="10"/>
  <c r="BG215" i="10"/>
  <c r="BF215" i="10"/>
  <c r="T215" i="10"/>
  <c r="R215" i="10"/>
  <c r="P215" i="10"/>
  <c r="BI203" i="10"/>
  <c r="BH203" i="10"/>
  <c r="BG203" i="10"/>
  <c r="BF203" i="10"/>
  <c r="T203" i="10"/>
  <c r="R203" i="10"/>
  <c r="P203" i="10"/>
  <c r="BI192" i="10"/>
  <c r="BH192" i="10"/>
  <c r="BG192" i="10"/>
  <c r="BF192" i="10"/>
  <c r="T192" i="10"/>
  <c r="R192" i="10"/>
  <c r="P192" i="10"/>
  <c r="BI187" i="10"/>
  <c r="BH187" i="10"/>
  <c r="BG187" i="10"/>
  <c r="BF187" i="10"/>
  <c r="T187" i="10"/>
  <c r="R187" i="10"/>
  <c r="P187" i="10"/>
  <c r="BI184" i="10"/>
  <c r="BH184" i="10"/>
  <c r="BG184" i="10"/>
  <c r="BF184" i="10"/>
  <c r="T184" i="10"/>
  <c r="R184" i="10"/>
  <c r="P184" i="10"/>
  <c r="BI182" i="10"/>
  <c r="BH182" i="10"/>
  <c r="BG182" i="10"/>
  <c r="BF182" i="10"/>
  <c r="T182" i="10"/>
  <c r="R182" i="10"/>
  <c r="P182" i="10"/>
  <c r="BI175" i="10"/>
  <c r="BH175" i="10"/>
  <c r="BG175" i="10"/>
  <c r="BF175" i="10"/>
  <c r="T175" i="10"/>
  <c r="R175" i="10"/>
  <c r="P175" i="10"/>
  <c r="BI148" i="10"/>
  <c r="BH148" i="10"/>
  <c r="BG148" i="10"/>
  <c r="BF148" i="10"/>
  <c r="T148" i="10"/>
  <c r="R148" i="10"/>
  <c r="P148" i="10"/>
  <c r="BI141" i="10"/>
  <c r="BH141" i="10"/>
  <c r="BG141" i="10"/>
  <c r="BF141" i="10"/>
  <c r="T141" i="10"/>
  <c r="T140" i="10" s="1"/>
  <c r="R141" i="10"/>
  <c r="R140" i="10"/>
  <c r="P141" i="10"/>
  <c r="P140" i="10" s="1"/>
  <c r="BI131" i="10"/>
  <c r="BH131" i="10"/>
  <c r="BG131" i="10"/>
  <c r="BF131" i="10"/>
  <c r="T131" i="10"/>
  <c r="R131" i="10"/>
  <c r="P131" i="10"/>
  <c r="BI126" i="10"/>
  <c r="BH126" i="10"/>
  <c r="BG126" i="10"/>
  <c r="BF126" i="10"/>
  <c r="T126" i="10"/>
  <c r="T125" i="10" s="1"/>
  <c r="R126" i="10"/>
  <c r="R125" i="10" s="1"/>
  <c r="P126" i="10"/>
  <c r="P125" i="10" s="1"/>
  <c r="J120" i="10"/>
  <c r="J119" i="10"/>
  <c r="F119" i="10"/>
  <c r="F117" i="10"/>
  <c r="E115" i="10"/>
  <c r="J92" i="10"/>
  <c r="J91" i="10"/>
  <c r="F91" i="10"/>
  <c r="F89" i="10"/>
  <c r="E87" i="10"/>
  <c r="J18" i="10"/>
  <c r="E18" i="10"/>
  <c r="F92" i="10"/>
  <c r="J17" i="10"/>
  <c r="J12" i="10"/>
  <c r="J117" i="10"/>
  <c r="E7" i="10"/>
  <c r="E85" i="10"/>
  <c r="J39" i="9"/>
  <c r="J38" i="9"/>
  <c r="AY103" i="1"/>
  <c r="J37" i="9"/>
  <c r="AX103" i="1" s="1"/>
  <c r="BI146" i="9"/>
  <c r="BH146" i="9"/>
  <c r="BG146" i="9"/>
  <c r="BF146" i="9"/>
  <c r="T146" i="9"/>
  <c r="R146" i="9"/>
  <c r="P146" i="9"/>
  <c r="BI145" i="9"/>
  <c r="BH145" i="9"/>
  <c r="BG145" i="9"/>
  <c r="BF145" i="9"/>
  <c r="T145" i="9"/>
  <c r="R145" i="9"/>
  <c r="P145" i="9"/>
  <c r="BI144" i="9"/>
  <c r="BH144" i="9"/>
  <c r="BG144" i="9"/>
  <c r="BF144" i="9"/>
  <c r="T144" i="9"/>
  <c r="R144" i="9"/>
  <c r="P144" i="9"/>
  <c r="BI143" i="9"/>
  <c r="BH143" i="9"/>
  <c r="BG143" i="9"/>
  <c r="BF143" i="9"/>
  <c r="T143" i="9"/>
  <c r="R143" i="9"/>
  <c r="P143" i="9"/>
  <c r="BI142" i="9"/>
  <c r="BH142" i="9"/>
  <c r="BG142" i="9"/>
  <c r="BF142" i="9"/>
  <c r="T142" i="9"/>
  <c r="R142" i="9"/>
  <c r="P142" i="9"/>
  <c r="BI141" i="9"/>
  <c r="BH141" i="9"/>
  <c r="BG141" i="9"/>
  <c r="BF141" i="9"/>
  <c r="T141" i="9"/>
  <c r="R141" i="9"/>
  <c r="P141" i="9"/>
  <c r="BI139" i="9"/>
  <c r="BH139" i="9"/>
  <c r="BG139" i="9"/>
  <c r="BF139" i="9"/>
  <c r="T139" i="9"/>
  <c r="T138" i="9" s="1"/>
  <c r="R139" i="9"/>
  <c r="R138" i="9" s="1"/>
  <c r="P139" i="9"/>
  <c r="P138" i="9" s="1"/>
  <c r="BI137" i="9"/>
  <c r="BH137" i="9"/>
  <c r="BG137" i="9"/>
  <c r="BF137" i="9"/>
  <c r="T137" i="9"/>
  <c r="R137" i="9"/>
  <c r="P137" i="9"/>
  <c r="BI136" i="9"/>
  <c r="BH136" i="9"/>
  <c r="BG136" i="9"/>
  <c r="BF136" i="9"/>
  <c r="T136" i="9"/>
  <c r="R136" i="9"/>
  <c r="P136" i="9"/>
  <c r="BI135" i="9"/>
  <c r="BH135" i="9"/>
  <c r="BG135" i="9"/>
  <c r="BF135" i="9"/>
  <c r="T135" i="9"/>
  <c r="R135" i="9"/>
  <c r="P135" i="9"/>
  <c r="BI134" i="9"/>
  <c r="BH134" i="9"/>
  <c r="BG134" i="9"/>
  <c r="BF134" i="9"/>
  <c r="T134" i="9"/>
  <c r="R134" i="9"/>
  <c r="P134" i="9"/>
  <c r="BI133" i="9"/>
  <c r="BH133" i="9"/>
  <c r="BG133" i="9"/>
  <c r="BF133" i="9"/>
  <c r="T133" i="9"/>
  <c r="R133" i="9"/>
  <c r="P133" i="9"/>
  <c r="BI132" i="9"/>
  <c r="BH132" i="9"/>
  <c r="BG132" i="9"/>
  <c r="BF132" i="9"/>
  <c r="T132" i="9"/>
  <c r="R132" i="9"/>
  <c r="P132" i="9"/>
  <c r="BI131" i="9"/>
  <c r="BH131" i="9"/>
  <c r="BG131" i="9"/>
  <c r="BF131" i="9"/>
  <c r="T131" i="9"/>
  <c r="R131" i="9"/>
  <c r="P131" i="9"/>
  <c r="BI130" i="9"/>
  <c r="BH130" i="9"/>
  <c r="BG130" i="9"/>
  <c r="BF130" i="9"/>
  <c r="T130" i="9"/>
  <c r="R130" i="9"/>
  <c r="P130" i="9"/>
  <c r="BI129" i="9"/>
  <c r="BH129" i="9"/>
  <c r="BG129" i="9"/>
  <c r="BF129" i="9"/>
  <c r="T129" i="9"/>
  <c r="R129" i="9"/>
  <c r="P129" i="9"/>
  <c r="BI128" i="9"/>
  <c r="BH128" i="9"/>
  <c r="BG128" i="9"/>
  <c r="BF128" i="9"/>
  <c r="T128" i="9"/>
  <c r="R128" i="9"/>
  <c r="P128" i="9"/>
  <c r="BI127" i="9"/>
  <c r="BH127" i="9"/>
  <c r="BG127" i="9"/>
  <c r="BF127" i="9"/>
  <c r="T127" i="9"/>
  <c r="R127" i="9"/>
  <c r="P127" i="9"/>
  <c r="BI126" i="9"/>
  <c r="BH126" i="9"/>
  <c r="BG126" i="9"/>
  <c r="BF126" i="9"/>
  <c r="T126" i="9"/>
  <c r="R126" i="9"/>
  <c r="P126" i="9"/>
  <c r="BI125" i="9"/>
  <c r="BH125" i="9"/>
  <c r="BG125" i="9"/>
  <c r="BF125" i="9"/>
  <c r="T125" i="9"/>
  <c r="R125" i="9"/>
  <c r="P125" i="9"/>
  <c r="J120" i="9"/>
  <c r="J119" i="9"/>
  <c r="F119" i="9"/>
  <c r="F117" i="9"/>
  <c r="E115" i="9"/>
  <c r="J94" i="9"/>
  <c r="J93" i="9"/>
  <c r="F93" i="9"/>
  <c r="F91" i="9"/>
  <c r="E89" i="9"/>
  <c r="J20" i="9"/>
  <c r="E20" i="9"/>
  <c r="F120" i="9" s="1"/>
  <c r="J19" i="9"/>
  <c r="J14" i="9"/>
  <c r="J117" i="9" s="1"/>
  <c r="E7" i="9"/>
  <c r="E85" i="9"/>
  <c r="J39" i="8"/>
  <c r="J38" i="8"/>
  <c r="AY102" i="1" s="1"/>
  <c r="J37" i="8"/>
  <c r="AX102" i="1"/>
  <c r="BI194" i="8"/>
  <c r="BH194" i="8"/>
  <c r="BG194" i="8"/>
  <c r="BF194" i="8"/>
  <c r="T194" i="8"/>
  <c r="R194" i="8"/>
  <c r="P194" i="8"/>
  <c r="BI192" i="8"/>
  <c r="BH192" i="8"/>
  <c r="BG192" i="8"/>
  <c r="BF192" i="8"/>
  <c r="T192" i="8"/>
  <c r="R192" i="8"/>
  <c r="P192" i="8"/>
  <c r="BI188" i="8"/>
  <c r="BH188" i="8"/>
  <c r="BG188" i="8"/>
  <c r="BF188" i="8"/>
  <c r="T188" i="8"/>
  <c r="R188" i="8"/>
  <c r="P188" i="8"/>
  <c r="BI185" i="8"/>
  <c r="BH185" i="8"/>
  <c r="BG185" i="8"/>
  <c r="BF185" i="8"/>
  <c r="T185" i="8"/>
  <c r="R185" i="8"/>
  <c r="P185" i="8"/>
  <c r="BI183" i="8"/>
  <c r="BH183" i="8"/>
  <c r="BG183" i="8"/>
  <c r="BF183" i="8"/>
  <c r="T183" i="8"/>
  <c r="R183" i="8"/>
  <c r="P183" i="8"/>
  <c r="BI180" i="8"/>
  <c r="BH180" i="8"/>
  <c r="BG180" i="8"/>
  <c r="BF180" i="8"/>
  <c r="T180" i="8"/>
  <c r="R180" i="8"/>
  <c r="P180" i="8"/>
  <c r="BI178" i="8"/>
  <c r="BH178" i="8"/>
  <c r="BG178" i="8"/>
  <c r="BF178" i="8"/>
  <c r="T178" i="8"/>
  <c r="R178" i="8"/>
  <c r="P178" i="8"/>
  <c r="BI175" i="8"/>
  <c r="BH175" i="8"/>
  <c r="BG175" i="8"/>
  <c r="BF175" i="8"/>
  <c r="T175" i="8"/>
  <c r="R175" i="8"/>
  <c r="P175" i="8"/>
  <c r="BI173" i="8"/>
  <c r="BH173" i="8"/>
  <c r="BG173" i="8"/>
  <c r="BF173" i="8"/>
  <c r="T173" i="8"/>
  <c r="R173" i="8"/>
  <c r="P173" i="8"/>
  <c r="BI169" i="8"/>
  <c r="BH169" i="8"/>
  <c r="BG169" i="8"/>
  <c r="BF169" i="8"/>
  <c r="T169" i="8"/>
  <c r="R169" i="8"/>
  <c r="P169" i="8"/>
  <c r="BI166" i="8"/>
  <c r="BH166" i="8"/>
  <c r="BG166" i="8"/>
  <c r="BF166" i="8"/>
  <c r="T166" i="8"/>
  <c r="R166" i="8"/>
  <c r="P166" i="8"/>
  <c r="BI163" i="8"/>
  <c r="BH163" i="8"/>
  <c r="BG163" i="8"/>
  <c r="BF163" i="8"/>
  <c r="T163" i="8"/>
  <c r="R163" i="8"/>
  <c r="P163" i="8"/>
  <c r="BI160" i="8"/>
  <c r="BH160" i="8"/>
  <c r="BG160" i="8"/>
  <c r="BF160" i="8"/>
  <c r="T160" i="8"/>
  <c r="R160" i="8"/>
  <c r="P160" i="8"/>
  <c r="BI157" i="8"/>
  <c r="BH157" i="8"/>
  <c r="BG157" i="8"/>
  <c r="BF157" i="8"/>
  <c r="T157" i="8"/>
  <c r="R157" i="8"/>
  <c r="P157" i="8"/>
  <c r="BI154" i="8"/>
  <c r="BH154" i="8"/>
  <c r="BG154" i="8"/>
  <c r="BF154" i="8"/>
  <c r="T154" i="8"/>
  <c r="R154" i="8"/>
  <c r="P154" i="8"/>
  <c r="BI152" i="8"/>
  <c r="BH152" i="8"/>
  <c r="BG152" i="8"/>
  <c r="BF152" i="8"/>
  <c r="T152" i="8"/>
  <c r="R152" i="8"/>
  <c r="P152" i="8"/>
  <c r="BI149" i="8"/>
  <c r="BH149" i="8"/>
  <c r="BG149" i="8"/>
  <c r="BF149" i="8"/>
  <c r="T149" i="8"/>
  <c r="R149" i="8"/>
  <c r="P149" i="8"/>
  <c r="BI147" i="8"/>
  <c r="BH147" i="8"/>
  <c r="BG147" i="8"/>
  <c r="BF147" i="8"/>
  <c r="T147" i="8"/>
  <c r="R147" i="8"/>
  <c r="P147" i="8"/>
  <c r="BI144" i="8"/>
  <c r="BH144" i="8"/>
  <c r="BG144" i="8"/>
  <c r="BF144" i="8"/>
  <c r="T144" i="8"/>
  <c r="R144" i="8"/>
  <c r="P144" i="8"/>
  <c r="BI142" i="8"/>
  <c r="BH142" i="8"/>
  <c r="BG142" i="8"/>
  <c r="BF142" i="8"/>
  <c r="T142" i="8"/>
  <c r="R142" i="8"/>
  <c r="P142" i="8"/>
  <c r="BI139" i="8"/>
  <c r="BH139" i="8"/>
  <c r="BG139" i="8"/>
  <c r="BF139" i="8"/>
  <c r="T139" i="8"/>
  <c r="R139" i="8"/>
  <c r="P139" i="8"/>
  <c r="BI136" i="8"/>
  <c r="BH136" i="8"/>
  <c r="BG136" i="8"/>
  <c r="BF136" i="8"/>
  <c r="T136" i="8"/>
  <c r="R136" i="8"/>
  <c r="P136" i="8"/>
  <c r="BI134" i="8"/>
  <c r="BH134" i="8"/>
  <c r="BG134" i="8"/>
  <c r="BF134" i="8"/>
  <c r="T134" i="8"/>
  <c r="R134" i="8"/>
  <c r="P134" i="8"/>
  <c r="BI131" i="8"/>
  <c r="BH131" i="8"/>
  <c r="BG131" i="8"/>
  <c r="BF131" i="8"/>
  <c r="T131" i="8"/>
  <c r="R131" i="8"/>
  <c r="P131" i="8"/>
  <c r="BI128" i="8"/>
  <c r="BH128" i="8"/>
  <c r="BG128" i="8"/>
  <c r="BF128" i="8"/>
  <c r="T128" i="8"/>
  <c r="R128" i="8"/>
  <c r="P128" i="8"/>
  <c r="J122" i="8"/>
  <c r="J121" i="8"/>
  <c r="F121" i="8"/>
  <c r="F119" i="8"/>
  <c r="E117" i="8"/>
  <c r="J94" i="8"/>
  <c r="J93" i="8"/>
  <c r="F93" i="8"/>
  <c r="F91" i="8"/>
  <c r="E89" i="8"/>
  <c r="J20" i="8"/>
  <c r="E20" i="8"/>
  <c r="F94" i="8" s="1"/>
  <c r="J19" i="8"/>
  <c r="J14" i="8"/>
  <c r="J91" i="8" s="1"/>
  <c r="E7" i="8"/>
  <c r="E85" i="8" s="1"/>
  <c r="J39" i="7"/>
  <c r="J38" i="7"/>
  <c r="AY101" i="1" s="1"/>
  <c r="J37" i="7"/>
  <c r="AX101" i="1" s="1"/>
  <c r="BI310" i="7"/>
  <c r="BH310" i="7"/>
  <c r="BG310" i="7"/>
  <c r="BF310" i="7"/>
  <c r="T310" i="7"/>
  <c r="R310" i="7"/>
  <c r="P310" i="7"/>
  <c r="BI308" i="7"/>
  <c r="BH308" i="7"/>
  <c r="BG308" i="7"/>
  <c r="BF308" i="7"/>
  <c r="T308" i="7"/>
  <c r="R308" i="7"/>
  <c r="P308" i="7"/>
  <c r="BI305" i="7"/>
  <c r="BH305" i="7"/>
  <c r="BG305" i="7"/>
  <c r="BF305" i="7"/>
  <c r="T305" i="7"/>
  <c r="R305" i="7"/>
  <c r="P305" i="7"/>
  <c r="BI302" i="7"/>
  <c r="BH302" i="7"/>
  <c r="BG302" i="7"/>
  <c r="BF302" i="7"/>
  <c r="T302" i="7"/>
  <c r="R302" i="7"/>
  <c r="P302" i="7"/>
  <c r="BI300" i="7"/>
  <c r="BH300" i="7"/>
  <c r="BG300" i="7"/>
  <c r="BF300" i="7"/>
  <c r="T300" i="7"/>
  <c r="R300" i="7"/>
  <c r="P300" i="7"/>
  <c r="BI297" i="7"/>
  <c r="BH297" i="7"/>
  <c r="BG297" i="7"/>
  <c r="BF297" i="7"/>
  <c r="T297" i="7"/>
  <c r="R297" i="7"/>
  <c r="P297" i="7"/>
  <c r="BI295" i="7"/>
  <c r="BH295" i="7"/>
  <c r="BG295" i="7"/>
  <c r="BF295" i="7"/>
  <c r="T295" i="7"/>
  <c r="R295" i="7"/>
  <c r="P295" i="7"/>
  <c r="BI291" i="7"/>
  <c r="BH291" i="7"/>
  <c r="BG291" i="7"/>
  <c r="BF291" i="7"/>
  <c r="T291" i="7"/>
  <c r="R291" i="7"/>
  <c r="P291" i="7"/>
  <c r="BI289" i="7"/>
  <c r="BH289" i="7"/>
  <c r="BG289" i="7"/>
  <c r="BF289" i="7"/>
  <c r="T289" i="7"/>
  <c r="R289" i="7"/>
  <c r="P289" i="7"/>
  <c r="BI286" i="7"/>
  <c r="BH286" i="7"/>
  <c r="BG286" i="7"/>
  <c r="BF286" i="7"/>
  <c r="T286" i="7"/>
  <c r="R286" i="7"/>
  <c r="P286" i="7"/>
  <c r="BI284" i="7"/>
  <c r="BH284" i="7"/>
  <c r="BG284" i="7"/>
  <c r="BF284" i="7"/>
  <c r="T284" i="7"/>
  <c r="R284" i="7"/>
  <c r="P284" i="7"/>
  <c r="BI281" i="7"/>
  <c r="BH281" i="7"/>
  <c r="BG281" i="7"/>
  <c r="BF281" i="7"/>
  <c r="T281" i="7"/>
  <c r="R281" i="7"/>
  <c r="P281" i="7"/>
  <c r="BI278" i="7"/>
  <c r="BH278" i="7"/>
  <c r="BG278" i="7"/>
  <c r="BF278" i="7"/>
  <c r="T278" i="7"/>
  <c r="R278" i="7"/>
  <c r="P278" i="7"/>
  <c r="BI276" i="7"/>
  <c r="BH276" i="7"/>
  <c r="BG276" i="7"/>
  <c r="BF276" i="7"/>
  <c r="T276" i="7"/>
  <c r="R276" i="7"/>
  <c r="P276" i="7"/>
  <c r="BI273" i="7"/>
  <c r="BH273" i="7"/>
  <c r="BG273" i="7"/>
  <c r="BF273" i="7"/>
  <c r="T273" i="7"/>
  <c r="R273" i="7"/>
  <c r="P273" i="7"/>
  <c r="BI271" i="7"/>
  <c r="BH271" i="7"/>
  <c r="BG271" i="7"/>
  <c r="BF271" i="7"/>
  <c r="T271" i="7"/>
  <c r="R271" i="7"/>
  <c r="P271" i="7"/>
  <c r="BI268" i="7"/>
  <c r="BH268" i="7"/>
  <c r="BG268" i="7"/>
  <c r="BF268" i="7"/>
  <c r="T268" i="7"/>
  <c r="R268" i="7"/>
  <c r="P268" i="7"/>
  <c r="BI266" i="7"/>
  <c r="BH266" i="7"/>
  <c r="BG266" i="7"/>
  <c r="BF266" i="7"/>
  <c r="T266" i="7"/>
  <c r="R266" i="7"/>
  <c r="P266" i="7"/>
  <c r="BI263" i="7"/>
  <c r="BH263" i="7"/>
  <c r="BG263" i="7"/>
  <c r="BF263" i="7"/>
  <c r="T263" i="7"/>
  <c r="R263" i="7"/>
  <c r="P263" i="7"/>
  <c r="BI261" i="7"/>
  <c r="BH261" i="7"/>
  <c r="BG261" i="7"/>
  <c r="BF261" i="7"/>
  <c r="T261" i="7"/>
  <c r="R261" i="7"/>
  <c r="P261" i="7"/>
  <c r="BI259" i="7"/>
  <c r="BH259" i="7"/>
  <c r="BG259" i="7"/>
  <c r="BF259" i="7"/>
  <c r="T259" i="7"/>
  <c r="R259" i="7"/>
  <c r="P259" i="7"/>
  <c r="BI257" i="7"/>
  <c r="BH257" i="7"/>
  <c r="BG257" i="7"/>
  <c r="BF257" i="7"/>
  <c r="T257" i="7"/>
  <c r="R257" i="7"/>
  <c r="P257" i="7"/>
  <c r="BI255" i="7"/>
  <c r="BH255" i="7"/>
  <c r="BG255" i="7"/>
  <c r="BF255" i="7"/>
  <c r="T255" i="7"/>
  <c r="R255" i="7"/>
  <c r="P255" i="7"/>
  <c r="BI252" i="7"/>
  <c r="BH252" i="7"/>
  <c r="BG252" i="7"/>
  <c r="BF252" i="7"/>
  <c r="T252" i="7"/>
  <c r="R252" i="7"/>
  <c r="P252" i="7"/>
  <c r="BI250" i="7"/>
  <c r="BH250" i="7"/>
  <c r="BG250" i="7"/>
  <c r="BF250" i="7"/>
  <c r="T250" i="7"/>
  <c r="R250" i="7"/>
  <c r="P250" i="7"/>
  <c r="BI246" i="7"/>
  <c r="BH246" i="7"/>
  <c r="BG246" i="7"/>
  <c r="BF246" i="7"/>
  <c r="T246" i="7"/>
  <c r="R246" i="7"/>
  <c r="P246" i="7"/>
  <c r="BI243" i="7"/>
  <c r="BH243" i="7"/>
  <c r="BG243" i="7"/>
  <c r="BF243" i="7"/>
  <c r="T243" i="7"/>
  <c r="R243" i="7"/>
  <c r="P243" i="7"/>
  <c r="BI241" i="7"/>
  <c r="BH241" i="7"/>
  <c r="BG241" i="7"/>
  <c r="BF241" i="7"/>
  <c r="T241" i="7"/>
  <c r="R241" i="7"/>
  <c r="P241" i="7"/>
  <c r="BI238" i="7"/>
  <c r="BH238" i="7"/>
  <c r="BG238" i="7"/>
  <c r="BF238" i="7"/>
  <c r="T238" i="7"/>
  <c r="R238" i="7"/>
  <c r="P238" i="7"/>
  <c r="BI236" i="7"/>
  <c r="BH236" i="7"/>
  <c r="BG236" i="7"/>
  <c r="BF236" i="7"/>
  <c r="T236" i="7"/>
  <c r="R236" i="7"/>
  <c r="P236" i="7"/>
  <c r="BI233" i="7"/>
  <c r="BH233" i="7"/>
  <c r="BG233" i="7"/>
  <c r="BF233" i="7"/>
  <c r="T233" i="7"/>
  <c r="R233" i="7"/>
  <c r="P233" i="7"/>
  <c r="BI231" i="7"/>
  <c r="BH231" i="7"/>
  <c r="BG231" i="7"/>
  <c r="BF231" i="7"/>
  <c r="T231" i="7"/>
  <c r="R231" i="7"/>
  <c r="P231" i="7"/>
  <c r="BI228" i="7"/>
  <c r="BH228" i="7"/>
  <c r="BG228" i="7"/>
  <c r="BF228" i="7"/>
  <c r="T228" i="7"/>
  <c r="R228" i="7"/>
  <c r="P228" i="7"/>
  <c r="BI226" i="7"/>
  <c r="BH226" i="7"/>
  <c r="BG226" i="7"/>
  <c r="BF226" i="7"/>
  <c r="T226" i="7"/>
  <c r="R226" i="7"/>
  <c r="P226" i="7"/>
  <c r="BI223" i="7"/>
  <c r="BH223" i="7"/>
  <c r="BG223" i="7"/>
  <c r="BF223" i="7"/>
  <c r="T223" i="7"/>
  <c r="R223" i="7"/>
  <c r="P223" i="7"/>
  <c r="BI221" i="7"/>
  <c r="BH221" i="7"/>
  <c r="BG221" i="7"/>
  <c r="BF221" i="7"/>
  <c r="T221" i="7"/>
  <c r="R221" i="7"/>
  <c r="P221" i="7"/>
  <c r="BI218" i="7"/>
  <c r="BH218" i="7"/>
  <c r="BG218" i="7"/>
  <c r="BF218" i="7"/>
  <c r="T218" i="7"/>
  <c r="R218" i="7"/>
  <c r="P218" i="7"/>
  <c r="BI216" i="7"/>
  <c r="BH216" i="7"/>
  <c r="BG216" i="7"/>
  <c r="BF216" i="7"/>
  <c r="T216" i="7"/>
  <c r="R216" i="7"/>
  <c r="P216" i="7"/>
  <c r="BI213" i="7"/>
  <c r="BH213" i="7"/>
  <c r="BG213" i="7"/>
  <c r="BF213" i="7"/>
  <c r="T213" i="7"/>
  <c r="R213" i="7"/>
  <c r="P213" i="7"/>
  <c r="BI211" i="7"/>
  <c r="BH211" i="7"/>
  <c r="BG211" i="7"/>
  <c r="BF211" i="7"/>
  <c r="T211" i="7"/>
  <c r="R211" i="7"/>
  <c r="P211" i="7"/>
  <c r="BI208" i="7"/>
  <c r="BH208" i="7"/>
  <c r="BG208" i="7"/>
  <c r="BF208" i="7"/>
  <c r="T208" i="7"/>
  <c r="R208" i="7"/>
  <c r="P208" i="7"/>
  <c r="BI206" i="7"/>
  <c r="BH206" i="7"/>
  <c r="BG206" i="7"/>
  <c r="BF206" i="7"/>
  <c r="T206" i="7"/>
  <c r="R206" i="7"/>
  <c r="P206" i="7"/>
  <c r="BI203" i="7"/>
  <c r="BH203" i="7"/>
  <c r="BG203" i="7"/>
  <c r="BF203" i="7"/>
  <c r="T203" i="7"/>
  <c r="R203" i="7"/>
  <c r="P203" i="7"/>
  <c r="BI201" i="7"/>
  <c r="BH201" i="7"/>
  <c r="BG201" i="7"/>
  <c r="BF201" i="7"/>
  <c r="T201" i="7"/>
  <c r="R201" i="7"/>
  <c r="P201" i="7"/>
  <c r="BI198" i="7"/>
  <c r="BH198" i="7"/>
  <c r="BG198" i="7"/>
  <c r="BF198" i="7"/>
  <c r="T198" i="7"/>
  <c r="R198" i="7"/>
  <c r="P198" i="7"/>
  <c r="BI196" i="7"/>
  <c r="BH196" i="7"/>
  <c r="BG196" i="7"/>
  <c r="BF196" i="7"/>
  <c r="T196" i="7"/>
  <c r="R196" i="7"/>
  <c r="P196" i="7"/>
  <c r="BI194" i="7"/>
  <c r="BH194" i="7"/>
  <c r="BG194" i="7"/>
  <c r="BF194" i="7"/>
  <c r="T194" i="7"/>
  <c r="R194" i="7"/>
  <c r="P194" i="7"/>
  <c r="BI190" i="7"/>
  <c r="BH190" i="7"/>
  <c r="BG190" i="7"/>
  <c r="BF190" i="7"/>
  <c r="T190" i="7"/>
  <c r="R190" i="7"/>
  <c r="P190" i="7"/>
  <c r="BI188" i="7"/>
  <c r="BH188" i="7"/>
  <c r="BG188" i="7"/>
  <c r="BF188" i="7"/>
  <c r="T188" i="7"/>
  <c r="R188" i="7"/>
  <c r="P188" i="7"/>
  <c r="BI186" i="7"/>
  <c r="BH186" i="7"/>
  <c r="BG186" i="7"/>
  <c r="BF186" i="7"/>
  <c r="T186" i="7"/>
  <c r="R186" i="7"/>
  <c r="P186" i="7"/>
  <c r="BI183" i="7"/>
  <c r="BH183" i="7"/>
  <c r="BG183" i="7"/>
  <c r="BF183" i="7"/>
  <c r="T183" i="7"/>
  <c r="R183" i="7"/>
  <c r="P183" i="7"/>
  <c r="BI180" i="7"/>
  <c r="BH180" i="7"/>
  <c r="BG180" i="7"/>
  <c r="BF180" i="7"/>
  <c r="T180" i="7"/>
  <c r="R180" i="7"/>
  <c r="P180" i="7"/>
  <c r="BI177" i="7"/>
  <c r="BH177" i="7"/>
  <c r="BG177" i="7"/>
  <c r="BF177" i="7"/>
  <c r="T177" i="7"/>
  <c r="R177" i="7"/>
  <c r="P177" i="7"/>
  <c r="BI174" i="7"/>
  <c r="BH174" i="7"/>
  <c r="BG174" i="7"/>
  <c r="BF174" i="7"/>
  <c r="T174" i="7"/>
  <c r="R174" i="7"/>
  <c r="P174" i="7"/>
  <c r="BI171" i="7"/>
  <c r="BH171" i="7"/>
  <c r="BG171" i="7"/>
  <c r="BF171" i="7"/>
  <c r="T171" i="7"/>
  <c r="R171" i="7"/>
  <c r="P171" i="7"/>
  <c r="BI169" i="7"/>
  <c r="BH169" i="7"/>
  <c r="BG169" i="7"/>
  <c r="BF169" i="7"/>
  <c r="T169" i="7"/>
  <c r="R169" i="7"/>
  <c r="P169" i="7"/>
  <c r="BI167" i="7"/>
  <c r="BH167" i="7"/>
  <c r="BG167" i="7"/>
  <c r="BF167" i="7"/>
  <c r="T167" i="7"/>
  <c r="R167" i="7"/>
  <c r="P167" i="7"/>
  <c r="BI164" i="7"/>
  <c r="BH164" i="7"/>
  <c r="BG164" i="7"/>
  <c r="BF164" i="7"/>
  <c r="T164" i="7"/>
  <c r="R164" i="7"/>
  <c r="P164" i="7"/>
  <c r="BI162" i="7"/>
  <c r="BH162" i="7"/>
  <c r="BG162" i="7"/>
  <c r="BF162" i="7"/>
  <c r="T162" i="7"/>
  <c r="R162" i="7"/>
  <c r="P162" i="7"/>
  <c r="BI160" i="7"/>
  <c r="BH160" i="7"/>
  <c r="BG160" i="7"/>
  <c r="BF160" i="7"/>
  <c r="T160" i="7"/>
  <c r="R160" i="7"/>
  <c r="P160" i="7"/>
  <c r="BI158" i="7"/>
  <c r="BH158" i="7"/>
  <c r="BG158" i="7"/>
  <c r="BF158" i="7"/>
  <c r="T158" i="7"/>
  <c r="R158" i="7"/>
  <c r="P158" i="7"/>
  <c r="BI155" i="7"/>
  <c r="BH155" i="7"/>
  <c r="BG155" i="7"/>
  <c r="BF155" i="7"/>
  <c r="T155" i="7"/>
  <c r="R155" i="7"/>
  <c r="P155" i="7"/>
  <c r="BI153" i="7"/>
  <c r="BH153" i="7"/>
  <c r="BG153" i="7"/>
  <c r="BF153" i="7"/>
  <c r="T153" i="7"/>
  <c r="R153" i="7"/>
  <c r="P153" i="7"/>
  <c r="BI150" i="7"/>
  <c r="BH150" i="7"/>
  <c r="BG150" i="7"/>
  <c r="BF150" i="7"/>
  <c r="T150" i="7"/>
  <c r="R150" i="7"/>
  <c r="P150" i="7"/>
  <c r="BI148" i="7"/>
  <c r="BH148" i="7"/>
  <c r="BG148" i="7"/>
  <c r="BF148" i="7"/>
  <c r="T148" i="7"/>
  <c r="R148" i="7"/>
  <c r="P148" i="7"/>
  <c r="BI145" i="7"/>
  <c r="BH145" i="7"/>
  <c r="BG145" i="7"/>
  <c r="BF145" i="7"/>
  <c r="T145" i="7"/>
  <c r="R145" i="7"/>
  <c r="P145" i="7"/>
  <c r="BI143" i="7"/>
  <c r="BH143" i="7"/>
  <c r="BG143" i="7"/>
  <c r="BF143" i="7"/>
  <c r="T143" i="7"/>
  <c r="R143" i="7"/>
  <c r="P143" i="7"/>
  <c r="BI140" i="7"/>
  <c r="BH140" i="7"/>
  <c r="BG140" i="7"/>
  <c r="BF140" i="7"/>
  <c r="T140" i="7"/>
  <c r="R140" i="7"/>
  <c r="P140" i="7"/>
  <c r="BI138" i="7"/>
  <c r="BH138" i="7"/>
  <c r="BG138" i="7"/>
  <c r="BF138" i="7"/>
  <c r="T138" i="7"/>
  <c r="R138" i="7"/>
  <c r="P138" i="7"/>
  <c r="BI136" i="7"/>
  <c r="BH136" i="7"/>
  <c r="BG136" i="7"/>
  <c r="BF136" i="7"/>
  <c r="T136" i="7"/>
  <c r="R136" i="7"/>
  <c r="P136" i="7"/>
  <c r="BI134" i="7"/>
  <c r="BH134" i="7"/>
  <c r="BG134" i="7"/>
  <c r="BF134" i="7"/>
  <c r="T134" i="7"/>
  <c r="R134" i="7"/>
  <c r="P134" i="7"/>
  <c r="BI132" i="7"/>
  <c r="BH132" i="7"/>
  <c r="BG132" i="7"/>
  <c r="BF132" i="7"/>
  <c r="T132" i="7"/>
  <c r="R132" i="7"/>
  <c r="P132" i="7"/>
  <c r="BI130" i="7"/>
  <c r="BH130" i="7"/>
  <c r="BG130" i="7"/>
  <c r="BF130" i="7"/>
  <c r="T130" i="7"/>
  <c r="R130" i="7"/>
  <c r="P130" i="7"/>
  <c r="J124" i="7"/>
  <c r="J123" i="7"/>
  <c r="F123" i="7"/>
  <c r="F121" i="7"/>
  <c r="E119" i="7"/>
  <c r="J94" i="7"/>
  <c r="J93" i="7"/>
  <c r="F93" i="7"/>
  <c r="F91" i="7"/>
  <c r="E89" i="7"/>
  <c r="J20" i="7"/>
  <c r="E20" i="7"/>
  <c r="F124" i="7" s="1"/>
  <c r="J19" i="7"/>
  <c r="J14" i="7"/>
  <c r="J91" i="7" s="1"/>
  <c r="E7" i="7"/>
  <c r="E115" i="7"/>
  <c r="J39" i="6"/>
  <c r="J38" i="6"/>
  <c r="AY100" i="1"/>
  <c r="J37" i="6"/>
  <c r="AX100" i="1" s="1"/>
  <c r="BI599" i="6"/>
  <c r="BH599" i="6"/>
  <c r="BG599" i="6"/>
  <c r="BF599" i="6"/>
  <c r="T599" i="6"/>
  <c r="R599" i="6"/>
  <c r="P599" i="6"/>
  <c r="BI597" i="6"/>
  <c r="BH597" i="6"/>
  <c r="BG597" i="6"/>
  <c r="BF597" i="6"/>
  <c r="T597" i="6"/>
  <c r="R597" i="6"/>
  <c r="P597" i="6"/>
  <c r="BI595" i="6"/>
  <c r="BH595" i="6"/>
  <c r="BG595" i="6"/>
  <c r="BF595" i="6"/>
  <c r="T595" i="6"/>
  <c r="R595" i="6"/>
  <c r="P595" i="6"/>
  <c r="BI593" i="6"/>
  <c r="BH593" i="6"/>
  <c r="BG593" i="6"/>
  <c r="BF593" i="6"/>
  <c r="T593" i="6"/>
  <c r="R593" i="6"/>
  <c r="P593" i="6"/>
  <c r="BI590" i="6"/>
  <c r="BH590" i="6"/>
  <c r="BG590" i="6"/>
  <c r="BF590" i="6"/>
  <c r="T590" i="6"/>
  <c r="R590" i="6"/>
  <c r="P590" i="6"/>
  <c r="BI587" i="6"/>
  <c r="BH587" i="6"/>
  <c r="BG587" i="6"/>
  <c r="BF587" i="6"/>
  <c r="T587" i="6"/>
  <c r="R587" i="6"/>
  <c r="P587" i="6"/>
  <c r="BI584" i="6"/>
  <c r="BH584" i="6"/>
  <c r="BG584" i="6"/>
  <c r="BF584" i="6"/>
  <c r="T584" i="6"/>
  <c r="R584" i="6"/>
  <c r="P584" i="6"/>
  <c r="BI580" i="6"/>
  <c r="BH580" i="6"/>
  <c r="BG580" i="6"/>
  <c r="BF580" i="6"/>
  <c r="T580" i="6"/>
  <c r="R580" i="6"/>
  <c r="P580" i="6"/>
  <c r="BI577" i="6"/>
  <c r="BH577" i="6"/>
  <c r="BG577" i="6"/>
  <c r="BF577" i="6"/>
  <c r="T577" i="6"/>
  <c r="R577" i="6"/>
  <c r="P577" i="6"/>
  <c r="BI574" i="6"/>
  <c r="BH574" i="6"/>
  <c r="BG574" i="6"/>
  <c r="BF574" i="6"/>
  <c r="T574" i="6"/>
  <c r="R574" i="6"/>
  <c r="P574" i="6"/>
  <c r="BI571" i="6"/>
  <c r="BH571" i="6"/>
  <c r="BG571" i="6"/>
  <c r="BF571" i="6"/>
  <c r="T571" i="6"/>
  <c r="R571" i="6"/>
  <c r="P571" i="6"/>
  <c r="BI568" i="6"/>
  <c r="BH568" i="6"/>
  <c r="BG568" i="6"/>
  <c r="BF568" i="6"/>
  <c r="T568" i="6"/>
  <c r="R568" i="6"/>
  <c r="P568" i="6"/>
  <c r="BI565" i="6"/>
  <c r="BH565" i="6"/>
  <c r="BG565" i="6"/>
  <c r="BF565" i="6"/>
  <c r="T565" i="6"/>
  <c r="R565" i="6"/>
  <c r="P565" i="6"/>
  <c r="BI562" i="6"/>
  <c r="BH562" i="6"/>
  <c r="BG562" i="6"/>
  <c r="BF562" i="6"/>
  <c r="T562" i="6"/>
  <c r="R562" i="6"/>
  <c r="P562" i="6"/>
  <c r="BI559" i="6"/>
  <c r="BH559" i="6"/>
  <c r="BG559" i="6"/>
  <c r="BF559" i="6"/>
  <c r="T559" i="6"/>
  <c r="R559" i="6"/>
  <c r="P559" i="6"/>
  <c r="BI555" i="6"/>
  <c r="BH555" i="6"/>
  <c r="BG555" i="6"/>
  <c r="BF555" i="6"/>
  <c r="T555" i="6"/>
  <c r="R555" i="6"/>
  <c r="P555" i="6"/>
  <c r="BI553" i="6"/>
  <c r="BH553" i="6"/>
  <c r="BG553" i="6"/>
  <c r="BF553" i="6"/>
  <c r="T553" i="6"/>
  <c r="R553" i="6"/>
  <c r="P553" i="6"/>
  <c r="BI551" i="6"/>
  <c r="BH551" i="6"/>
  <c r="BG551" i="6"/>
  <c r="BF551" i="6"/>
  <c r="T551" i="6"/>
  <c r="R551" i="6"/>
  <c r="P551" i="6"/>
  <c r="BI549" i="6"/>
  <c r="BH549" i="6"/>
  <c r="BG549" i="6"/>
  <c r="BF549" i="6"/>
  <c r="T549" i="6"/>
  <c r="R549" i="6"/>
  <c r="P549" i="6"/>
  <c r="BI543" i="6"/>
  <c r="BH543" i="6"/>
  <c r="BG543" i="6"/>
  <c r="BF543" i="6"/>
  <c r="T543" i="6"/>
  <c r="R543" i="6"/>
  <c r="P543" i="6"/>
  <c r="BI541" i="6"/>
  <c r="BH541" i="6"/>
  <c r="BG541" i="6"/>
  <c r="BF541" i="6"/>
  <c r="T541" i="6"/>
  <c r="R541" i="6"/>
  <c r="P541" i="6"/>
  <c r="BI537" i="6"/>
  <c r="BH537" i="6"/>
  <c r="BG537" i="6"/>
  <c r="BF537" i="6"/>
  <c r="T537" i="6"/>
  <c r="R537" i="6"/>
  <c r="P537" i="6"/>
  <c r="BI535" i="6"/>
  <c r="BH535" i="6"/>
  <c r="BG535" i="6"/>
  <c r="BF535" i="6"/>
  <c r="T535" i="6"/>
  <c r="R535" i="6"/>
  <c r="P535" i="6"/>
  <c r="BI529" i="6"/>
  <c r="BH529" i="6"/>
  <c r="BG529" i="6"/>
  <c r="BF529" i="6"/>
  <c r="T529" i="6"/>
  <c r="R529" i="6"/>
  <c r="P529" i="6"/>
  <c r="BI521" i="6"/>
  <c r="BH521" i="6"/>
  <c r="BG521" i="6"/>
  <c r="BF521" i="6"/>
  <c r="T521" i="6"/>
  <c r="R521" i="6"/>
  <c r="P521" i="6"/>
  <c r="BI518" i="6"/>
  <c r="BH518" i="6"/>
  <c r="BG518" i="6"/>
  <c r="BF518" i="6"/>
  <c r="T518" i="6"/>
  <c r="R518" i="6"/>
  <c r="P518" i="6"/>
  <c r="BI514" i="6"/>
  <c r="BH514" i="6"/>
  <c r="BG514" i="6"/>
  <c r="BF514" i="6"/>
  <c r="T514" i="6"/>
  <c r="R514" i="6"/>
  <c r="P514" i="6"/>
  <c r="BI513" i="6"/>
  <c r="BH513" i="6"/>
  <c r="BG513" i="6"/>
  <c r="BF513" i="6"/>
  <c r="T513" i="6"/>
  <c r="R513" i="6"/>
  <c r="P513" i="6"/>
  <c r="BI511" i="6"/>
  <c r="BH511" i="6"/>
  <c r="BG511" i="6"/>
  <c r="BF511" i="6"/>
  <c r="T511" i="6"/>
  <c r="R511" i="6"/>
  <c r="P511" i="6"/>
  <c r="BI509" i="6"/>
  <c r="BH509" i="6"/>
  <c r="BG509" i="6"/>
  <c r="BF509" i="6"/>
  <c r="T509" i="6"/>
  <c r="R509" i="6"/>
  <c r="P509" i="6"/>
  <c r="BI507" i="6"/>
  <c r="BH507" i="6"/>
  <c r="BG507" i="6"/>
  <c r="BF507" i="6"/>
  <c r="T507" i="6"/>
  <c r="R507" i="6"/>
  <c r="P507" i="6"/>
  <c r="BI505" i="6"/>
  <c r="BH505" i="6"/>
  <c r="BG505" i="6"/>
  <c r="BF505" i="6"/>
  <c r="T505" i="6"/>
  <c r="R505" i="6"/>
  <c r="P505" i="6"/>
  <c r="BI501" i="6"/>
  <c r="BH501" i="6"/>
  <c r="BG501" i="6"/>
  <c r="BF501" i="6"/>
  <c r="T501" i="6"/>
  <c r="R501" i="6"/>
  <c r="P501" i="6"/>
  <c r="BI497" i="6"/>
  <c r="BH497" i="6"/>
  <c r="BG497" i="6"/>
  <c r="BF497" i="6"/>
  <c r="T497" i="6"/>
  <c r="R497" i="6"/>
  <c r="P497" i="6"/>
  <c r="BI494" i="6"/>
  <c r="BH494" i="6"/>
  <c r="BG494" i="6"/>
  <c r="BF494" i="6"/>
  <c r="T494" i="6"/>
  <c r="R494" i="6"/>
  <c r="P494" i="6"/>
  <c r="BI491" i="6"/>
  <c r="BH491" i="6"/>
  <c r="BG491" i="6"/>
  <c r="BF491" i="6"/>
  <c r="T491" i="6"/>
  <c r="R491" i="6"/>
  <c r="P491" i="6"/>
  <c r="BI485" i="6"/>
  <c r="BH485" i="6"/>
  <c r="BG485" i="6"/>
  <c r="BF485" i="6"/>
  <c r="T485" i="6"/>
  <c r="R485" i="6"/>
  <c r="P485" i="6"/>
  <c r="BI483" i="6"/>
  <c r="BH483" i="6"/>
  <c r="BG483" i="6"/>
  <c r="BF483" i="6"/>
  <c r="T483" i="6"/>
  <c r="R483" i="6"/>
  <c r="P483" i="6"/>
  <c r="BI481" i="6"/>
  <c r="BH481" i="6"/>
  <c r="BG481" i="6"/>
  <c r="BF481" i="6"/>
  <c r="T481" i="6"/>
  <c r="R481" i="6"/>
  <c r="P481" i="6"/>
  <c r="BI477" i="6"/>
  <c r="BH477" i="6"/>
  <c r="BG477" i="6"/>
  <c r="BF477" i="6"/>
  <c r="T477" i="6"/>
  <c r="R477" i="6"/>
  <c r="P477" i="6"/>
  <c r="BI475" i="6"/>
  <c r="BH475" i="6"/>
  <c r="BG475" i="6"/>
  <c r="BF475" i="6"/>
  <c r="T475" i="6"/>
  <c r="R475" i="6"/>
  <c r="P475" i="6"/>
  <c r="BI473" i="6"/>
  <c r="BH473" i="6"/>
  <c r="BG473" i="6"/>
  <c r="BF473" i="6"/>
  <c r="T473" i="6"/>
  <c r="R473" i="6"/>
  <c r="P473" i="6"/>
  <c r="BI471" i="6"/>
  <c r="BH471" i="6"/>
  <c r="BG471" i="6"/>
  <c r="BF471" i="6"/>
  <c r="T471" i="6"/>
  <c r="R471" i="6"/>
  <c r="P471" i="6"/>
  <c r="BI469" i="6"/>
  <c r="BH469" i="6"/>
  <c r="BG469" i="6"/>
  <c r="BF469" i="6"/>
  <c r="T469" i="6"/>
  <c r="R469" i="6"/>
  <c r="P469" i="6"/>
  <c r="BI467" i="6"/>
  <c r="BH467" i="6"/>
  <c r="BG467" i="6"/>
  <c r="BF467" i="6"/>
  <c r="T467" i="6"/>
  <c r="R467" i="6"/>
  <c r="P467" i="6"/>
  <c r="BI464" i="6"/>
  <c r="BH464" i="6"/>
  <c r="BG464" i="6"/>
  <c r="BF464" i="6"/>
  <c r="T464" i="6"/>
  <c r="R464" i="6"/>
  <c r="P464" i="6"/>
  <c r="BI462" i="6"/>
  <c r="BH462" i="6"/>
  <c r="BG462" i="6"/>
  <c r="BF462" i="6"/>
  <c r="T462" i="6"/>
  <c r="R462" i="6"/>
  <c r="P462" i="6"/>
  <c r="BI459" i="6"/>
  <c r="BH459" i="6"/>
  <c r="BG459" i="6"/>
  <c r="BF459" i="6"/>
  <c r="T459" i="6"/>
  <c r="R459" i="6"/>
  <c r="P459" i="6"/>
  <c r="BI457" i="6"/>
  <c r="BH457" i="6"/>
  <c r="BG457" i="6"/>
  <c r="BF457" i="6"/>
  <c r="T457" i="6"/>
  <c r="R457" i="6"/>
  <c r="P457" i="6"/>
  <c r="BI454" i="6"/>
  <c r="BH454" i="6"/>
  <c r="BG454" i="6"/>
  <c r="BF454" i="6"/>
  <c r="T454" i="6"/>
  <c r="R454" i="6"/>
  <c r="P454" i="6"/>
  <c r="BI451" i="6"/>
  <c r="BH451" i="6"/>
  <c r="BG451" i="6"/>
  <c r="BF451" i="6"/>
  <c r="T451" i="6"/>
  <c r="R451" i="6"/>
  <c r="P451" i="6"/>
  <c r="BI449" i="6"/>
  <c r="BH449" i="6"/>
  <c r="BG449" i="6"/>
  <c r="BF449" i="6"/>
  <c r="T449" i="6"/>
  <c r="R449" i="6"/>
  <c r="P449" i="6"/>
  <c r="BI446" i="6"/>
  <c r="BH446" i="6"/>
  <c r="BG446" i="6"/>
  <c r="BF446" i="6"/>
  <c r="T446" i="6"/>
  <c r="R446" i="6"/>
  <c r="P446" i="6"/>
  <c r="BI444" i="6"/>
  <c r="BH444" i="6"/>
  <c r="BG444" i="6"/>
  <c r="BF444" i="6"/>
  <c r="T444" i="6"/>
  <c r="R444" i="6"/>
  <c r="P444" i="6"/>
  <c r="BI442" i="6"/>
  <c r="BH442" i="6"/>
  <c r="BG442" i="6"/>
  <c r="BF442" i="6"/>
  <c r="T442" i="6"/>
  <c r="R442" i="6"/>
  <c r="P442" i="6"/>
  <c r="BI440" i="6"/>
  <c r="BH440" i="6"/>
  <c r="BG440" i="6"/>
  <c r="BF440" i="6"/>
  <c r="T440" i="6"/>
  <c r="R440" i="6"/>
  <c r="P440" i="6"/>
  <c r="BI437" i="6"/>
  <c r="BH437" i="6"/>
  <c r="BG437" i="6"/>
  <c r="BF437" i="6"/>
  <c r="T437" i="6"/>
  <c r="R437" i="6"/>
  <c r="P437" i="6"/>
  <c r="BI434" i="6"/>
  <c r="BH434" i="6"/>
  <c r="BG434" i="6"/>
  <c r="BF434" i="6"/>
  <c r="T434" i="6"/>
  <c r="R434" i="6"/>
  <c r="P434" i="6"/>
  <c r="BI431" i="6"/>
  <c r="BH431" i="6"/>
  <c r="BG431" i="6"/>
  <c r="BF431" i="6"/>
  <c r="T431" i="6"/>
  <c r="R431" i="6"/>
  <c r="P431" i="6"/>
  <c r="BI429" i="6"/>
  <c r="BH429" i="6"/>
  <c r="BG429" i="6"/>
  <c r="BF429" i="6"/>
  <c r="T429" i="6"/>
  <c r="R429" i="6"/>
  <c r="P429" i="6"/>
  <c r="BI427" i="6"/>
  <c r="BH427" i="6"/>
  <c r="BG427" i="6"/>
  <c r="BF427" i="6"/>
  <c r="T427" i="6"/>
  <c r="R427" i="6"/>
  <c r="P427" i="6"/>
  <c r="BI425" i="6"/>
  <c r="BH425" i="6"/>
  <c r="BG425" i="6"/>
  <c r="BF425" i="6"/>
  <c r="T425" i="6"/>
  <c r="R425" i="6"/>
  <c r="P425" i="6"/>
  <c r="BI423" i="6"/>
  <c r="BH423" i="6"/>
  <c r="BG423" i="6"/>
  <c r="BF423" i="6"/>
  <c r="T423" i="6"/>
  <c r="R423" i="6"/>
  <c r="P423" i="6"/>
  <c r="BI421" i="6"/>
  <c r="BH421" i="6"/>
  <c r="BG421" i="6"/>
  <c r="BF421" i="6"/>
  <c r="T421" i="6"/>
  <c r="R421" i="6"/>
  <c r="P421" i="6"/>
  <c r="BI419" i="6"/>
  <c r="BH419" i="6"/>
  <c r="BG419" i="6"/>
  <c r="BF419" i="6"/>
  <c r="T419" i="6"/>
  <c r="R419" i="6"/>
  <c r="P419" i="6"/>
  <c r="BI417" i="6"/>
  <c r="BH417" i="6"/>
  <c r="BG417" i="6"/>
  <c r="BF417" i="6"/>
  <c r="T417" i="6"/>
  <c r="R417" i="6"/>
  <c r="P417" i="6"/>
  <c r="BI415" i="6"/>
  <c r="BH415" i="6"/>
  <c r="BG415" i="6"/>
  <c r="BF415" i="6"/>
  <c r="T415" i="6"/>
  <c r="R415" i="6"/>
  <c r="P415" i="6"/>
  <c r="BI413" i="6"/>
  <c r="BH413" i="6"/>
  <c r="BG413" i="6"/>
  <c r="BF413" i="6"/>
  <c r="T413" i="6"/>
  <c r="R413" i="6"/>
  <c r="P413" i="6"/>
  <c r="BI411" i="6"/>
  <c r="BH411" i="6"/>
  <c r="BG411" i="6"/>
  <c r="BF411" i="6"/>
  <c r="T411" i="6"/>
  <c r="R411" i="6"/>
  <c r="P411" i="6"/>
  <c r="BI409" i="6"/>
  <c r="BH409" i="6"/>
  <c r="BG409" i="6"/>
  <c r="BF409" i="6"/>
  <c r="T409" i="6"/>
  <c r="R409" i="6"/>
  <c r="P409" i="6"/>
  <c r="BI407" i="6"/>
  <c r="BH407" i="6"/>
  <c r="BG407" i="6"/>
  <c r="BF407" i="6"/>
  <c r="T407" i="6"/>
  <c r="R407" i="6"/>
  <c r="P407" i="6"/>
  <c r="BI405" i="6"/>
  <c r="BH405" i="6"/>
  <c r="BG405" i="6"/>
  <c r="BF405" i="6"/>
  <c r="T405" i="6"/>
  <c r="R405" i="6"/>
  <c r="P405" i="6"/>
  <c r="BI403" i="6"/>
  <c r="BH403" i="6"/>
  <c r="BG403" i="6"/>
  <c r="BF403" i="6"/>
  <c r="T403" i="6"/>
  <c r="R403" i="6"/>
  <c r="P403" i="6"/>
  <c r="BI401" i="6"/>
  <c r="BH401" i="6"/>
  <c r="BG401" i="6"/>
  <c r="BF401" i="6"/>
  <c r="T401" i="6"/>
  <c r="R401" i="6"/>
  <c r="P401" i="6"/>
  <c r="BI399" i="6"/>
  <c r="BH399" i="6"/>
  <c r="BG399" i="6"/>
  <c r="BF399" i="6"/>
  <c r="T399" i="6"/>
  <c r="R399" i="6"/>
  <c r="P399" i="6"/>
  <c r="BI397" i="6"/>
  <c r="BH397" i="6"/>
  <c r="BG397" i="6"/>
  <c r="BF397" i="6"/>
  <c r="T397" i="6"/>
  <c r="R397" i="6"/>
  <c r="P397" i="6"/>
  <c r="BI396" i="6"/>
  <c r="BH396" i="6"/>
  <c r="BG396" i="6"/>
  <c r="BF396" i="6"/>
  <c r="T396" i="6"/>
  <c r="R396" i="6"/>
  <c r="P396" i="6"/>
  <c r="BI395" i="6"/>
  <c r="BH395" i="6"/>
  <c r="BG395" i="6"/>
  <c r="BF395" i="6"/>
  <c r="T395" i="6"/>
  <c r="R395" i="6"/>
  <c r="P395" i="6"/>
  <c r="BI393" i="6"/>
  <c r="BH393" i="6"/>
  <c r="BG393" i="6"/>
  <c r="BF393" i="6"/>
  <c r="T393" i="6"/>
  <c r="R393" i="6"/>
  <c r="P393" i="6"/>
  <c r="BI391" i="6"/>
  <c r="BH391" i="6"/>
  <c r="BG391" i="6"/>
  <c r="BF391" i="6"/>
  <c r="T391" i="6"/>
  <c r="R391" i="6"/>
  <c r="P391" i="6"/>
  <c r="BI390" i="6"/>
  <c r="BH390" i="6"/>
  <c r="BG390" i="6"/>
  <c r="BF390" i="6"/>
  <c r="T390" i="6"/>
  <c r="R390" i="6"/>
  <c r="P390" i="6"/>
  <c r="BI389" i="6"/>
  <c r="BH389" i="6"/>
  <c r="BG389" i="6"/>
  <c r="BF389" i="6"/>
  <c r="T389" i="6"/>
  <c r="R389" i="6"/>
  <c r="P389" i="6"/>
  <c r="BI387" i="6"/>
  <c r="BH387" i="6"/>
  <c r="BG387" i="6"/>
  <c r="BF387" i="6"/>
  <c r="T387" i="6"/>
  <c r="R387" i="6"/>
  <c r="P387" i="6"/>
  <c r="BI385" i="6"/>
  <c r="BH385" i="6"/>
  <c r="BG385" i="6"/>
  <c r="BF385" i="6"/>
  <c r="T385" i="6"/>
  <c r="R385" i="6"/>
  <c r="P385" i="6"/>
  <c r="BI384" i="6"/>
  <c r="BH384" i="6"/>
  <c r="BG384" i="6"/>
  <c r="BF384" i="6"/>
  <c r="T384" i="6"/>
  <c r="R384" i="6"/>
  <c r="P384" i="6"/>
  <c r="BI383" i="6"/>
  <c r="BH383" i="6"/>
  <c r="BG383" i="6"/>
  <c r="BF383" i="6"/>
  <c r="T383" i="6"/>
  <c r="R383" i="6"/>
  <c r="P383" i="6"/>
  <c r="BI381" i="6"/>
  <c r="BH381" i="6"/>
  <c r="BG381" i="6"/>
  <c r="BF381" i="6"/>
  <c r="T381" i="6"/>
  <c r="R381" i="6"/>
  <c r="P381" i="6"/>
  <c r="BI379" i="6"/>
  <c r="BH379" i="6"/>
  <c r="BG379" i="6"/>
  <c r="BF379" i="6"/>
  <c r="T379" i="6"/>
  <c r="R379" i="6"/>
  <c r="P379" i="6"/>
  <c r="BI378" i="6"/>
  <c r="BH378" i="6"/>
  <c r="BG378" i="6"/>
  <c r="BF378" i="6"/>
  <c r="T378" i="6"/>
  <c r="R378" i="6"/>
  <c r="P378" i="6"/>
  <c r="BI377" i="6"/>
  <c r="BH377" i="6"/>
  <c r="BG377" i="6"/>
  <c r="BF377" i="6"/>
  <c r="T377" i="6"/>
  <c r="R377" i="6"/>
  <c r="P377" i="6"/>
  <c r="BI375" i="6"/>
  <c r="BH375" i="6"/>
  <c r="BG375" i="6"/>
  <c r="BF375" i="6"/>
  <c r="T375" i="6"/>
  <c r="R375" i="6"/>
  <c r="P375" i="6"/>
  <c r="BI373" i="6"/>
  <c r="BH373" i="6"/>
  <c r="BG373" i="6"/>
  <c r="BF373" i="6"/>
  <c r="T373" i="6"/>
  <c r="R373" i="6"/>
  <c r="P373" i="6"/>
  <c r="BI372" i="6"/>
  <c r="BH372" i="6"/>
  <c r="BG372" i="6"/>
  <c r="BF372" i="6"/>
  <c r="T372" i="6"/>
  <c r="R372" i="6"/>
  <c r="P372" i="6"/>
  <c r="BI371" i="6"/>
  <c r="BH371" i="6"/>
  <c r="BG371" i="6"/>
  <c r="BF371" i="6"/>
  <c r="T371" i="6"/>
  <c r="R371" i="6"/>
  <c r="P371" i="6"/>
  <c r="BI369" i="6"/>
  <c r="BH369" i="6"/>
  <c r="BG369" i="6"/>
  <c r="BF369" i="6"/>
  <c r="T369" i="6"/>
  <c r="R369" i="6"/>
  <c r="P369" i="6"/>
  <c r="BI367" i="6"/>
  <c r="BH367" i="6"/>
  <c r="BG367" i="6"/>
  <c r="BF367" i="6"/>
  <c r="T367" i="6"/>
  <c r="R367" i="6"/>
  <c r="P367" i="6"/>
  <c r="BI366" i="6"/>
  <c r="BH366" i="6"/>
  <c r="BG366" i="6"/>
  <c r="BF366" i="6"/>
  <c r="T366" i="6"/>
  <c r="R366" i="6"/>
  <c r="P366" i="6"/>
  <c r="BI365" i="6"/>
  <c r="BH365" i="6"/>
  <c r="BG365" i="6"/>
  <c r="BF365" i="6"/>
  <c r="T365" i="6"/>
  <c r="R365" i="6"/>
  <c r="P365" i="6"/>
  <c r="BI363" i="6"/>
  <c r="BH363" i="6"/>
  <c r="BG363" i="6"/>
  <c r="BF363" i="6"/>
  <c r="T363" i="6"/>
  <c r="R363" i="6"/>
  <c r="P363" i="6"/>
  <c r="BI361" i="6"/>
  <c r="BH361" i="6"/>
  <c r="BG361" i="6"/>
  <c r="BF361" i="6"/>
  <c r="T361" i="6"/>
  <c r="R361" i="6"/>
  <c r="P361" i="6"/>
  <c r="BI360" i="6"/>
  <c r="BH360" i="6"/>
  <c r="BG360" i="6"/>
  <c r="BF360" i="6"/>
  <c r="T360" i="6"/>
  <c r="R360" i="6"/>
  <c r="P360" i="6"/>
  <c r="BI359" i="6"/>
  <c r="BH359" i="6"/>
  <c r="BG359" i="6"/>
  <c r="BF359" i="6"/>
  <c r="T359" i="6"/>
  <c r="R359" i="6"/>
  <c r="P359" i="6"/>
  <c r="BI357" i="6"/>
  <c r="BH357" i="6"/>
  <c r="BG357" i="6"/>
  <c r="BF357" i="6"/>
  <c r="T357" i="6"/>
  <c r="R357" i="6"/>
  <c r="P357" i="6"/>
  <c r="BI355" i="6"/>
  <c r="BH355" i="6"/>
  <c r="BG355" i="6"/>
  <c r="BF355" i="6"/>
  <c r="T355" i="6"/>
  <c r="R355" i="6"/>
  <c r="P355" i="6"/>
  <c r="BI354" i="6"/>
  <c r="BH354" i="6"/>
  <c r="BG354" i="6"/>
  <c r="BF354" i="6"/>
  <c r="T354" i="6"/>
  <c r="R354" i="6"/>
  <c r="P354" i="6"/>
  <c r="BI353" i="6"/>
  <c r="BH353" i="6"/>
  <c r="BG353" i="6"/>
  <c r="BF353" i="6"/>
  <c r="T353" i="6"/>
  <c r="R353" i="6"/>
  <c r="P353" i="6"/>
  <c r="BI351" i="6"/>
  <c r="BH351" i="6"/>
  <c r="BG351" i="6"/>
  <c r="BF351" i="6"/>
  <c r="T351" i="6"/>
  <c r="R351" i="6"/>
  <c r="P351" i="6"/>
  <c r="BI348" i="6"/>
  <c r="BH348" i="6"/>
  <c r="BG348" i="6"/>
  <c r="BF348" i="6"/>
  <c r="T348" i="6"/>
  <c r="R348" i="6"/>
  <c r="P348" i="6"/>
  <c r="BI346" i="6"/>
  <c r="BH346" i="6"/>
  <c r="BG346" i="6"/>
  <c r="BF346" i="6"/>
  <c r="T346" i="6"/>
  <c r="R346" i="6"/>
  <c r="P346" i="6"/>
  <c r="BI344" i="6"/>
  <c r="BH344" i="6"/>
  <c r="BG344" i="6"/>
  <c r="BF344" i="6"/>
  <c r="T344" i="6"/>
  <c r="R344" i="6"/>
  <c r="P344" i="6"/>
  <c r="BI343" i="6"/>
  <c r="BH343" i="6"/>
  <c r="BG343" i="6"/>
  <c r="BF343" i="6"/>
  <c r="T343" i="6"/>
  <c r="R343" i="6"/>
  <c r="P343" i="6"/>
  <c r="BI340" i="6"/>
  <c r="BH340" i="6"/>
  <c r="BG340" i="6"/>
  <c r="BF340" i="6"/>
  <c r="T340" i="6"/>
  <c r="R340" i="6"/>
  <c r="P340" i="6"/>
  <c r="BI338" i="6"/>
  <c r="BH338" i="6"/>
  <c r="BG338" i="6"/>
  <c r="BF338" i="6"/>
  <c r="T338" i="6"/>
  <c r="R338" i="6"/>
  <c r="P338" i="6"/>
  <c r="BI336" i="6"/>
  <c r="BH336" i="6"/>
  <c r="BG336" i="6"/>
  <c r="BF336" i="6"/>
  <c r="T336" i="6"/>
  <c r="R336" i="6"/>
  <c r="P336" i="6"/>
  <c r="BI334" i="6"/>
  <c r="BH334" i="6"/>
  <c r="BG334" i="6"/>
  <c r="BF334" i="6"/>
  <c r="T334" i="6"/>
  <c r="R334" i="6"/>
  <c r="P334" i="6"/>
  <c r="BI333" i="6"/>
  <c r="BH333" i="6"/>
  <c r="BG333" i="6"/>
  <c r="BF333" i="6"/>
  <c r="T333" i="6"/>
  <c r="R333" i="6"/>
  <c r="P333" i="6"/>
  <c r="BI331" i="6"/>
  <c r="BH331" i="6"/>
  <c r="BG331" i="6"/>
  <c r="BF331" i="6"/>
  <c r="T331" i="6"/>
  <c r="R331" i="6"/>
  <c r="P331" i="6"/>
  <c r="BI329" i="6"/>
  <c r="BH329" i="6"/>
  <c r="BG329" i="6"/>
  <c r="BF329" i="6"/>
  <c r="T329" i="6"/>
  <c r="R329" i="6"/>
  <c r="P329" i="6"/>
  <c r="BI325" i="6"/>
  <c r="BH325" i="6"/>
  <c r="BG325" i="6"/>
  <c r="BF325" i="6"/>
  <c r="T325" i="6"/>
  <c r="R325" i="6"/>
  <c r="P325" i="6"/>
  <c r="BI323" i="6"/>
  <c r="BH323" i="6"/>
  <c r="BG323" i="6"/>
  <c r="BF323" i="6"/>
  <c r="T323" i="6"/>
  <c r="R323" i="6"/>
  <c r="P323" i="6"/>
  <c r="BI321" i="6"/>
  <c r="BH321" i="6"/>
  <c r="BG321" i="6"/>
  <c r="BF321" i="6"/>
  <c r="T321" i="6"/>
  <c r="R321" i="6"/>
  <c r="P321" i="6"/>
  <c r="BI319" i="6"/>
  <c r="BH319" i="6"/>
  <c r="BG319" i="6"/>
  <c r="BF319" i="6"/>
  <c r="T319" i="6"/>
  <c r="R319" i="6"/>
  <c r="P319" i="6"/>
  <c r="BI313" i="6"/>
  <c r="BH313" i="6"/>
  <c r="BG313" i="6"/>
  <c r="BF313" i="6"/>
  <c r="T313" i="6"/>
  <c r="R313" i="6"/>
  <c r="P313" i="6"/>
  <c r="BI311" i="6"/>
  <c r="BH311" i="6"/>
  <c r="BG311" i="6"/>
  <c r="BF311" i="6"/>
  <c r="T311" i="6"/>
  <c r="R311" i="6"/>
  <c r="P311" i="6"/>
  <c r="BI309" i="6"/>
  <c r="BH309" i="6"/>
  <c r="BG309" i="6"/>
  <c r="BF309" i="6"/>
  <c r="T309" i="6"/>
  <c r="R309" i="6"/>
  <c r="P309" i="6"/>
  <c r="BI307" i="6"/>
  <c r="BH307" i="6"/>
  <c r="BG307" i="6"/>
  <c r="BF307" i="6"/>
  <c r="T307" i="6"/>
  <c r="R307" i="6"/>
  <c r="P307" i="6"/>
  <c r="BI305" i="6"/>
  <c r="BH305" i="6"/>
  <c r="BG305" i="6"/>
  <c r="BF305" i="6"/>
  <c r="T305" i="6"/>
  <c r="R305" i="6"/>
  <c r="P305" i="6"/>
  <c r="BI303" i="6"/>
  <c r="BH303" i="6"/>
  <c r="BG303" i="6"/>
  <c r="BF303" i="6"/>
  <c r="T303" i="6"/>
  <c r="R303" i="6"/>
  <c r="P303" i="6"/>
  <c r="BI300" i="6"/>
  <c r="BH300" i="6"/>
  <c r="BG300" i="6"/>
  <c r="BF300" i="6"/>
  <c r="T300" i="6"/>
  <c r="R300" i="6"/>
  <c r="P300" i="6"/>
  <c r="BI297" i="6"/>
  <c r="BH297" i="6"/>
  <c r="BG297" i="6"/>
  <c r="BF297" i="6"/>
  <c r="T297" i="6"/>
  <c r="R297" i="6"/>
  <c r="P297" i="6"/>
  <c r="BI295" i="6"/>
  <c r="BH295" i="6"/>
  <c r="BG295" i="6"/>
  <c r="BF295" i="6"/>
  <c r="T295" i="6"/>
  <c r="R295" i="6"/>
  <c r="P295" i="6"/>
  <c r="BI292" i="6"/>
  <c r="BH292" i="6"/>
  <c r="BG292" i="6"/>
  <c r="BF292" i="6"/>
  <c r="T292" i="6"/>
  <c r="R292" i="6"/>
  <c r="P292" i="6"/>
  <c r="BI290" i="6"/>
  <c r="BH290" i="6"/>
  <c r="BG290" i="6"/>
  <c r="BF290" i="6"/>
  <c r="T290" i="6"/>
  <c r="R290" i="6"/>
  <c r="P290" i="6"/>
  <c r="BI288" i="6"/>
  <c r="BH288" i="6"/>
  <c r="BG288" i="6"/>
  <c r="BF288" i="6"/>
  <c r="T288" i="6"/>
  <c r="R288" i="6"/>
  <c r="P288" i="6"/>
  <c r="BI286" i="6"/>
  <c r="BH286" i="6"/>
  <c r="BG286" i="6"/>
  <c r="BF286" i="6"/>
  <c r="T286" i="6"/>
  <c r="R286" i="6"/>
  <c r="P286" i="6"/>
  <c r="BI283" i="6"/>
  <c r="BH283" i="6"/>
  <c r="BG283" i="6"/>
  <c r="BF283" i="6"/>
  <c r="T283" i="6"/>
  <c r="R283" i="6"/>
  <c r="P283" i="6"/>
  <c r="BI278" i="6"/>
  <c r="BH278" i="6"/>
  <c r="BG278" i="6"/>
  <c r="BF278" i="6"/>
  <c r="T278" i="6"/>
  <c r="R278" i="6"/>
  <c r="P278" i="6"/>
  <c r="BI276" i="6"/>
  <c r="BH276" i="6"/>
  <c r="BG276" i="6"/>
  <c r="BF276" i="6"/>
  <c r="T276" i="6"/>
  <c r="R276" i="6"/>
  <c r="P276" i="6"/>
  <c r="BI274" i="6"/>
  <c r="BH274" i="6"/>
  <c r="BG274" i="6"/>
  <c r="BF274" i="6"/>
  <c r="T274" i="6"/>
  <c r="R274" i="6"/>
  <c r="P274" i="6"/>
  <c r="BI272" i="6"/>
  <c r="BH272" i="6"/>
  <c r="BG272" i="6"/>
  <c r="BF272" i="6"/>
  <c r="T272" i="6"/>
  <c r="R272" i="6"/>
  <c r="P272" i="6"/>
  <c r="BI271" i="6"/>
  <c r="BH271" i="6"/>
  <c r="BG271" i="6"/>
  <c r="BF271" i="6"/>
  <c r="T271" i="6"/>
  <c r="R271" i="6"/>
  <c r="P271" i="6"/>
  <c r="BI269" i="6"/>
  <c r="BH269" i="6"/>
  <c r="BG269" i="6"/>
  <c r="BF269" i="6"/>
  <c r="T269" i="6"/>
  <c r="R269" i="6"/>
  <c r="P269" i="6"/>
  <c r="BI266" i="6"/>
  <c r="BH266" i="6"/>
  <c r="BG266" i="6"/>
  <c r="BF266" i="6"/>
  <c r="T266" i="6"/>
  <c r="R266" i="6"/>
  <c r="P266" i="6"/>
  <c r="BI265" i="6"/>
  <c r="BH265" i="6"/>
  <c r="BG265" i="6"/>
  <c r="BF265" i="6"/>
  <c r="T265" i="6"/>
  <c r="R265" i="6"/>
  <c r="P265" i="6"/>
  <c r="BI263" i="6"/>
  <c r="BH263" i="6"/>
  <c r="BG263" i="6"/>
  <c r="BF263" i="6"/>
  <c r="T263" i="6"/>
  <c r="R263" i="6"/>
  <c r="P263" i="6"/>
  <c r="BI261" i="6"/>
  <c r="BH261" i="6"/>
  <c r="BG261" i="6"/>
  <c r="BF261" i="6"/>
  <c r="T261" i="6"/>
  <c r="R261" i="6"/>
  <c r="P261" i="6"/>
  <c r="BI258" i="6"/>
  <c r="BH258" i="6"/>
  <c r="BG258" i="6"/>
  <c r="BF258" i="6"/>
  <c r="T258" i="6"/>
  <c r="R258" i="6"/>
  <c r="P258" i="6"/>
  <c r="BI255" i="6"/>
  <c r="BH255" i="6"/>
  <c r="BG255" i="6"/>
  <c r="BF255" i="6"/>
  <c r="T255" i="6"/>
  <c r="R255" i="6"/>
  <c r="P255" i="6"/>
  <c r="BI253" i="6"/>
  <c r="BH253" i="6"/>
  <c r="BG253" i="6"/>
  <c r="BF253" i="6"/>
  <c r="T253" i="6"/>
  <c r="R253" i="6"/>
  <c r="P253" i="6"/>
  <c r="BI250" i="6"/>
  <c r="BH250" i="6"/>
  <c r="BG250" i="6"/>
  <c r="BF250" i="6"/>
  <c r="T250" i="6"/>
  <c r="R250" i="6"/>
  <c r="P250" i="6"/>
  <c r="BI248" i="6"/>
  <c r="BH248" i="6"/>
  <c r="BG248" i="6"/>
  <c r="BF248" i="6"/>
  <c r="T248" i="6"/>
  <c r="R248" i="6"/>
  <c r="P248" i="6"/>
  <c r="BI246" i="6"/>
  <c r="BH246" i="6"/>
  <c r="BG246" i="6"/>
  <c r="BF246" i="6"/>
  <c r="T246" i="6"/>
  <c r="R246" i="6"/>
  <c r="P246" i="6"/>
  <c r="BI242" i="6"/>
  <c r="BH242" i="6"/>
  <c r="BG242" i="6"/>
  <c r="BF242" i="6"/>
  <c r="T242" i="6"/>
  <c r="R242" i="6"/>
  <c r="P242" i="6"/>
  <c r="BI240" i="6"/>
  <c r="BH240" i="6"/>
  <c r="BG240" i="6"/>
  <c r="BF240" i="6"/>
  <c r="T240" i="6"/>
  <c r="R240" i="6"/>
  <c r="P240" i="6"/>
  <c r="BI237" i="6"/>
  <c r="BH237" i="6"/>
  <c r="BG237" i="6"/>
  <c r="BF237" i="6"/>
  <c r="T237" i="6"/>
  <c r="R237" i="6"/>
  <c r="P237" i="6"/>
  <c r="BI234" i="6"/>
  <c r="BH234" i="6"/>
  <c r="BG234" i="6"/>
  <c r="BF234" i="6"/>
  <c r="T234" i="6"/>
  <c r="R234" i="6"/>
  <c r="P234" i="6"/>
  <c r="BI232" i="6"/>
  <c r="BH232" i="6"/>
  <c r="BG232" i="6"/>
  <c r="BF232" i="6"/>
  <c r="T232" i="6"/>
  <c r="R232" i="6"/>
  <c r="P232" i="6"/>
  <c r="BI230" i="6"/>
  <c r="BH230" i="6"/>
  <c r="BG230" i="6"/>
  <c r="BF230" i="6"/>
  <c r="T230" i="6"/>
  <c r="R230" i="6"/>
  <c r="P230" i="6"/>
  <c r="BI228" i="6"/>
  <c r="BH228" i="6"/>
  <c r="BG228" i="6"/>
  <c r="BF228" i="6"/>
  <c r="T228" i="6"/>
  <c r="R228" i="6"/>
  <c r="P228" i="6"/>
  <c r="BI226" i="6"/>
  <c r="BH226" i="6"/>
  <c r="BG226" i="6"/>
  <c r="BF226" i="6"/>
  <c r="T226" i="6"/>
  <c r="R226" i="6"/>
  <c r="P226" i="6"/>
  <c r="BI224" i="6"/>
  <c r="BH224" i="6"/>
  <c r="BG224" i="6"/>
  <c r="BF224" i="6"/>
  <c r="T224" i="6"/>
  <c r="R224" i="6"/>
  <c r="P224" i="6"/>
  <c r="BI222" i="6"/>
  <c r="BH222" i="6"/>
  <c r="BG222" i="6"/>
  <c r="BF222" i="6"/>
  <c r="T222" i="6"/>
  <c r="R222" i="6"/>
  <c r="P222" i="6"/>
  <c r="BI220" i="6"/>
  <c r="BH220" i="6"/>
  <c r="BG220" i="6"/>
  <c r="BF220" i="6"/>
  <c r="T220" i="6"/>
  <c r="R220" i="6"/>
  <c r="P220" i="6"/>
  <c r="BI218" i="6"/>
  <c r="BH218" i="6"/>
  <c r="BG218" i="6"/>
  <c r="BF218" i="6"/>
  <c r="T218" i="6"/>
  <c r="R218" i="6"/>
  <c r="P218" i="6"/>
  <c r="BI216" i="6"/>
  <c r="BH216" i="6"/>
  <c r="BG216" i="6"/>
  <c r="BF216" i="6"/>
  <c r="T216" i="6"/>
  <c r="R216" i="6"/>
  <c r="P216" i="6"/>
  <c r="BI214" i="6"/>
  <c r="BH214" i="6"/>
  <c r="BG214" i="6"/>
  <c r="BF214" i="6"/>
  <c r="T214" i="6"/>
  <c r="R214" i="6"/>
  <c r="P214" i="6"/>
  <c r="BI212" i="6"/>
  <c r="BH212" i="6"/>
  <c r="BG212" i="6"/>
  <c r="BF212" i="6"/>
  <c r="T212" i="6"/>
  <c r="R212" i="6"/>
  <c r="P212" i="6"/>
  <c r="BI210" i="6"/>
  <c r="BH210" i="6"/>
  <c r="BG210" i="6"/>
  <c r="BF210" i="6"/>
  <c r="T210" i="6"/>
  <c r="R210" i="6"/>
  <c r="P210" i="6"/>
  <c r="BI209" i="6"/>
  <c r="BH209" i="6"/>
  <c r="BG209" i="6"/>
  <c r="BF209" i="6"/>
  <c r="T209" i="6"/>
  <c r="R209" i="6"/>
  <c r="P209" i="6"/>
  <c r="BI207" i="6"/>
  <c r="BH207" i="6"/>
  <c r="BG207" i="6"/>
  <c r="BF207" i="6"/>
  <c r="T207" i="6"/>
  <c r="R207" i="6"/>
  <c r="P207" i="6"/>
  <c r="BI206" i="6"/>
  <c r="BH206" i="6"/>
  <c r="BG206" i="6"/>
  <c r="BF206" i="6"/>
  <c r="T206" i="6"/>
  <c r="R206" i="6"/>
  <c r="P206" i="6"/>
  <c r="BI204" i="6"/>
  <c r="BH204" i="6"/>
  <c r="BG204" i="6"/>
  <c r="BF204" i="6"/>
  <c r="T204" i="6"/>
  <c r="R204" i="6"/>
  <c r="P204" i="6"/>
  <c r="BI202" i="6"/>
  <c r="BH202" i="6"/>
  <c r="BG202" i="6"/>
  <c r="BF202" i="6"/>
  <c r="T202" i="6"/>
  <c r="R202" i="6"/>
  <c r="P202" i="6"/>
  <c r="BI199" i="6"/>
  <c r="BH199" i="6"/>
  <c r="BG199" i="6"/>
  <c r="BF199" i="6"/>
  <c r="T199" i="6"/>
  <c r="R199" i="6"/>
  <c r="P199" i="6"/>
  <c r="BI196" i="6"/>
  <c r="BH196" i="6"/>
  <c r="BG196" i="6"/>
  <c r="BF196" i="6"/>
  <c r="T196" i="6"/>
  <c r="R196" i="6"/>
  <c r="P196" i="6"/>
  <c r="BI194" i="6"/>
  <c r="BH194" i="6"/>
  <c r="BG194" i="6"/>
  <c r="BF194" i="6"/>
  <c r="T194" i="6"/>
  <c r="R194" i="6"/>
  <c r="P194" i="6"/>
  <c r="BI190" i="6"/>
  <c r="BH190" i="6"/>
  <c r="BG190" i="6"/>
  <c r="BF190" i="6"/>
  <c r="T190" i="6"/>
  <c r="R190" i="6"/>
  <c r="P190" i="6"/>
  <c r="BI188" i="6"/>
  <c r="BH188" i="6"/>
  <c r="BG188" i="6"/>
  <c r="BF188" i="6"/>
  <c r="T188" i="6"/>
  <c r="R188" i="6"/>
  <c r="P188" i="6"/>
  <c r="BI186" i="6"/>
  <c r="BH186" i="6"/>
  <c r="BG186" i="6"/>
  <c r="BF186" i="6"/>
  <c r="T186" i="6"/>
  <c r="R186" i="6"/>
  <c r="P186" i="6"/>
  <c r="BI184" i="6"/>
  <c r="BH184" i="6"/>
  <c r="BG184" i="6"/>
  <c r="BF184" i="6"/>
  <c r="T184" i="6"/>
  <c r="R184" i="6"/>
  <c r="P184" i="6"/>
  <c r="BI182" i="6"/>
  <c r="BH182" i="6"/>
  <c r="BG182" i="6"/>
  <c r="BF182" i="6"/>
  <c r="T182" i="6"/>
  <c r="R182" i="6"/>
  <c r="P182" i="6"/>
  <c r="BI180" i="6"/>
  <c r="BH180" i="6"/>
  <c r="BG180" i="6"/>
  <c r="BF180" i="6"/>
  <c r="T180" i="6"/>
  <c r="R180" i="6"/>
  <c r="P180" i="6"/>
  <c r="BI178" i="6"/>
  <c r="BH178" i="6"/>
  <c r="BG178" i="6"/>
  <c r="BF178" i="6"/>
  <c r="T178" i="6"/>
  <c r="R178" i="6"/>
  <c r="P178" i="6"/>
  <c r="BI174" i="6"/>
  <c r="BH174" i="6"/>
  <c r="BG174" i="6"/>
  <c r="BF174" i="6"/>
  <c r="T174" i="6"/>
  <c r="R174" i="6"/>
  <c r="P174" i="6"/>
  <c r="BI172" i="6"/>
  <c r="BH172" i="6"/>
  <c r="BG172" i="6"/>
  <c r="BF172" i="6"/>
  <c r="T172" i="6"/>
  <c r="R172" i="6"/>
  <c r="P172" i="6"/>
  <c r="BI170" i="6"/>
  <c r="BH170" i="6"/>
  <c r="BG170" i="6"/>
  <c r="BF170" i="6"/>
  <c r="T170" i="6"/>
  <c r="R170" i="6"/>
  <c r="P170" i="6"/>
  <c r="BI168" i="6"/>
  <c r="BH168" i="6"/>
  <c r="BG168" i="6"/>
  <c r="BF168" i="6"/>
  <c r="T168" i="6"/>
  <c r="R168" i="6"/>
  <c r="P168" i="6"/>
  <c r="BI166" i="6"/>
  <c r="BH166" i="6"/>
  <c r="BG166" i="6"/>
  <c r="BF166" i="6"/>
  <c r="T166" i="6"/>
  <c r="R166" i="6"/>
  <c r="P166" i="6"/>
  <c r="BI164" i="6"/>
  <c r="BH164" i="6"/>
  <c r="BG164" i="6"/>
  <c r="BF164" i="6"/>
  <c r="T164" i="6"/>
  <c r="R164" i="6"/>
  <c r="P164" i="6"/>
  <c r="BI162" i="6"/>
  <c r="BH162" i="6"/>
  <c r="BG162" i="6"/>
  <c r="BF162" i="6"/>
  <c r="T162" i="6"/>
  <c r="R162" i="6"/>
  <c r="P162" i="6"/>
  <c r="BI160" i="6"/>
  <c r="BH160" i="6"/>
  <c r="BG160" i="6"/>
  <c r="BF160" i="6"/>
  <c r="T160" i="6"/>
  <c r="R160" i="6"/>
  <c r="P160" i="6"/>
  <c r="BI158" i="6"/>
  <c r="BH158" i="6"/>
  <c r="BG158" i="6"/>
  <c r="BF158" i="6"/>
  <c r="T158" i="6"/>
  <c r="R158" i="6"/>
  <c r="P158" i="6"/>
  <c r="BI154" i="6"/>
  <c r="BH154" i="6"/>
  <c r="BG154" i="6"/>
  <c r="BF154" i="6"/>
  <c r="T154" i="6"/>
  <c r="R154" i="6"/>
  <c r="P154" i="6"/>
  <c r="BI152" i="6"/>
  <c r="BH152" i="6"/>
  <c r="BG152" i="6"/>
  <c r="BF152" i="6"/>
  <c r="T152" i="6"/>
  <c r="R152" i="6"/>
  <c r="P152" i="6"/>
  <c r="BI150" i="6"/>
  <c r="BH150" i="6"/>
  <c r="BG150" i="6"/>
  <c r="BF150" i="6"/>
  <c r="T150" i="6"/>
  <c r="R150" i="6"/>
  <c r="P150" i="6"/>
  <c r="BI148" i="6"/>
  <c r="BH148" i="6"/>
  <c r="BG148" i="6"/>
  <c r="BF148" i="6"/>
  <c r="T148" i="6"/>
  <c r="R148" i="6"/>
  <c r="P148" i="6"/>
  <c r="BI146" i="6"/>
  <c r="BH146" i="6"/>
  <c r="BG146" i="6"/>
  <c r="BF146" i="6"/>
  <c r="T146" i="6"/>
  <c r="R146" i="6"/>
  <c r="P146" i="6"/>
  <c r="BI144" i="6"/>
  <c r="BH144" i="6"/>
  <c r="BG144" i="6"/>
  <c r="BF144" i="6"/>
  <c r="T144" i="6"/>
  <c r="R144" i="6"/>
  <c r="P144" i="6"/>
  <c r="BI142" i="6"/>
  <c r="BH142" i="6"/>
  <c r="BG142" i="6"/>
  <c r="BF142" i="6"/>
  <c r="T142" i="6"/>
  <c r="R142" i="6"/>
  <c r="P142" i="6"/>
  <c r="BI140" i="6"/>
  <c r="BH140" i="6"/>
  <c r="BG140" i="6"/>
  <c r="BF140" i="6"/>
  <c r="T140" i="6"/>
  <c r="R140" i="6"/>
  <c r="P140" i="6"/>
  <c r="BI138" i="6"/>
  <c r="BH138" i="6"/>
  <c r="BG138" i="6"/>
  <c r="BF138" i="6"/>
  <c r="T138" i="6"/>
  <c r="R138" i="6"/>
  <c r="P138" i="6"/>
  <c r="J132" i="6"/>
  <c r="J131" i="6"/>
  <c r="F131" i="6"/>
  <c r="F129" i="6"/>
  <c r="E127" i="6"/>
  <c r="J94" i="6"/>
  <c r="J93" i="6"/>
  <c r="F93" i="6"/>
  <c r="F91" i="6"/>
  <c r="E89" i="6"/>
  <c r="J20" i="6"/>
  <c r="E20" i="6"/>
  <c r="F94" i="6" s="1"/>
  <c r="J19" i="6"/>
  <c r="J14" i="6"/>
  <c r="J129" i="6" s="1"/>
  <c r="E7" i="6"/>
  <c r="E85" i="6" s="1"/>
  <c r="J39" i="5"/>
  <c r="J38" i="5"/>
  <c r="AY99" i="1" s="1"/>
  <c r="J37" i="5"/>
  <c r="AX99" i="1"/>
  <c r="BI296" i="5"/>
  <c r="BH296" i="5"/>
  <c r="BG296" i="5"/>
  <c r="BF296" i="5"/>
  <c r="T296" i="5"/>
  <c r="R296" i="5"/>
  <c r="P296" i="5"/>
  <c r="BI288" i="5"/>
  <c r="BH288" i="5"/>
  <c r="BG288" i="5"/>
  <c r="BF288" i="5"/>
  <c r="T288" i="5"/>
  <c r="T287" i="5" s="1"/>
  <c r="R288" i="5"/>
  <c r="R287" i="5" s="1"/>
  <c r="P288" i="5"/>
  <c r="P287" i="5" s="1"/>
  <c r="BI285" i="5"/>
  <c r="BH285" i="5"/>
  <c r="BG285" i="5"/>
  <c r="BF285" i="5"/>
  <c r="T285" i="5"/>
  <c r="R285" i="5"/>
  <c r="P285" i="5"/>
  <c r="BI282" i="5"/>
  <c r="BH282" i="5"/>
  <c r="BG282" i="5"/>
  <c r="BF282" i="5"/>
  <c r="T282" i="5"/>
  <c r="R282" i="5"/>
  <c r="P282" i="5"/>
  <c r="BI280" i="5"/>
  <c r="BH280" i="5"/>
  <c r="BG280" i="5"/>
  <c r="BF280" i="5"/>
  <c r="T280" i="5"/>
  <c r="R280" i="5"/>
  <c r="P280" i="5"/>
  <c r="BI277" i="5"/>
  <c r="BH277" i="5"/>
  <c r="BG277" i="5"/>
  <c r="BF277" i="5"/>
  <c r="T277" i="5"/>
  <c r="R277" i="5"/>
  <c r="P277" i="5"/>
  <c r="BI274" i="5"/>
  <c r="BH274" i="5"/>
  <c r="BG274" i="5"/>
  <c r="BF274" i="5"/>
  <c r="T274" i="5"/>
  <c r="R274" i="5"/>
  <c r="P274" i="5"/>
  <c r="BI271" i="5"/>
  <c r="BH271" i="5"/>
  <c r="BG271" i="5"/>
  <c r="BF271" i="5"/>
  <c r="T271" i="5"/>
  <c r="R271" i="5"/>
  <c r="P271" i="5"/>
  <c r="BI268" i="5"/>
  <c r="BH268" i="5"/>
  <c r="BG268" i="5"/>
  <c r="BF268" i="5"/>
  <c r="T268" i="5"/>
  <c r="R268" i="5"/>
  <c r="P268" i="5"/>
  <c r="BI266" i="5"/>
  <c r="BH266" i="5"/>
  <c r="BG266" i="5"/>
  <c r="BF266" i="5"/>
  <c r="T266" i="5"/>
  <c r="R266" i="5"/>
  <c r="P266" i="5"/>
  <c r="BI264" i="5"/>
  <c r="BH264" i="5"/>
  <c r="BG264" i="5"/>
  <c r="BF264" i="5"/>
  <c r="T264" i="5"/>
  <c r="R264" i="5"/>
  <c r="P264" i="5"/>
  <c r="BI262" i="5"/>
  <c r="BH262" i="5"/>
  <c r="BG262" i="5"/>
  <c r="BF262" i="5"/>
  <c r="T262" i="5"/>
  <c r="R262" i="5"/>
  <c r="P262" i="5"/>
  <c r="BI260" i="5"/>
  <c r="BH260" i="5"/>
  <c r="BG260" i="5"/>
  <c r="BF260" i="5"/>
  <c r="T260" i="5"/>
  <c r="R260" i="5"/>
  <c r="P260" i="5"/>
  <c r="BI258" i="5"/>
  <c r="BH258" i="5"/>
  <c r="BG258" i="5"/>
  <c r="BF258" i="5"/>
  <c r="T258" i="5"/>
  <c r="R258" i="5"/>
  <c r="P258" i="5"/>
  <c r="BI256" i="5"/>
  <c r="BH256" i="5"/>
  <c r="BG256" i="5"/>
  <c r="BF256" i="5"/>
  <c r="T256" i="5"/>
  <c r="R256" i="5"/>
  <c r="P256" i="5"/>
  <c r="BI254" i="5"/>
  <c r="BH254" i="5"/>
  <c r="BG254" i="5"/>
  <c r="BF254" i="5"/>
  <c r="T254" i="5"/>
  <c r="R254" i="5"/>
  <c r="P254" i="5"/>
  <c r="BI252" i="5"/>
  <c r="BH252" i="5"/>
  <c r="BG252" i="5"/>
  <c r="BF252" i="5"/>
  <c r="T252" i="5"/>
  <c r="R252" i="5"/>
  <c r="P252" i="5"/>
  <c r="BI250" i="5"/>
  <c r="BH250" i="5"/>
  <c r="BG250" i="5"/>
  <c r="BF250" i="5"/>
  <c r="T250" i="5"/>
  <c r="R250" i="5"/>
  <c r="P250" i="5"/>
  <c r="BI248" i="5"/>
  <c r="BH248" i="5"/>
  <c r="BG248" i="5"/>
  <c r="BF248" i="5"/>
  <c r="T248" i="5"/>
  <c r="R248" i="5"/>
  <c r="P248" i="5"/>
  <c r="BI246" i="5"/>
  <c r="BH246" i="5"/>
  <c r="BG246" i="5"/>
  <c r="BF246" i="5"/>
  <c r="T246" i="5"/>
  <c r="R246" i="5"/>
  <c r="P246" i="5"/>
  <c r="BI243" i="5"/>
  <c r="BH243" i="5"/>
  <c r="BG243" i="5"/>
  <c r="BF243" i="5"/>
  <c r="T243" i="5"/>
  <c r="R243" i="5"/>
  <c r="P243" i="5"/>
  <c r="BI241" i="5"/>
  <c r="BH241" i="5"/>
  <c r="BG241" i="5"/>
  <c r="BF241" i="5"/>
  <c r="T241" i="5"/>
  <c r="R241" i="5"/>
  <c r="P241" i="5"/>
  <c r="BI240" i="5"/>
  <c r="BH240" i="5"/>
  <c r="BG240" i="5"/>
  <c r="BF240" i="5"/>
  <c r="T240" i="5"/>
  <c r="R240" i="5"/>
  <c r="P240" i="5"/>
  <c r="BI238" i="5"/>
  <c r="BH238" i="5"/>
  <c r="BG238" i="5"/>
  <c r="BF238" i="5"/>
  <c r="T238" i="5"/>
  <c r="R238" i="5"/>
  <c r="P238" i="5"/>
  <c r="BI236" i="5"/>
  <c r="BH236" i="5"/>
  <c r="BG236" i="5"/>
  <c r="BF236" i="5"/>
  <c r="T236" i="5"/>
  <c r="R236" i="5"/>
  <c r="P236" i="5"/>
  <c r="BI234" i="5"/>
  <c r="BH234" i="5"/>
  <c r="BG234" i="5"/>
  <c r="BF234" i="5"/>
  <c r="T234" i="5"/>
  <c r="R234" i="5"/>
  <c r="P234" i="5"/>
  <c r="BI232" i="5"/>
  <c r="BH232" i="5"/>
  <c r="BG232" i="5"/>
  <c r="BF232" i="5"/>
  <c r="T232" i="5"/>
  <c r="R232" i="5"/>
  <c r="P232" i="5"/>
  <c r="BI230" i="5"/>
  <c r="BH230" i="5"/>
  <c r="BG230" i="5"/>
  <c r="BF230" i="5"/>
  <c r="T230" i="5"/>
  <c r="R230" i="5"/>
  <c r="P230" i="5"/>
  <c r="BI228" i="5"/>
  <c r="BH228" i="5"/>
  <c r="BG228" i="5"/>
  <c r="BF228" i="5"/>
  <c r="T228" i="5"/>
  <c r="R228" i="5"/>
  <c r="P228" i="5"/>
  <c r="BI226" i="5"/>
  <c r="BH226" i="5"/>
  <c r="BG226" i="5"/>
  <c r="BF226" i="5"/>
  <c r="T226" i="5"/>
  <c r="R226" i="5"/>
  <c r="P226" i="5"/>
  <c r="BI223" i="5"/>
  <c r="BH223" i="5"/>
  <c r="BG223" i="5"/>
  <c r="BF223" i="5"/>
  <c r="T223" i="5"/>
  <c r="R223" i="5"/>
  <c r="P223" i="5"/>
  <c r="BI221" i="5"/>
  <c r="BH221" i="5"/>
  <c r="BG221" i="5"/>
  <c r="BF221" i="5"/>
  <c r="T221" i="5"/>
  <c r="R221" i="5"/>
  <c r="P221" i="5"/>
  <c r="BI218" i="5"/>
  <c r="BH218" i="5"/>
  <c r="BG218" i="5"/>
  <c r="BF218" i="5"/>
  <c r="T218" i="5"/>
  <c r="R218" i="5"/>
  <c r="P218" i="5"/>
  <c r="BI215" i="5"/>
  <c r="BH215" i="5"/>
  <c r="BG215" i="5"/>
  <c r="BF215" i="5"/>
  <c r="T215" i="5"/>
  <c r="R215" i="5"/>
  <c r="P215" i="5"/>
  <c r="BI212" i="5"/>
  <c r="BH212" i="5"/>
  <c r="BG212" i="5"/>
  <c r="BF212" i="5"/>
  <c r="T212" i="5"/>
  <c r="R212" i="5"/>
  <c r="P212" i="5"/>
  <c r="BI209" i="5"/>
  <c r="BH209" i="5"/>
  <c r="BG209" i="5"/>
  <c r="BF209" i="5"/>
  <c r="T209" i="5"/>
  <c r="R209" i="5"/>
  <c r="P209" i="5"/>
  <c r="BI206" i="5"/>
  <c r="BH206" i="5"/>
  <c r="BG206" i="5"/>
  <c r="BF206" i="5"/>
  <c r="T206" i="5"/>
  <c r="R206" i="5"/>
  <c r="P206" i="5"/>
  <c r="BI203" i="5"/>
  <c r="BH203" i="5"/>
  <c r="BG203" i="5"/>
  <c r="BF203" i="5"/>
  <c r="T203" i="5"/>
  <c r="R203" i="5"/>
  <c r="P203" i="5"/>
  <c r="BI200" i="5"/>
  <c r="BH200" i="5"/>
  <c r="BG200" i="5"/>
  <c r="BF200" i="5"/>
  <c r="T200" i="5"/>
  <c r="R200" i="5"/>
  <c r="P200" i="5"/>
  <c r="BI197" i="5"/>
  <c r="BH197" i="5"/>
  <c r="BG197" i="5"/>
  <c r="BF197" i="5"/>
  <c r="T197" i="5"/>
  <c r="R197" i="5"/>
  <c r="P197" i="5"/>
  <c r="BI194" i="5"/>
  <c r="BH194" i="5"/>
  <c r="BG194" i="5"/>
  <c r="BF194" i="5"/>
  <c r="T194" i="5"/>
  <c r="R194" i="5"/>
  <c r="P194" i="5"/>
  <c r="BI191" i="5"/>
  <c r="BH191" i="5"/>
  <c r="BG191" i="5"/>
  <c r="BF191" i="5"/>
  <c r="T191" i="5"/>
  <c r="R191" i="5"/>
  <c r="P191" i="5"/>
  <c r="BI188" i="5"/>
  <c r="BH188" i="5"/>
  <c r="BG188" i="5"/>
  <c r="BF188" i="5"/>
  <c r="T188" i="5"/>
  <c r="R188" i="5"/>
  <c r="P188" i="5"/>
  <c r="BI185" i="5"/>
  <c r="BH185" i="5"/>
  <c r="BG185" i="5"/>
  <c r="BF185" i="5"/>
  <c r="T185" i="5"/>
  <c r="R185" i="5"/>
  <c r="P185" i="5"/>
  <c r="BI182" i="5"/>
  <c r="BH182" i="5"/>
  <c r="BG182" i="5"/>
  <c r="BF182" i="5"/>
  <c r="T182" i="5"/>
  <c r="R182" i="5"/>
  <c r="P182" i="5"/>
  <c r="BI180" i="5"/>
  <c r="BH180" i="5"/>
  <c r="BG180" i="5"/>
  <c r="BF180" i="5"/>
  <c r="T180" i="5"/>
  <c r="R180" i="5"/>
  <c r="P180" i="5"/>
  <c r="BI178" i="5"/>
  <c r="BH178" i="5"/>
  <c r="BG178" i="5"/>
  <c r="BF178" i="5"/>
  <c r="T178" i="5"/>
  <c r="R178" i="5"/>
  <c r="P178" i="5"/>
  <c r="BI175" i="5"/>
  <c r="BH175" i="5"/>
  <c r="BG175" i="5"/>
  <c r="BF175" i="5"/>
  <c r="T175" i="5"/>
  <c r="R175" i="5"/>
  <c r="P175" i="5"/>
  <c r="BI172" i="5"/>
  <c r="BH172" i="5"/>
  <c r="BG172" i="5"/>
  <c r="BF172" i="5"/>
  <c r="T172" i="5"/>
  <c r="R172" i="5"/>
  <c r="P172" i="5"/>
  <c r="BI170" i="5"/>
  <c r="BH170" i="5"/>
  <c r="BG170" i="5"/>
  <c r="BF170" i="5"/>
  <c r="T170" i="5"/>
  <c r="R170" i="5"/>
  <c r="P170" i="5"/>
  <c r="BI167" i="5"/>
  <c r="BH167" i="5"/>
  <c r="BG167" i="5"/>
  <c r="BF167" i="5"/>
  <c r="T167" i="5"/>
  <c r="R167" i="5"/>
  <c r="P167" i="5"/>
  <c r="BI164" i="5"/>
  <c r="BH164" i="5"/>
  <c r="BG164" i="5"/>
  <c r="BF164" i="5"/>
  <c r="T164" i="5"/>
  <c r="R164" i="5"/>
  <c r="P164" i="5"/>
  <c r="BI162" i="5"/>
  <c r="BH162" i="5"/>
  <c r="BG162" i="5"/>
  <c r="BF162" i="5"/>
  <c r="T162" i="5"/>
  <c r="R162" i="5"/>
  <c r="P162" i="5"/>
  <c r="BI159" i="5"/>
  <c r="BH159" i="5"/>
  <c r="BG159" i="5"/>
  <c r="BF159" i="5"/>
  <c r="T159" i="5"/>
  <c r="R159" i="5"/>
  <c r="P159" i="5"/>
  <c r="BI156" i="5"/>
  <c r="BH156" i="5"/>
  <c r="BG156" i="5"/>
  <c r="BF156" i="5"/>
  <c r="T156" i="5"/>
  <c r="R156" i="5"/>
  <c r="P156" i="5"/>
  <c r="BI153" i="5"/>
  <c r="BH153" i="5"/>
  <c r="BG153" i="5"/>
  <c r="BF153" i="5"/>
  <c r="T153" i="5"/>
  <c r="R153" i="5"/>
  <c r="P153" i="5"/>
  <c r="BI150" i="5"/>
  <c r="BH150" i="5"/>
  <c r="BG150" i="5"/>
  <c r="BF150" i="5"/>
  <c r="T150" i="5"/>
  <c r="R150" i="5"/>
  <c r="P150" i="5"/>
  <c r="BI147" i="5"/>
  <c r="BH147" i="5"/>
  <c r="BG147" i="5"/>
  <c r="BF147" i="5"/>
  <c r="T147" i="5"/>
  <c r="R147" i="5"/>
  <c r="P147" i="5"/>
  <c r="BI144" i="5"/>
  <c r="BH144" i="5"/>
  <c r="BG144" i="5"/>
  <c r="BF144" i="5"/>
  <c r="T144" i="5"/>
  <c r="R144" i="5"/>
  <c r="P144" i="5"/>
  <c r="BI141" i="5"/>
  <c r="BH141" i="5"/>
  <c r="BG141" i="5"/>
  <c r="BF141" i="5"/>
  <c r="T141" i="5"/>
  <c r="R141" i="5"/>
  <c r="P141" i="5"/>
  <c r="BI138" i="5"/>
  <c r="BH138" i="5"/>
  <c r="BG138" i="5"/>
  <c r="BF138" i="5"/>
  <c r="T138" i="5"/>
  <c r="R138" i="5"/>
  <c r="P138" i="5"/>
  <c r="BI135" i="5"/>
  <c r="BH135" i="5"/>
  <c r="BG135" i="5"/>
  <c r="BF135" i="5"/>
  <c r="T135" i="5"/>
  <c r="R135" i="5"/>
  <c r="P135" i="5"/>
  <c r="BI132" i="5"/>
  <c r="BH132" i="5"/>
  <c r="BG132" i="5"/>
  <c r="BF132" i="5"/>
  <c r="T132" i="5"/>
  <c r="R132" i="5"/>
  <c r="P132" i="5"/>
  <c r="BI130" i="5"/>
  <c r="BH130" i="5"/>
  <c r="BG130" i="5"/>
  <c r="BF130" i="5"/>
  <c r="T130" i="5"/>
  <c r="R130" i="5"/>
  <c r="P130" i="5"/>
  <c r="J124" i="5"/>
  <c r="J123" i="5"/>
  <c r="F123" i="5"/>
  <c r="F121" i="5"/>
  <c r="E119" i="5"/>
  <c r="J94" i="5"/>
  <c r="J93" i="5"/>
  <c r="F93" i="5"/>
  <c r="F91" i="5"/>
  <c r="E89" i="5"/>
  <c r="J20" i="5"/>
  <c r="E20" i="5"/>
  <c r="F124" i="5" s="1"/>
  <c r="J19" i="5"/>
  <c r="J14" i="5"/>
  <c r="J121" i="5" s="1"/>
  <c r="E7" i="5"/>
  <c r="E115" i="5" s="1"/>
  <c r="J39" i="4"/>
  <c r="J38" i="4"/>
  <c r="AY98" i="1" s="1"/>
  <c r="J37" i="4"/>
  <c r="AX98" i="1" s="1"/>
  <c r="BI279" i="4"/>
  <c r="BH279" i="4"/>
  <c r="BG279" i="4"/>
  <c r="BF279" i="4"/>
  <c r="T279" i="4"/>
  <c r="R279" i="4"/>
  <c r="P279" i="4"/>
  <c r="BI278" i="4"/>
  <c r="BH278" i="4"/>
  <c r="BG278" i="4"/>
  <c r="BF278" i="4"/>
  <c r="T278" i="4"/>
  <c r="R278" i="4"/>
  <c r="P278" i="4"/>
  <c r="BI277" i="4"/>
  <c r="BH277" i="4"/>
  <c r="BG277" i="4"/>
  <c r="BF277" i="4"/>
  <c r="T277" i="4"/>
  <c r="R277" i="4"/>
  <c r="P277" i="4"/>
  <c r="BI276" i="4"/>
  <c r="BH276" i="4"/>
  <c r="BG276" i="4"/>
  <c r="BF276" i="4"/>
  <c r="T276" i="4"/>
  <c r="R276" i="4"/>
  <c r="P276" i="4"/>
  <c r="BI275" i="4"/>
  <c r="BH275" i="4"/>
  <c r="BG275" i="4"/>
  <c r="BF275" i="4"/>
  <c r="T275" i="4"/>
  <c r="R275" i="4"/>
  <c r="P275" i="4"/>
  <c r="BI274" i="4"/>
  <c r="BH274" i="4"/>
  <c r="BG274" i="4"/>
  <c r="BF274" i="4"/>
  <c r="T274" i="4"/>
  <c r="R274" i="4"/>
  <c r="P274" i="4"/>
  <c r="BI273" i="4"/>
  <c r="BH273" i="4"/>
  <c r="BG273" i="4"/>
  <c r="BF273" i="4"/>
  <c r="T273" i="4"/>
  <c r="R273" i="4"/>
  <c r="P273" i="4"/>
  <c r="BI272" i="4"/>
  <c r="BH272" i="4"/>
  <c r="BG272" i="4"/>
  <c r="BF272" i="4"/>
  <c r="T272" i="4"/>
  <c r="R272" i="4"/>
  <c r="P272" i="4"/>
  <c r="BI271" i="4"/>
  <c r="BH271" i="4"/>
  <c r="BG271" i="4"/>
  <c r="BF271" i="4"/>
  <c r="T271" i="4"/>
  <c r="R271" i="4"/>
  <c r="P271" i="4"/>
  <c r="BI269" i="4"/>
  <c r="BH269" i="4"/>
  <c r="BG269" i="4"/>
  <c r="BF269" i="4"/>
  <c r="T269" i="4"/>
  <c r="R269" i="4"/>
  <c r="P269" i="4"/>
  <c r="BI268" i="4"/>
  <c r="BH268" i="4"/>
  <c r="BG268" i="4"/>
  <c r="BF268" i="4"/>
  <c r="T268" i="4"/>
  <c r="R268" i="4"/>
  <c r="P268" i="4"/>
  <c r="BI264" i="4"/>
  <c r="BH264" i="4"/>
  <c r="BG264" i="4"/>
  <c r="BF264" i="4"/>
  <c r="T264" i="4"/>
  <c r="R264" i="4"/>
  <c r="P264" i="4"/>
  <c r="BI260" i="4"/>
  <c r="BH260" i="4"/>
  <c r="BG260" i="4"/>
  <c r="BF260" i="4"/>
  <c r="T260" i="4"/>
  <c r="R260" i="4"/>
  <c r="P260" i="4"/>
  <c r="BI256" i="4"/>
  <c r="BH256" i="4"/>
  <c r="BG256" i="4"/>
  <c r="BF256" i="4"/>
  <c r="T256" i="4"/>
  <c r="R256" i="4"/>
  <c r="P256" i="4"/>
  <c r="BI252" i="4"/>
  <c r="BH252" i="4"/>
  <c r="BG252" i="4"/>
  <c r="BF252" i="4"/>
  <c r="T252" i="4"/>
  <c r="R252" i="4"/>
  <c r="P252" i="4"/>
  <c r="BI244" i="4"/>
  <c r="BH244" i="4"/>
  <c r="BG244" i="4"/>
  <c r="BF244" i="4"/>
  <c r="T244" i="4"/>
  <c r="R244" i="4"/>
  <c r="P244" i="4"/>
  <c r="BI236" i="4"/>
  <c r="BH236" i="4"/>
  <c r="BG236" i="4"/>
  <c r="BF236" i="4"/>
  <c r="T236" i="4"/>
  <c r="R236" i="4"/>
  <c r="P236" i="4"/>
  <c r="BI228" i="4"/>
  <c r="BH228" i="4"/>
  <c r="BG228" i="4"/>
  <c r="BF228" i="4"/>
  <c r="T228" i="4"/>
  <c r="R228" i="4"/>
  <c r="P228" i="4"/>
  <c r="BI226" i="4"/>
  <c r="BH226" i="4"/>
  <c r="BG226" i="4"/>
  <c r="BF226" i="4"/>
  <c r="T226" i="4"/>
  <c r="R226" i="4"/>
  <c r="P226" i="4"/>
  <c r="BI225" i="4"/>
  <c r="BH225" i="4"/>
  <c r="BG225" i="4"/>
  <c r="BF225" i="4"/>
  <c r="T225" i="4"/>
  <c r="R225" i="4"/>
  <c r="P225" i="4"/>
  <c r="BI221" i="4"/>
  <c r="BH221" i="4"/>
  <c r="BG221" i="4"/>
  <c r="BF221" i="4"/>
  <c r="T221" i="4"/>
  <c r="R221" i="4"/>
  <c r="P221" i="4"/>
  <c r="BI217" i="4"/>
  <c r="BH217" i="4"/>
  <c r="BG217" i="4"/>
  <c r="BF217" i="4"/>
  <c r="T217" i="4"/>
  <c r="R217" i="4"/>
  <c r="P217" i="4"/>
  <c r="BI215" i="4"/>
  <c r="BH215" i="4"/>
  <c r="BG215" i="4"/>
  <c r="BF215" i="4"/>
  <c r="T215" i="4"/>
  <c r="R215" i="4"/>
  <c r="P215" i="4"/>
  <c r="BI214" i="4"/>
  <c r="BH214" i="4"/>
  <c r="BG214" i="4"/>
  <c r="BF214" i="4"/>
  <c r="T214" i="4"/>
  <c r="R214" i="4"/>
  <c r="P214" i="4"/>
  <c r="BI210" i="4"/>
  <c r="BH210" i="4"/>
  <c r="BG210" i="4"/>
  <c r="BF210" i="4"/>
  <c r="T210" i="4"/>
  <c r="R210" i="4"/>
  <c r="P210" i="4"/>
  <c r="BI206" i="4"/>
  <c r="BH206" i="4"/>
  <c r="BG206" i="4"/>
  <c r="BF206" i="4"/>
  <c r="T206" i="4"/>
  <c r="R206" i="4"/>
  <c r="P206" i="4"/>
  <c r="BI200" i="4"/>
  <c r="BH200" i="4"/>
  <c r="BG200" i="4"/>
  <c r="BF200" i="4"/>
  <c r="T200" i="4"/>
  <c r="R200" i="4"/>
  <c r="P200" i="4"/>
  <c r="BI196" i="4"/>
  <c r="BH196" i="4"/>
  <c r="BG196" i="4"/>
  <c r="BF196" i="4"/>
  <c r="T196" i="4"/>
  <c r="R196" i="4"/>
  <c r="P196" i="4"/>
  <c r="BI192" i="4"/>
  <c r="BH192" i="4"/>
  <c r="BG192" i="4"/>
  <c r="BF192" i="4"/>
  <c r="T192" i="4"/>
  <c r="R192" i="4"/>
  <c r="P192" i="4"/>
  <c r="BI188" i="4"/>
  <c r="BH188" i="4"/>
  <c r="BG188" i="4"/>
  <c r="BF188" i="4"/>
  <c r="T188" i="4"/>
  <c r="R188" i="4"/>
  <c r="P188" i="4"/>
  <c r="BI184" i="4"/>
  <c r="BH184" i="4"/>
  <c r="BG184" i="4"/>
  <c r="BF184" i="4"/>
  <c r="T184" i="4"/>
  <c r="R184" i="4"/>
  <c r="P184" i="4"/>
  <c r="BI180" i="4"/>
  <c r="BH180" i="4"/>
  <c r="BG180" i="4"/>
  <c r="BF180" i="4"/>
  <c r="T180" i="4"/>
  <c r="R180" i="4"/>
  <c r="P180" i="4"/>
  <c r="BI176" i="4"/>
  <c r="BH176" i="4"/>
  <c r="BG176" i="4"/>
  <c r="BF176" i="4"/>
  <c r="T176" i="4"/>
  <c r="R176" i="4"/>
  <c r="P176" i="4"/>
  <c r="BI172" i="4"/>
  <c r="BH172" i="4"/>
  <c r="BG172" i="4"/>
  <c r="BF172" i="4"/>
  <c r="T172" i="4"/>
  <c r="R172" i="4"/>
  <c r="P172" i="4"/>
  <c r="BI168" i="4"/>
  <c r="BH168" i="4"/>
  <c r="BG168" i="4"/>
  <c r="BF168" i="4"/>
  <c r="T168" i="4"/>
  <c r="R168" i="4"/>
  <c r="P168" i="4"/>
  <c r="BI164" i="4"/>
  <c r="BH164" i="4"/>
  <c r="BG164" i="4"/>
  <c r="BF164" i="4"/>
  <c r="T164" i="4"/>
  <c r="R164" i="4"/>
  <c r="P164" i="4"/>
  <c r="BI160" i="4"/>
  <c r="BH160" i="4"/>
  <c r="BG160" i="4"/>
  <c r="BF160" i="4"/>
  <c r="T160" i="4"/>
  <c r="R160" i="4"/>
  <c r="P160" i="4"/>
  <c r="BI153" i="4"/>
  <c r="BH153" i="4"/>
  <c r="BG153" i="4"/>
  <c r="BF153" i="4"/>
  <c r="T153" i="4"/>
  <c r="R153" i="4"/>
  <c r="P153" i="4"/>
  <c r="BI149" i="4"/>
  <c r="BH149" i="4"/>
  <c r="BG149" i="4"/>
  <c r="BF149" i="4"/>
  <c r="T149" i="4"/>
  <c r="R149" i="4"/>
  <c r="P149" i="4"/>
  <c r="BI145" i="4"/>
  <c r="BH145" i="4"/>
  <c r="BG145" i="4"/>
  <c r="BF145" i="4"/>
  <c r="T145" i="4"/>
  <c r="R145" i="4"/>
  <c r="P145" i="4"/>
  <c r="BI141" i="4"/>
  <c r="BH141" i="4"/>
  <c r="BG141" i="4"/>
  <c r="BF141" i="4"/>
  <c r="T141" i="4"/>
  <c r="R141" i="4"/>
  <c r="P141" i="4"/>
  <c r="BI137" i="4"/>
  <c r="BH137" i="4"/>
  <c r="BG137" i="4"/>
  <c r="BF137" i="4"/>
  <c r="T137" i="4"/>
  <c r="R137" i="4"/>
  <c r="P137" i="4"/>
  <c r="BI126" i="4"/>
  <c r="BH126" i="4"/>
  <c r="BG126" i="4"/>
  <c r="BF126" i="4"/>
  <c r="T126" i="4"/>
  <c r="R126" i="4"/>
  <c r="P126" i="4"/>
  <c r="J120" i="4"/>
  <c r="F120" i="4"/>
  <c r="F118" i="4"/>
  <c r="E116" i="4"/>
  <c r="J93" i="4"/>
  <c r="F93" i="4"/>
  <c r="F91" i="4"/>
  <c r="E89" i="4"/>
  <c r="J26" i="4"/>
  <c r="E26" i="4"/>
  <c r="J121" i="4" s="1"/>
  <c r="J25" i="4"/>
  <c r="J20" i="4"/>
  <c r="E20" i="4"/>
  <c r="F121" i="4" s="1"/>
  <c r="J19" i="4"/>
  <c r="J14" i="4"/>
  <c r="J118" i="4"/>
  <c r="E7" i="4"/>
  <c r="E85" i="4"/>
  <c r="J39" i="3"/>
  <c r="J38" i="3"/>
  <c r="AY97" i="1" s="1"/>
  <c r="J37" i="3"/>
  <c r="AX97" i="1"/>
  <c r="BI194" i="3"/>
  <c r="BH194" i="3"/>
  <c r="BG194" i="3"/>
  <c r="BF194" i="3"/>
  <c r="T194" i="3"/>
  <c r="R194" i="3"/>
  <c r="P194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3" i="3"/>
  <c r="BH183" i="3"/>
  <c r="BG183" i="3"/>
  <c r="BF183" i="3"/>
  <c r="T183" i="3"/>
  <c r="R183" i="3"/>
  <c r="P183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J124" i="3"/>
  <c r="J123" i="3"/>
  <c r="F123" i="3"/>
  <c r="F121" i="3"/>
  <c r="E119" i="3"/>
  <c r="J94" i="3"/>
  <c r="J93" i="3"/>
  <c r="F93" i="3"/>
  <c r="F91" i="3"/>
  <c r="E89" i="3"/>
  <c r="J20" i="3"/>
  <c r="E20" i="3"/>
  <c r="F94" i="3"/>
  <c r="J19" i="3"/>
  <c r="J14" i="3"/>
  <c r="J91" i="3" s="1"/>
  <c r="E7" i="3"/>
  <c r="E115" i="3" s="1"/>
  <c r="J39" i="2"/>
  <c r="J38" i="2"/>
  <c r="AY96" i="1"/>
  <c r="J37" i="2"/>
  <c r="AX96" i="1"/>
  <c r="BI1028" i="2"/>
  <c r="BH1028" i="2"/>
  <c r="BG1028" i="2"/>
  <c r="BF1028" i="2"/>
  <c r="T1028" i="2"/>
  <c r="R1028" i="2"/>
  <c r="P1028" i="2"/>
  <c r="BI1024" i="2"/>
  <c r="BH1024" i="2"/>
  <c r="BG1024" i="2"/>
  <c r="BF1024" i="2"/>
  <c r="T1024" i="2"/>
  <c r="R1024" i="2"/>
  <c r="P1024" i="2"/>
  <c r="BI1015" i="2"/>
  <c r="BH1015" i="2"/>
  <c r="BG1015" i="2"/>
  <c r="BF1015" i="2"/>
  <c r="T1015" i="2"/>
  <c r="R1015" i="2"/>
  <c r="P1015" i="2"/>
  <c r="BI1013" i="2"/>
  <c r="BH1013" i="2"/>
  <c r="BG1013" i="2"/>
  <c r="BF1013" i="2"/>
  <c r="T1013" i="2"/>
  <c r="R1013" i="2"/>
  <c r="P1013" i="2"/>
  <c r="BI1007" i="2"/>
  <c r="BH1007" i="2"/>
  <c r="BG1007" i="2"/>
  <c r="BF1007" i="2"/>
  <c r="T1007" i="2"/>
  <c r="R1007" i="2"/>
  <c r="P1007" i="2"/>
  <c r="BI1004" i="2"/>
  <c r="BH1004" i="2"/>
  <c r="BG1004" i="2"/>
  <c r="BF1004" i="2"/>
  <c r="T1004" i="2"/>
  <c r="R1004" i="2"/>
  <c r="P1004" i="2"/>
  <c r="BI996" i="2"/>
  <c r="BH996" i="2"/>
  <c r="BG996" i="2"/>
  <c r="BF996" i="2"/>
  <c r="T996" i="2"/>
  <c r="R996" i="2"/>
  <c r="P996" i="2"/>
  <c r="BI988" i="2"/>
  <c r="BH988" i="2"/>
  <c r="BG988" i="2"/>
  <c r="BF988" i="2"/>
  <c r="T988" i="2"/>
  <c r="R988" i="2"/>
  <c r="P988" i="2"/>
  <c r="BI986" i="2"/>
  <c r="BH986" i="2"/>
  <c r="BG986" i="2"/>
  <c r="BF986" i="2"/>
  <c r="T986" i="2"/>
  <c r="R986" i="2"/>
  <c r="P986" i="2"/>
  <c r="BI979" i="2"/>
  <c r="BH979" i="2"/>
  <c r="BG979" i="2"/>
  <c r="BF979" i="2"/>
  <c r="T979" i="2"/>
  <c r="R979" i="2"/>
  <c r="P979" i="2"/>
  <c r="BI977" i="2"/>
  <c r="BH977" i="2"/>
  <c r="BG977" i="2"/>
  <c r="BF977" i="2"/>
  <c r="T977" i="2"/>
  <c r="R977" i="2"/>
  <c r="P977" i="2"/>
  <c r="BI972" i="2"/>
  <c r="BH972" i="2"/>
  <c r="BG972" i="2"/>
  <c r="BF972" i="2"/>
  <c r="T972" i="2"/>
  <c r="R972" i="2"/>
  <c r="P972" i="2"/>
  <c r="BI966" i="2"/>
  <c r="BH966" i="2"/>
  <c r="BG966" i="2"/>
  <c r="BF966" i="2"/>
  <c r="T966" i="2"/>
  <c r="R966" i="2"/>
  <c r="P966" i="2"/>
  <c r="BI964" i="2"/>
  <c r="BH964" i="2"/>
  <c r="BG964" i="2"/>
  <c r="BF964" i="2"/>
  <c r="T964" i="2"/>
  <c r="R964" i="2"/>
  <c r="P964" i="2"/>
  <c r="BI958" i="2"/>
  <c r="BH958" i="2"/>
  <c r="BG958" i="2"/>
  <c r="BF958" i="2"/>
  <c r="T958" i="2"/>
  <c r="R958" i="2"/>
  <c r="P958" i="2"/>
  <c r="BI956" i="2"/>
  <c r="BH956" i="2"/>
  <c r="BG956" i="2"/>
  <c r="BF956" i="2"/>
  <c r="T956" i="2"/>
  <c r="R956" i="2"/>
  <c r="P956" i="2"/>
  <c r="BI950" i="2"/>
  <c r="BH950" i="2"/>
  <c r="BG950" i="2"/>
  <c r="BF950" i="2"/>
  <c r="T950" i="2"/>
  <c r="R950" i="2"/>
  <c r="P950" i="2"/>
  <c r="BI943" i="2"/>
  <c r="BH943" i="2"/>
  <c r="BG943" i="2"/>
  <c r="BF943" i="2"/>
  <c r="T943" i="2"/>
  <c r="R943" i="2"/>
  <c r="P943" i="2"/>
  <c r="BI936" i="2"/>
  <c r="BH936" i="2"/>
  <c r="BG936" i="2"/>
  <c r="BF936" i="2"/>
  <c r="T936" i="2"/>
  <c r="R936" i="2"/>
  <c r="P936" i="2"/>
  <c r="BI931" i="2"/>
  <c r="BH931" i="2"/>
  <c r="BG931" i="2"/>
  <c r="BF931" i="2"/>
  <c r="T931" i="2"/>
  <c r="R931" i="2"/>
  <c r="P931" i="2"/>
  <c r="BI925" i="2"/>
  <c r="BH925" i="2"/>
  <c r="BG925" i="2"/>
  <c r="BF925" i="2"/>
  <c r="T925" i="2"/>
  <c r="R925" i="2"/>
  <c r="P925" i="2"/>
  <c r="BI918" i="2"/>
  <c r="BH918" i="2"/>
  <c r="BG918" i="2"/>
  <c r="BF918" i="2"/>
  <c r="T918" i="2"/>
  <c r="R918" i="2"/>
  <c r="P918" i="2"/>
  <c r="BI911" i="2"/>
  <c r="BH911" i="2"/>
  <c r="BG911" i="2"/>
  <c r="BF911" i="2"/>
  <c r="T911" i="2"/>
  <c r="R911" i="2"/>
  <c r="P911" i="2"/>
  <c r="BI908" i="2"/>
  <c r="BH908" i="2"/>
  <c r="BG908" i="2"/>
  <c r="BF908" i="2"/>
  <c r="T908" i="2"/>
  <c r="R908" i="2"/>
  <c r="P908" i="2"/>
  <c r="BI902" i="2"/>
  <c r="BH902" i="2"/>
  <c r="BG902" i="2"/>
  <c r="BF902" i="2"/>
  <c r="T902" i="2"/>
  <c r="R902" i="2"/>
  <c r="P902" i="2"/>
  <c r="BI896" i="2"/>
  <c r="BH896" i="2"/>
  <c r="BG896" i="2"/>
  <c r="BF896" i="2"/>
  <c r="T896" i="2"/>
  <c r="R896" i="2"/>
  <c r="P896" i="2"/>
  <c r="BI890" i="2"/>
  <c r="BH890" i="2"/>
  <c r="BG890" i="2"/>
  <c r="BF890" i="2"/>
  <c r="T890" i="2"/>
  <c r="R890" i="2"/>
  <c r="P890" i="2"/>
  <c r="BI884" i="2"/>
  <c r="BH884" i="2"/>
  <c r="BG884" i="2"/>
  <c r="BF884" i="2"/>
  <c r="T884" i="2"/>
  <c r="R884" i="2"/>
  <c r="P884" i="2"/>
  <c r="BI876" i="2"/>
  <c r="BH876" i="2"/>
  <c r="BG876" i="2"/>
  <c r="BF876" i="2"/>
  <c r="T876" i="2"/>
  <c r="R876" i="2"/>
  <c r="P876" i="2"/>
  <c r="BI874" i="2"/>
  <c r="BH874" i="2"/>
  <c r="BG874" i="2"/>
  <c r="BF874" i="2"/>
  <c r="T874" i="2"/>
  <c r="R874" i="2"/>
  <c r="P874" i="2"/>
  <c r="BI869" i="2"/>
  <c r="BH869" i="2"/>
  <c r="BG869" i="2"/>
  <c r="BF869" i="2"/>
  <c r="T869" i="2"/>
  <c r="R869" i="2"/>
  <c r="P869" i="2"/>
  <c r="BI864" i="2"/>
  <c r="BH864" i="2"/>
  <c r="BG864" i="2"/>
  <c r="BF864" i="2"/>
  <c r="T864" i="2"/>
  <c r="R864" i="2"/>
  <c r="P864" i="2"/>
  <c r="BI859" i="2"/>
  <c r="BH859" i="2"/>
  <c r="BG859" i="2"/>
  <c r="BF859" i="2"/>
  <c r="T859" i="2"/>
  <c r="R859" i="2"/>
  <c r="P859" i="2"/>
  <c r="BI855" i="2"/>
  <c r="BH855" i="2"/>
  <c r="BG855" i="2"/>
  <c r="BF855" i="2"/>
  <c r="T855" i="2"/>
  <c r="R855" i="2"/>
  <c r="P855" i="2"/>
  <c r="BI850" i="2"/>
  <c r="BH850" i="2"/>
  <c r="BG850" i="2"/>
  <c r="BF850" i="2"/>
  <c r="T850" i="2"/>
  <c r="R850" i="2"/>
  <c r="P850" i="2"/>
  <c r="BI845" i="2"/>
  <c r="BH845" i="2"/>
  <c r="BG845" i="2"/>
  <c r="BF845" i="2"/>
  <c r="T845" i="2"/>
  <c r="R845" i="2"/>
  <c r="P845" i="2"/>
  <c r="BI840" i="2"/>
  <c r="BH840" i="2"/>
  <c r="BG840" i="2"/>
  <c r="BF840" i="2"/>
  <c r="T840" i="2"/>
  <c r="R840" i="2"/>
  <c r="P840" i="2"/>
  <c r="BI835" i="2"/>
  <c r="BH835" i="2"/>
  <c r="BG835" i="2"/>
  <c r="BF835" i="2"/>
  <c r="T835" i="2"/>
  <c r="R835" i="2"/>
  <c r="P835" i="2"/>
  <c r="BI830" i="2"/>
  <c r="BH830" i="2"/>
  <c r="BG830" i="2"/>
  <c r="BF830" i="2"/>
  <c r="T830" i="2"/>
  <c r="R830" i="2"/>
  <c r="P830" i="2"/>
  <c r="BI825" i="2"/>
  <c r="BH825" i="2"/>
  <c r="BG825" i="2"/>
  <c r="BF825" i="2"/>
  <c r="T825" i="2"/>
  <c r="R825" i="2"/>
  <c r="P825" i="2"/>
  <c r="BI819" i="2"/>
  <c r="BH819" i="2"/>
  <c r="BG819" i="2"/>
  <c r="BF819" i="2"/>
  <c r="T819" i="2"/>
  <c r="R819" i="2"/>
  <c r="P819" i="2"/>
  <c r="BI812" i="2"/>
  <c r="BH812" i="2"/>
  <c r="BG812" i="2"/>
  <c r="BF812" i="2"/>
  <c r="T812" i="2"/>
  <c r="R812" i="2"/>
  <c r="P812" i="2"/>
  <c r="BI805" i="2"/>
  <c r="BH805" i="2"/>
  <c r="BG805" i="2"/>
  <c r="BF805" i="2"/>
  <c r="T805" i="2"/>
  <c r="R805" i="2"/>
  <c r="P805" i="2"/>
  <c r="BI798" i="2"/>
  <c r="BH798" i="2"/>
  <c r="BG798" i="2"/>
  <c r="BF798" i="2"/>
  <c r="T798" i="2"/>
  <c r="R798" i="2"/>
  <c r="P798" i="2"/>
  <c r="BI793" i="2"/>
  <c r="BH793" i="2"/>
  <c r="BG793" i="2"/>
  <c r="BF793" i="2"/>
  <c r="T793" i="2"/>
  <c r="R793" i="2"/>
  <c r="P793" i="2"/>
  <c r="BI787" i="2"/>
  <c r="BH787" i="2"/>
  <c r="BG787" i="2"/>
  <c r="BF787" i="2"/>
  <c r="T787" i="2"/>
  <c r="R787" i="2"/>
  <c r="P787" i="2"/>
  <c r="BI778" i="2"/>
  <c r="BH778" i="2"/>
  <c r="BG778" i="2"/>
  <c r="BF778" i="2"/>
  <c r="T778" i="2"/>
  <c r="R778" i="2"/>
  <c r="P778" i="2"/>
  <c r="BI771" i="2"/>
  <c r="BH771" i="2"/>
  <c r="BG771" i="2"/>
  <c r="BF771" i="2"/>
  <c r="T771" i="2"/>
  <c r="R771" i="2"/>
  <c r="P771" i="2"/>
  <c r="BI765" i="2"/>
  <c r="BH765" i="2"/>
  <c r="BG765" i="2"/>
  <c r="BF765" i="2"/>
  <c r="T765" i="2"/>
  <c r="T764" i="2"/>
  <c r="R765" i="2"/>
  <c r="R764" i="2"/>
  <c r="P765" i="2"/>
  <c r="P764" i="2"/>
  <c r="BI759" i="2"/>
  <c r="BH759" i="2"/>
  <c r="BG759" i="2"/>
  <c r="BF759" i="2"/>
  <c r="T759" i="2"/>
  <c r="T758" i="2"/>
  <c r="R759" i="2"/>
  <c r="R758" i="2"/>
  <c r="P759" i="2"/>
  <c r="P758" i="2"/>
  <c r="BI750" i="2"/>
  <c r="BH750" i="2"/>
  <c r="BG750" i="2"/>
  <c r="BF750" i="2"/>
  <c r="T750" i="2"/>
  <c r="R750" i="2"/>
  <c r="P750" i="2"/>
  <c r="BI745" i="2"/>
  <c r="BH745" i="2"/>
  <c r="BG745" i="2"/>
  <c r="BF745" i="2"/>
  <c r="T745" i="2"/>
  <c r="R745" i="2"/>
  <c r="P745" i="2"/>
  <c r="BI740" i="2"/>
  <c r="BH740" i="2"/>
  <c r="BG740" i="2"/>
  <c r="BF740" i="2"/>
  <c r="T740" i="2"/>
  <c r="R740" i="2"/>
  <c r="P740" i="2"/>
  <c r="BI736" i="2"/>
  <c r="BH736" i="2"/>
  <c r="BG736" i="2"/>
  <c r="BF736" i="2"/>
  <c r="T736" i="2"/>
  <c r="R736" i="2"/>
  <c r="P736" i="2"/>
  <c r="BI731" i="2"/>
  <c r="BH731" i="2"/>
  <c r="BG731" i="2"/>
  <c r="BF731" i="2"/>
  <c r="T731" i="2"/>
  <c r="R731" i="2"/>
  <c r="P731" i="2"/>
  <c r="BI726" i="2"/>
  <c r="BH726" i="2"/>
  <c r="BG726" i="2"/>
  <c r="BF726" i="2"/>
  <c r="T726" i="2"/>
  <c r="R726" i="2"/>
  <c r="P726" i="2"/>
  <c r="BI720" i="2"/>
  <c r="BH720" i="2"/>
  <c r="BG720" i="2"/>
  <c r="BF720" i="2"/>
  <c r="T720" i="2"/>
  <c r="T719" i="2"/>
  <c r="R720" i="2"/>
  <c r="R719" i="2"/>
  <c r="P720" i="2"/>
  <c r="P719" i="2"/>
  <c r="BI717" i="2"/>
  <c r="BH717" i="2"/>
  <c r="BG717" i="2"/>
  <c r="BF717" i="2"/>
  <c r="T717" i="2"/>
  <c r="R717" i="2"/>
  <c r="P717" i="2"/>
  <c r="BI709" i="2"/>
  <c r="BH709" i="2"/>
  <c r="BG709" i="2"/>
  <c r="BF709" i="2"/>
  <c r="T709" i="2"/>
  <c r="R709" i="2"/>
  <c r="P709" i="2"/>
  <c r="BI702" i="2"/>
  <c r="BH702" i="2"/>
  <c r="BG702" i="2"/>
  <c r="BF702" i="2"/>
  <c r="T702" i="2"/>
  <c r="R702" i="2"/>
  <c r="P702" i="2"/>
  <c r="BI697" i="2"/>
  <c r="BH697" i="2"/>
  <c r="BG697" i="2"/>
  <c r="BF697" i="2"/>
  <c r="T697" i="2"/>
  <c r="R697" i="2"/>
  <c r="P697" i="2"/>
  <c r="BI694" i="2"/>
  <c r="BH694" i="2"/>
  <c r="BG694" i="2"/>
  <c r="BF694" i="2"/>
  <c r="T694" i="2"/>
  <c r="R694" i="2"/>
  <c r="P694" i="2"/>
  <c r="BI691" i="2"/>
  <c r="BH691" i="2"/>
  <c r="BG691" i="2"/>
  <c r="BF691" i="2"/>
  <c r="T691" i="2"/>
  <c r="R691" i="2"/>
  <c r="P691" i="2"/>
  <c r="BI684" i="2"/>
  <c r="BH684" i="2"/>
  <c r="BG684" i="2"/>
  <c r="BF684" i="2"/>
  <c r="T684" i="2"/>
  <c r="R684" i="2"/>
  <c r="P684" i="2"/>
  <c r="BI674" i="2"/>
  <c r="BH674" i="2"/>
  <c r="BG674" i="2"/>
  <c r="BF674" i="2"/>
  <c r="T674" i="2"/>
  <c r="R674" i="2"/>
  <c r="P674" i="2"/>
  <c r="BI668" i="2"/>
  <c r="BH668" i="2"/>
  <c r="BG668" i="2"/>
  <c r="BF668" i="2"/>
  <c r="T668" i="2"/>
  <c r="R668" i="2"/>
  <c r="P668" i="2"/>
  <c r="BI656" i="2"/>
  <c r="BH656" i="2"/>
  <c r="BG656" i="2"/>
  <c r="BF656" i="2"/>
  <c r="T656" i="2"/>
  <c r="R656" i="2"/>
  <c r="P656" i="2"/>
  <c r="BI639" i="2"/>
  <c r="BH639" i="2"/>
  <c r="BG639" i="2"/>
  <c r="BF639" i="2"/>
  <c r="T639" i="2"/>
  <c r="R639" i="2"/>
  <c r="P639" i="2"/>
  <c r="BI638" i="2"/>
  <c r="BH638" i="2"/>
  <c r="BG638" i="2"/>
  <c r="BF638" i="2"/>
  <c r="T638" i="2"/>
  <c r="R638" i="2"/>
  <c r="P638" i="2"/>
  <c r="BI633" i="2"/>
  <c r="BH633" i="2"/>
  <c r="BG633" i="2"/>
  <c r="BF633" i="2"/>
  <c r="T633" i="2"/>
  <c r="R633" i="2"/>
  <c r="P633" i="2"/>
  <c r="BI632" i="2"/>
  <c r="BH632" i="2"/>
  <c r="BG632" i="2"/>
  <c r="BF632" i="2"/>
  <c r="T632" i="2"/>
  <c r="R632" i="2"/>
  <c r="P632" i="2"/>
  <c r="BI627" i="2"/>
  <c r="BH627" i="2"/>
  <c r="BG627" i="2"/>
  <c r="BF627" i="2"/>
  <c r="T627" i="2"/>
  <c r="R627" i="2"/>
  <c r="P627" i="2"/>
  <c r="BI626" i="2"/>
  <c r="BH626" i="2"/>
  <c r="BG626" i="2"/>
  <c r="BF626" i="2"/>
  <c r="T626" i="2"/>
  <c r="R626" i="2"/>
  <c r="P626" i="2"/>
  <c r="BI621" i="2"/>
  <c r="BH621" i="2"/>
  <c r="BG621" i="2"/>
  <c r="BF621" i="2"/>
  <c r="T621" i="2"/>
  <c r="R621" i="2"/>
  <c r="P621" i="2"/>
  <c r="BI620" i="2"/>
  <c r="BH620" i="2"/>
  <c r="BG620" i="2"/>
  <c r="BF620" i="2"/>
  <c r="T620" i="2"/>
  <c r="R620" i="2"/>
  <c r="P620" i="2"/>
  <c r="BI615" i="2"/>
  <c r="BH615" i="2"/>
  <c r="BG615" i="2"/>
  <c r="BF615" i="2"/>
  <c r="T615" i="2"/>
  <c r="R615" i="2"/>
  <c r="P615" i="2"/>
  <c r="BI608" i="2"/>
  <c r="BH608" i="2"/>
  <c r="BG608" i="2"/>
  <c r="BF608" i="2"/>
  <c r="T608" i="2"/>
  <c r="R608" i="2"/>
  <c r="P608" i="2"/>
  <c r="BI602" i="2"/>
  <c r="BH602" i="2"/>
  <c r="BG602" i="2"/>
  <c r="BF602" i="2"/>
  <c r="T602" i="2"/>
  <c r="R602" i="2"/>
  <c r="P602" i="2"/>
  <c r="BI594" i="2"/>
  <c r="BH594" i="2"/>
  <c r="BG594" i="2"/>
  <c r="BF594" i="2"/>
  <c r="T594" i="2"/>
  <c r="R594" i="2"/>
  <c r="P594" i="2"/>
  <c r="BI591" i="2"/>
  <c r="BH591" i="2"/>
  <c r="BG591" i="2"/>
  <c r="BF591" i="2"/>
  <c r="T591" i="2"/>
  <c r="R591" i="2"/>
  <c r="P591" i="2"/>
  <c r="BI586" i="2"/>
  <c r="BH586" i="2"/>
  <c r="BG586" i="2"/>
  <c r="BF586" i="2"/>
  <c r="T586" i="2"/>
  <c r="R586" i="2"/>
  <c r="P586" i="2"/>
  <c r="BI580" i="2"/>
  <c r="BH580" i="2"/>
  <c r="BG580" i="2"/>
  <c r="BF580" i="2"/>
  <c r="T580" i="2"/>
  <c r="R580" i="2"/>
  <c r="P580" i="2"/>
  <c r="BI575" i="2"/>
  <c r="BH575" i="2"/>
  <c r="BG575" i="2"/>
  <c r="BF575" i="2"/>
  <c r="T575" i="2"/>
  <c r="R575" i="2"/>
  <c r="P575" i="2"/>
  <c r="BI572" i="2"/>
  <c r="BH572" i="2"/>
  <c r="BG572" i="2"/>
  <c r="BF572" i="2"/>
  <c r="T572" i="2"/>
  <c r="R572" i="2"/>
  <c r="P572" i="2"/>
  <c r="BI570" i="2"/>
  <c r="BH570" i="2"/>
  <c r="BG570" i="2"/>
  <c r="BF570" i="2"/>
  <c r="T570" i="2"/>
  <c r="R570" i="2"/>
  <c r="P570" i="2"/>
  <c r="BI563" i="2"/>
  <c r="BH563" i="2"/>
  <c r="BG563" i="2"/>
  <c r="BF563" i="2"/>
  <c r="T563" i="2"/>
  <c r="R563" i="2"/>
  <c r="P563" i="2"/>
  <c r="BI557" i="2"/>
  <c r="BH557" i="2"/>
  <c r="BG557" i="2"/>
  <c r="BF557" i="2"/>
  <c r="T557" i="2"/>
  <c r="R557" i="2"/>
  <c r="P557" i="2"/>
  <c r="BI555" i="2"/>
  <c r="BH555" i="2"/>
  <c r="BG555" i="2"/>
  <c r="BF555" i="2"/>
  <c r="T555" i="2"/>
  <c r="R555" i="2"/>
  <c r="P555" i="2"/>
  <c r="BI548" i="2"/>
  <c r="BH548" i="2"/>
  <c r="BG548" i="2"/>
  <c r="BF548" i="2"/>
  <c r="T548" i="2"/>
  <c r="R548" i="2"/>
  <c r="P548" i="2"/>
  <c r="BI546" i="2"/>
  <c r="BH546" i="2"/>
  <c r="BG546" i="2"/>
  <c r="BF546" i="2"/>
  <c r="T546" i="2"/>
  <c r="R546" i="2"/>
  <c r="P546" i="2"/>
  <c r="BI542" i="2"/>
  <c r="BH542" i="2"/>
  <c r="BG542" i="2"/>
  <c r="BF542" i="2"/>
  <c r="T542" i="2"/>
  <c r="R542" i="2"/>
  <c r="P542" i="2"/>
  <c r="BI539" i="2"/>
  <c r="BH539" i="2"/>
  <c r="BG539" i="2"/>
  <c r="BF539" i="2"/>
  <c r="T539" i="2"/>
  <c r="R539" i="2"/>
  <c r="P539" i="2"/>
  <c r="BI535" i="2"/>
  <c r="BH535" i="2"/>
  <c r="BG535" i="2"/>
  <c r="BF535" i="2"/>
  <c r="T535" i="2"/>
  <c r="R535" i="2"/>
  <c r="P535" i="2"/>
  <c r="BI532" i="2"/>
  <c r="BH532" i="2"/>
  <c r="BG532" i="2"/>
  <c r="BF532" i="2"/>
  <c r="T532" i="2"/>
  <c r="R532" i="2"/>
  <c r="P532" i="2"/>
  <c r="BI530" i="2"/>
  <c r="BH530" i="2"/>
  <c r="BG530" i="2"/>
  <c r="BF530" i="2"/>
  <c r="T530" i="2"/>
  <c r="R530" i="2"/>
  <c r="P530" i="2"/>
  <c r="BI527" i="2"/>
  <c r="BH527" i="2"/>
  <c r="BG527" i="2"/>
  <c r="BF527" i="2"/>
  <c r="T527" i="2"/>
  <c r="R527" i="2"/>
  <c r="P527" i="2"/>
  <c r="BI522" i="2"/>
  <c r="BH522" i="2"/>
  <c r="BG522" i="2"/>
  <c r="BF522" i="2"/>
  <c r="T522" i="2"/>
  <c r="R522" i="2"/>
  <c r="P522" i="2"/>
  <c r="BI520" i="2"/>
  <c r="BH520" i="2"/>
  <c r="BG520" i="2"/>
  <c r="BF520" i="2"/>
  <c r="T520" i="2"/>
  <c r="R520" i="2"/>
  <c r="P520" i="2"/>
  <c r="BI512" i="2"/>
  <c r="BH512" i="2"/>
  <c r="BG512" i="2"/>
  <c r="BF512" i="2"/>
  <c r="T512" i="2"/>
  <c r="R512" i="2"/>
  <c r="P512" i="2"/>
  <c r="BI505" i="2"/>
  <c r="BH505" i="2"/>
  <c r="BG505" i="2"/>
  <c r="BF505" i="2"/>
  <c r="T505" i="2"/>
  <c r="R505" i="2"/>
  <c r="P505" i="2"/>
  <c r="BI499" i="2"/>
  <c r="BH499" i="2"/>
  <c r="BG499" i="2"/>
  <c r="BF499" i="2"/>
  <c r="T499" i="2"/>
  <c r="R499" i="2"/>
  <c r="P499" i="2"/>
  <c r="BI493" i="2"/>
  <c r="BH493" i="2"/>
  <c r="BG493" i="2"/>
  <c r="BF493" i="2"/>
  <c r="T493" i="2"/>
  <c r="R493" i="2"/>
  <c r="P493" i="2"/>
  <c r="BI487" i="2"/>
  <c r="BH487" i="2"/>
  <c r="BG487" i="2"/>
  <c r="BF487" i="2"/>
  <c r="T487" i="2"/>
  <c r="R487" i="2"/>
  <c r="P487" i="2"/>
  <c r="BI481" i="2"/>
  <c r="BH481" i="2"/>
  <c r="BG481" i="2"/>
  <c r="BF481" i="2"/>
  <c r="T481" i="2"/>
  <c r="R481" i="2"/>
  <c r="P481" i="2"/>
  <c r="BI475" i="2"/>
  <c r="BH475" i="2"/>
  <c r="BG475" i="2"/>
  <c r="BF475" i="2"/>
  <c r="T475" i="2"/>
  <c r="R475" i="2"/>
  <c r="P475" i="2"/>
  <c r="BI469" i="2"/>
  <c r="BH469" i="2"/>
  <c r="BG469" i="2"/>
  <c r="BF469" i="2"/>
  <c r="T469" i="2"/>
  <c r="R469" i="2"/>
  <c r="P469" i="2"/>
  <c r="BI463" i="2"/>
  <c r="BH463" i="2"/>
  <c r="BG463" i="2"/>
  <c r="BF463" i="2"/>
  <c r="T463" i="2"/>
  <c r="R463" i="2"/>
  <c r="P463" i="2"/>
  <c r="BI457" i="2"/>
  <c r="BH457" i="2"/>
  <c r="BG457" i="2"/>
  <c r="BF457" i="2"/>
  <c r="T457" i="2"/>
  <c r="R457" i="2"/>
  <c r="P457" i="2"/>
  <c r="BI451" i="2"/>
  <c r="BH451" i="2"/>
  <c r="BG451" i="2"/>
  <c r="BF451" i="2"/>
  <c r="T451" i="2"/>
  <c r="R451" i="2"/>
  <c r="P451" i="2"/>
  <c r="BI445" i="2"/>
  <c r="BH445" i="2"/>
  <c r="BG445" i="2"/>
  <c r="BF445" i="2"/>
  <c r="T445" i="2"/>
  <c r="R445" i="2"/>
  <c r="P445" i="2"/>
  <c r="BI440" i="2"/>
  <c r="BH440" i="2"/>
  <c r="BG440" i="2"/>
  <c r="BF440" i="2"/>
  <c r="T440" i="2"/>
  <c r="R440" i="2"/>
  <c r="P440" i="2"/>
  <c r="BI435" i="2"/>
  <c r="BH435" i="2"/>
  <c r="BG435" i="2"/>
  <c r="BF435" i="2"/>
  <c r="T435" i="2"/>
  <c r="R435" i="2"/>
  <c r="P435" i="2"/>
  <c r="BI429" i="2"/>
  <c r="BH429" i="2"/>
  <c r="BG429" i="2"/>
  <c r="BF429" i="2"/>
  <c r="T429" i="2"/>
  <c r="R429" i="2"/>
  <c r="P429" i="2"/>
  <c r="BI423" i="2"/>
  <c r="BH423" i="2"/>
  <c r="BG423" i="2"/>
  <c r="BF423" i="2"/>
  <c r="T423" i="2"/>
  <c r="R423" i="2"/>
  <c r="P423" i="2"/>
  <c r="BI417" i="2"/>
  <c r="BH417" i="2"/>
  <c r="BG417" i="2"/>
  <c r="BF417" i="2"/>
  <c r="T417" i="2"/>
  <c r="R417" i="2"/>
  <c r="P417" i="2"/>
  <c r="BI412" i="2"/>
  <c r="BH412" i="2"/>
  <c r="BG412" i="2"/>
  <c r="BF412" i="2"/>
  <c r="T412" i="2"/>
  <c r="R412" i="2"/>
  <c r="P412" i="2"/>
  <c r="BI407" i="2"/>
  <c r="BH407" i="2"/>
  <c r="BG407" i="2"/>
  <c r="BF407" i="2"/>
  <c r="T407" i="2"/>
  <c r="R407" i="2"/>
  <c r="P407" i="2"/>
  <c r="BI400" i="2"/>
  <c r="BH400" i="2"/>
  <c r="BG400" i="2"/>
  <c r="BF400" i="2"/>
  <c r="T400" i="2"/>
  <c r="R400" i="2"/>
  <c r="P400" i="2"/>
  <c r="BI392" i="2"/>
  <c r="BH392" i="2"/>
  <c r="BG392" i="2"/>
  <c r="BF392" i="2"/>
  <c r="T392" i="2"/>
  <c r="R392" i="2"/>
  <c r="P392" i="2"/>
  <c r="BI384" i="2"/>
  <c r="BH384" i="2"/>
  <c r="BG384" i="2"/>
  <c r="BF384" i="2"/>
  <c r="T384" i="2"/>
  <c r="R384" i="2"/>
  <c r="P384" i="2"/>
  <c r="BI379" i="2"/>
  <c r="BH379" i="2"/>
  <c r="BG379" i="2"/>
  <c r="BF379" i="2"/>
  <c r="T379" i="2"/>
  <c r="R379" i="2"/>
  <c r="P379" i="2"/>
  <c r="BI372" i="2"/>
  <c r="BH372" i="2"/>
  <c r="BG372" i="2"/>
  <c r="BF372" i="2"/>
  <c r="T372" i="2"/>
  <c r="R372" i="2"/>
  <c r="P372" i="2"/>
  <c r="BI365" i="2"/>
  <c r="BH365" i="2"/>
  <c r="BG365" i="2"/>
  <c r="BF365" i="2"/>
  <c r="T365" i="2"/>
  <c r="R365" i="2"/>
  <c r="P365" i="2"/>
  <c r="BI358" i="2"/>
  <c r="BH358" i="2"/>
  <c r="BG358" i="2"/>
  <c r="BF358" i="2"/>
  <c r="T358" i="2"/>
  <c r="R358" i="2"/>
  <c r="P358" i="2"/>
  <c r="BI353" i="2"/>
  <c r="BH353" i="2"/>
  <c r="BG353" i="2"/>
  <c r="BF353" i="2"/>
  <c r="T353" i="2"/>
  <c r="R353" i="2"/>
  <c r="P353" i="2"/>
  <c r="BI348" i="2"/>
  <c r="BH348" i="2"/>
  <c r="BG348" i="2"/>
  <c r="BF348" i="2"/>
  <c r="T348" i="2"/>
  <c r="R348" i="2"/>
  <c r="P348" i="2"/>
  <c r="BI343" i="2"/>
  <c r="BH343" i="2"/>
  <c r="BG343" i="2"/>
  <c r="BF343" i="2"/>
  <c r="T343" i="2"/>
  <c r="R343" i="2"/>
  <c r="P343" i="2"/>
  <c r="BI338" i="2"/>
  <c r="BH338" i="2"/>
  <c r="BG338" i="2"/>
  <c r="BF338" i="2"/>
  <c r="T338" i="2"/>
  <c r="R338" i="2"/>
  <c r="P338" i="2"/>
  <c r="BI332" i="2"/>
  <c r="BH332" i="2"/>
  <c r="BG332" i="2"/>
  <c r="BF332" i="2"/>
  <c r="T332" i="2"/>
  <c r="R332" i="2"/>
  <c r="P332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18" i="2"/>
  <c r="BH318" i="2"/>
  <c r="BG318" i="2"/>
  <c r="BF318" i="2"/>
  <c r="T318" i="2"/>
  <c r="R318" i="2"/>
  <c r="P318" i="2"/>
  <c r="BI312" i="2"/>
  <c r="BH312" i="2"/>
  <c r="BG312" i="2"/>
  <c r="BF312" i="2"/>
  <c r="T312" i="2"/>
  <c r="R312" i="2"/>
  <c r="P312" i="2"/>
  <c r="BI306" i="2"/>
  <c r="BH306" i="2"/>
  <c r="BG306" i="2"/>
  <c r="BF306" i="2"/>
  <c r="T306" i="2"/>
  <c r="R306" i="2"/>
  <c r="P306" i="2"/>
  <c r="BI299" i="2"/>
  <c r="BH299" i="2"/>
  <c r="BG299" i="2"/>
  <c r="BF299" i="2"/>
  <c r="T299" i="2"/>
  <c r="T298" i="2" s="1"/>
  <c r="R299" i="2"/>
  <c r="R298" i="2" s="1"/>
  <c r="P299" i="2"/>
  <c r="P298" i="2" s="1"/>
  <c r="BI286" i="2"/>
  <c r="BH286" i="2"/>
  <c r="BG286" i="2"/>
  <c r="BF286" i="2"/>
  <c r="T286" i="2"/>
  <c r="T285" i="2" s="1"/>
  <c r="R286" i="2"/>
  <c r="R285" i="2" s="1"/>
  <c r="P286" i="2"/>
  <c r="P285" i="2" s="1"/>
  <c r="BI277" i="2"/>
  <c r="BH277" i="2"/>
  <c r="BG277" i="2"/>
  <c r="BF277" i="2"/>
  <c r="T277" i="2"/>
  <c r="R277" i="2"/>
  <c r="P277" i="2"/>
  <c r="BI270" i="2"/>
  <c r="BH270" i="2"/>
  <c r="BG270" i="2"/>
  <c r="BF270" i="2"/>
  <c r="T270" i="2"/>
  <c r="R270" i="2"/>
  <c r="P270" i="2"/>
  <c r="BI264" i="2"/>
  <c r="BH264" i="2"/>
  <c r="BG264" i="2"/>
  <c r="BF264" i="2"/>
  <c r="T264" i="2"/>
  <c r="R264" i="2"/>
  <c r="P264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48" i="2"/>
  <c r="BH248" i="2"/>
  <c r="BG248" i="2"/>
  <c r="BF248" i="2"/>
  <c r="T248" i="2"/>
  <c r="R248" i="2"/>
  <c r="P248" i="2"/>
  <c r="BI241" i="2"/>
  <c r="BH241" i="2"/>
  <c r="BG241" i="2"/>
  <c r="BF241" i="2"/>
  <c r="T241" i="2"/>
  <c r="R241" i="2"/>
  <c r="P241" i="2"/>
  <c r="BI234" i="2"/>
  <c r="BH234" i="2"/>
  <c r="BG234" i="2"/>
  <c r="BF234" i="2"/>
  <c r="T234" i="2"/>
  <c r="R234" i="2"/>
  <c r="P234" i="2"/>
  <c r="BI228" i="2"/>
  <c r="BH228" i="2"/>
  <c r="BG228" i="2"/>
  <c r="BF228" i="2"/>
  <c r="T228" i="2"/>
  <c r="R228" i="2"/>
  <c r="P228" i="2"/>
  <c r="BI222" i="2"/>
  <c r="BH222" i="2"/>
  <c r="BG222" i="2"/>
  <c r="BF222" i="2"/>
  <c r="T222" i="2"/>
  <c r="R222" i="2"/>
  <c r="P222" i="2"/>
  <c r="BI217" i="2"/>
  <c r="BH217" i="2"/>
  <c r="BG217" i="2"/>
  <c r="BF217" i="2"/>
  <c r="T217" i="2"/>
  <c r="R217" i="2"/>
  <c r="P217" i="2"/>
  <c r="BI206" i="2"/>
  <c r="BH206" i="2"/>
  <c r="BG206" i="2"/>
  <c r="BF206" i="2"/>
  <c r="T206" i="2"/>
  <c r="R206" i="2"/>
  <c r="P206" i="2"/>
  <c r="BI197" i="2"/>
  <c r="BH197" i="2"/>
  <c r="BG197" i="2"/>
  <c r="BF197" i="2"/>
  <c r="T197" i="2"/>
  <c r="R197" i="2"/>
  <c r="P197" i="2"/>
  <c r="BI189" i="2"/>
  <c r="BH189" i="2"/>
  <c r="BG189" i="2"/>
  <c r="BF189" i="2"/>
  <c r="T189" i="2"/>
  <c r="R189" i="2"/>
  <c r="P189" i="2"/>
  <c r="BI180" i="2"/>
  <c r="BH180" i="2"/>
  <c r="BG180" i="2"/>
  <c r="BF180" i="2"/>
  <c r="T180" i="2"/>
  <c r="R180" i="2"/>
  <c r="P180" i="2"/>
  <c r="BI173" i="2"/>
  <c r="BH173" i="2"/>
  <c r="BG173" i="2"/>
  <c r="BF173" i="2"/>
  <c r="T173" i="2"/>
  <c r="R173" i="2"/>
  <c r="P173" i="2"/>
  <c r="BI166" i="2"/>
  <c r="BH166" i="2"/>
  <c r="BG166" i="2"/>
  <c r="BF166" i="2"/>
  <c r="T166" i="2"/>
  <c r="R166" i="2"/>
  <c r="P166" i="2"/>
  <c r="BI160" i="2"/>
  <c r="BH160" i="2"/>
  <c r="BG160" i="2"/>
  <c r="BF160" i="2"/>
  <c r="T160" i="2"/>
  <c r="R160" i="2"/>
  <c r="P160" i="2"/>
  <c r="BI154" i="2"/>
  <c r="BH154" i="2"/>
  <c r="BG154" i="2"/>
  <c r="BF154" i="2"/>
  <c r="T154" i="2"/>
  <c r="R154" i="2"/>
  <c r="P154" i="2"/>
  <c r="BI148" i="2"/>
  <c r="BH148" i="2"/>
  <c r="BG148" i="2"/>
  <c r="BF148" i="2"/>
  <c r="T148" i="2"/>
  <c r="R148" i="2"/>
  <c r="P148" i="2"/>
  <c r="J142" i="2"/>
  <c r="J141" i="2"/>
  <c r="F141" i="2"/>
  <c r="F139" i="2"/>
  <c r="E137" i="2"/>
  <c r="J94" i="2"/>
  <c r="J93" i="2"/>
  <c r="F93" i="2"/>
  <c r="F91" i="2"/>
  <c r="E89" i="2"/>
  <c r="J20" i="2"/>
  <c r="E20" i="2"/>
  <c r="F94" i="2"/>
  <c r="J19" i="2"/>
  <c r="J14" i="2"/>
  <c r="J139" i="2" s="1"/>
  <c r="E7" i="2"/>
  <c r="E85" i="2" s="1"/>
  <c r="L90" i="1"/>
  <c r="AM90" i="1"/>
  <c r="AM89" i="1"/>
  <c r="L89" i="1"/>
  <c r="AM87" i="1"/>
  <c r="L87" i="1"/>
  <c r="L85" i="1"/>
  <c r="L84" i="1"/>
  <c r="J840" i="2"/>
  <c r="BK740" i="2"/>
  <c r="BK594" i="2"/>
  <c r="BK407" i="2"/>
  <c r="J148" i="2"/>
  <c r="J759" i="2"/>
  <c r="J633" i="2"/>
  <c r="BK546" i="2"/>
  <c r="BK372" i="2"/>
  <c r="J228" i="2"/>
  <c r="BK918" i="2"/>
  <c r="BK874" i="2"/>
  <c r="J684" i="2"/>
  <c r="BK591" i="2"/>
  <c r="BK539" i="2"/>
  <c r="J372" i="2"/>
  <c r="BK248" i="2"/>
  <c r="J154" i="2"/>
  <c r="BK864" i="2"/>
  <c r="BK720" i="2"/>
  <c r="BK570" i="2"/>
  <c r="J412" i="2"/>
  <c r="BK778" i="2"/>
  <c r="J632" i="2"/>
  <c r="BK379" i="2"/>
  <c r="J197" i="2"/>
  <c r="J908" i="2"/>
  <c r="J793" i="2"/>
  <c r="BK620" i="2"/>
  <c r="BK520" i="2"/>
  <c r="BK896" i="2"/>
  <c r="BK793" i="2"/>
  <c r="J621" i="2"/>
  <c r="BK475" i="2"/>
  <c r="BK358" i="2"/>
  <c r="J180" i="2"/>
  <c r="BK1015" i="2"/>
  <c r="BK988" i="2"/>
  <c r="BK931" i="2"/>
  <c r="J608" i="2"/>
  <c r="J475" i="2"/>
  <c r="J338" i="2"/>
  <c r="BK192" i="3"/>
  <c r="BK168" i="3"/>
  <c r="BK193" i="3"/>
  <c r="J192" i="3"/>
  <c r="BK164" i="3"/>
  <c r="BK132" i="3"/>
  <c r="BK135" i="3"/>
  <c r="BK161" i="3"/>
  <c r="J141" i="3"/>
  <c r="BK186" i="3"/>
  <c r="J166" i="3"/>
  <c r="BK139" i="3"/>
  <c r="BK264" i="4"/>
  <c r="BK225" i="4"/>
  <c r="J225" i="4"/>
  <c r="J274" i="4"/>
  <c r="J141" i="4"/>
  <c r="BK273" i="4"/>
  <c r="J184" i="4"/>
  <c r="BK244" i="4"/>
  <c r="BK272" i="4"/>
  <c r="BK192" i="4"/>
  <c r="BK226" i="4"/>
  <c r="BK254" i="5"/>
  <c r="BK203" i="5"/>
  <c r="BK250" i="5"/>
  <c r="J191" i="5"/>
  <c r="J147" i="5"/>
  <c r="BK288" i="5"/>
  <c r="J243" i="5"/>
  <c r="BK182" i="5"/>
  <c r="J271" i="5"/>
  <c r="J221" i="5"/>
  <c r="BK191" i="5"/>
  <c r="J288" i="5"/>
  <c r="J254" i="5"/>
  <c r="BK188" i="5"/>
  <c r="J274" i="5"/>
  <c r="BK252" i="5"/>
  <c r="J188" i="5"/>
  <c r="J130" i="5"/>
  <c r="BK535" i="6"/>
  <c r="BK475" i="6"/>
  <c r="J397" i="6"/>
  <c r="J336" i="6"/>
  <c r="J250" i="6"/>
  <c r="J164" i="6"/>
  <c r="J565" i="6"/>
  <c r="J485" i="6"/>
  <c r="J421" i="6"/>
  <c r="BK369" i="6"/>
  <c r="J272" i="6"/>
  <c r="J209" i="6"/>
  <c r="J140" i="6"/>
  <c r="J514" i="6"/>
  <c r="J423" i="6"/>
  <c r="BK372" i="6"/>
  <c r="J346" i="6"/>
  <c r="BK300" i="6"/>
  <c r="J253" i="6"/>
  <c r="J230" i="6"/>
  <c r="BK174" i="6"/>
  <c r="J584" i="6"/>
  <c r="BK446" i="6"/>
  <c r="BK395" i="6"/>
  <c r="J359" i="6"/>
  <c r="BK272" i="6"/>
  <c r="J226" i="6"/>
  <c r="J162" i="6"/>
  <c r="BK529" i="6"/>
  <c r="J431" i="6"/>
  <c r="BK379" i="6"/>
  <c r="J344" i="6"/>
  <c r="BK311" i="6"/>
  <c r="BK246" i="6"/>
  <c r="BK199" i="6"/>
  <c r="BK587" i="6"/>
  <c r="BK537" i="6"/>
  <c r="J407" i="6"/>
  <c r="J377" i="6"/>
  <c r="J321" i="6"/>
  <c r="J248" i="6"/>
  <c r="BK178" i="6"/>
  <c r="J555" i="6"/>
  <c r="BK459" i="6"/>
  <c r="J417" i="6"/>
  <c r="J290" i="6"/>
  <c r="J242" i="6"/>
  <c r="BK291" i="7"/>
  <c r="J250" i="7"/>
  <c r="BK177" i="7"/>
  <c r="J305" i="7"/>
  <c r="J259" i="7"/>
  <c r="J228" i="7"/>
  <c r="J140" i="7"/>
  <c r="BK226" i="7"/>
  <c r="BK148" i="7"/>
  <c r="BK286" i="7"/>
  <c r="J243" i="7"/>
  <c r="J198" i="7"/>
  <c r="J261" i="7"/>
  <c r="BK213" i="7"/>
  <c r="BK180" i="7"/>
  <c r="J213" i="7"/>
  <c r="J145" i="7"/>
  <c r="J180" i="7"/>
  <c r="J152" i="8"/>
  <c r="J178" i="8"/>
  <c r="J173" i="8"/>
  <c r="BK139" i="8"/>
  <c r="BK185" i="8"/>
  <c r="J175" i="8"/>
  <c r="BK146" i="9"/>
  <c r="J129" i="9"/>
  <c r="J133" i="9"/>
  <c r="J146" i="9"/>
  <c r="BK127" i="9"/>
  <c r="J134" i="9"/>
  <c r="J141" i="10"/>
  <c r="J131" i="10"/>
  <c r="BK141" i="10"/>
  <c r="BK182" i="10"/>
  <c r="BK869" i="2"/>
  <c r="BK697" i="2"/>
  <c r="BK563" i="2"/>
  <c r="BK286" i="2"/>
  <c r="J876" i="2"/>
  <c r="J745" i="2"/>
  <c r="J570" i="2"/>
  <c r="BK429" i="2"/>
  <c r="J217" i="2"/>
  <c r="BK925" i="2"/>
  <c r="J778" i="2"/>
  <c r="J620" i="2"/>
  <c r="J548" i="2"/>
  <c r="BK306" i="2"/>
  <c r="J911" i="2"/>
  <c r="J798" i="2"/>
  <c r="J668" i="2"/>
  <c r="J445" i="2"/>
  <c r="J234" i="2"/>
  <c r="J771" i="2"/>
  <c r="BK621" i="2"/>
  <c r="BK392" i="2"/>
  <c r="J286" i="2"/>
  <c r="BK936" i="2"/>
  <c r="BK835" i="2"/>
  <c r="BK717" i="2"/>
  <c r="BK557" i="2"/>
  <c r="J407" i="2"/>
  <c r="J956" i="2"/>
  <c r="BK771" i="2"/>
  <c r="BK522" i="2"/>
  <c r="BK423" i="2"/>
  <c r="BK222" i="2"/>
  <c r="J1013" i="2"/>
  <c r="BK986" i="2"/>
  <c r="J874" i="2"/>
  <c r="J539" i="2"/>
  <c r="J429" i="2"/>
  <c r="BK206" i="2"/>
  <c r="J186" i="3"/>
  <c r="J177" i="3"/>
  <c r="J170" i="3"/>
  <c r="BK169" i="3"/>
  <c r="BK165" i="3"/>
  <c r="BK163" i="3"/>
  <c r="BK157" i="3"/>
  <c r="BK137" i="3"/>
  <c r="BK178" i="3"/>
  <c r="J137" i="3"/>
  <c r="BK171" i="3"/>
  <c r="BK174" i="3"/>
  <c r="BK144" i="3"/>
  <c r="BK194" i="3"/>
  <c r="BK158" i="3"/>
  <c r="J135" i="3"/>
  <c r="BK236" i="4"/>
  <c r="J273" i="4"/>
  <c r="J200" i="4"/>
  <c r="J168" i="4"/>
  <c r="J217" i="4"/>
  <c r="J279" i="4"/>
  <c r="J196" i="4"/>
  <c r="J272" i="4"/>
  <c r="J126" i="4"/>
  <c r="BK164" i="4"/>
  <c r="J149" i="4"/>
  <c r="J230" i="5"/>
  <c r="BK153" i="5"/>
  <c r="J212" i="5"/>
  <c r="J144" i="5"/>
  <c r="BK264" i="5"/>
  <c r="BK221" i="5"/>
  <c r="J150" i="5"/>
  <c r="BK262" i="5"/>
  <c r="BK215" i="5"/>
  <c r="J153" i="5"/>
  <c r="BK258" i="5"/>
  <c r="J228" i="5"/>
  <c r="BK132" i="5"/>
  <c r="BK228" i="5"/>
  <c r="J159" i="5"/>
  <c r="BK599" i="6"/>
  <c r="J518" i="6"/>
  <c r="J446" i="6"/>
  <c r="J385" i="6"/>
  <c r="J307" i="6"/>
  <c r="BK248" i="6"/>
  <c r="BK150" i="6"/>
  <c r="J549" i="6"/>
  <c r="J434" i="6"/>
  <c r="J389" i="6"/>
  <c r="BK333" i="6"/>
  <c r="J218" i="6"/>
  <c r="BK182" i="6"/>
  <c r="J138" i="6"/>
  <c r="BK454" i="6"/>
  <c r="BK407" i="6"/>
  <c r="J373" i="6"/>
  <c r="BK354" i="6"/>
  <c r="J305" i="6"/>
  <c r="BK274" i="6"/>
  <c r="BK210" i="6"/>
  <c r="J152" i="6"/>
  <c r="J559" i="6"/>
  <c r="J497" i="6"/>
  <c r="BK425" i="6"/>
  <c r="BK389" i="6"/>
  <c r="J351" i="6"/>
  <c r="BK271" i="6"/>
  <c r="J210" i="6"/>
  <c r="BK158" i="6"/>
  <c r="J553" i="6"/>
  <c r="J501" i="6"/>
  <c r="BK415" i="6"/>
  <c r="BK357" i="6"/>
  <c r="J333" i="6"/>
  <c r="J266" i="6"/>
  <c r="BK170" i="6"/>
  <c r="BK555" i="6"/>
  <c r="BK451" i="6"/>
  <c r="BK405" i="6"/>
  <c r="J369" i="6"/>
  <c r="BK266" i="6"/>
  <c r="J220" i="6"/>
  <c r="J142" i="6"/>
  <c r="J473" i="6"/>
  <c r="BK442" i="6"/>
  <c r="BK384" i="6"/>
  <c r="J286" i="6"/>
  <c r="J190" i="6"/>
  <c r="J188" i="6"/>
  <c r="J266" i="7"/>
  <c r="J231" i="7"/>
  <c r="J162" i="7"/>
  <c r="BK276" i="7"/>
  <c r="J218" i="7"/>
  <c r="J138" i="7"/>
  <c r="BK223" i="7"/>
  <c r="J194" i="7"/>
  <c r="BK130" i="7"/>
  <c r="BK284" i="7"/>
  <c r="BK236" i="7"/>
  <c r="BK190" i="7"/>
  <c r="J148" i="7"/>
  <c r="BK266" i="7"/>
  <c r="J246" i="7"/>
  <c r="BK203" i="7"/>
  <c r="J160" i="7"/>
  <c r="J203" i="7"/>
  <c r="BK136" i="7"/>
  <c r="J144" i="8"/>
  <c r="J169" i="8"/>
  <c r="J188" i="8"/>
  <c r="BK142" i="8"/>
  <c r="J183" i="8"/>
  <c r="J134" i="8"/>
  <c r="J136" i="9"/>
  <c r="J130" i="9"/>
  <c r="J139" i="9"/>
  <c r="J131" i="9"/>
  <c r="BK192" i="10"/>
  <c r="BK215" i="10"/>
  <c r="J236" i="10"/>
  <c r="BK203" i="10"/>
  <c r="BK845" i="2"/>
  <c r="BK759" i="2"/>
  <c r="BK668" i="2"/>
  <c r="J557" i="2"/>
  <c r="J384" i="2"/>
  <c r="BK180" i="2"/>
  <c r="BK765" i="2"/>
  <c r="BK586" i="2"/>
  <c r="BK463" i="2"/>
  <c r="BK338" i="2"/>
  <c r="AS95" i="1"/>
  <c r="J530" i="2"/>
  <c r="J312" i="2"/>
  <c r="J160" i="2"/>
  <c r="BK859" i="2"/>
  <c r="J694" i="2"/>
  <c r="J481" i="2"/>
  <c r="BK277" i="2"/>
  <c r="J972" i="2"/>
  <c r="J717" i="2"/>
  <c r="J512" i="2"/>
  <c r="BK325" i="2"/>
  <c r="J166" i="2"/>
  <c r="J896" i="2"/>
  <c r="BK684" i="2"/>
  <c r="BK548" i="2"/>
  <c r="J365" i="2"/>
  <c r="J835" i="2"/>
  <c r="J691" i="2"/>
  <c r="BK555" i="2"/>
  <c r="J417" i="2"/>
  <c r="BK326" i="2"/>
  <c r="J1015" i="2"/>
  <c r="BK996" i="2"/>
  <c r="J979" i="2"/>
  <c r="J845" i="2"/>
  <c r="J522" i="2"/>
  <c r="J348" i="2"/>
  <c r="BK173" i="2"/>
  <c r="J180" i="3"/>
  <c r="J143" i="3"/>
  <c r="J183" i="3"/>
  <c r="BK151" i="3"/>
  <c r="J193" i="3"/>
  <c r="BK140" i="3"/>
  <c r="J179" i="3"/>
  <c r="J155" i="3"/>
  <c r="BK134" i="3"/>
  <c r="J176" i="3"/>
  <c r="J149" i="3"/>
  <c r="BK279" i="4"/>
  <c r="BK168" i="4"/>
  <c r="J236" i="4"/>
  <c r="BK184" i="4"/>
  <c r="J137" i="4"/>
  <c r="J180" i="4"/>
  <c r="J275" i="4"/>
  <c r="BK176" i="4"/>
  <c r="BK210" i="4"/>
  <c r="J269" i="4"/>
  <c r="J268" i="4"/>
  <c r="J176" i="4"/>
  <c r="J223" i="5"/>
  <c r="BK180" i="5"/>
  <c r="BK178" i="5"/>
  <c r="BK138" i="5"/>
  <c r="BK246" i="5"/>
  <c r="J209" i="5"/>
  <c r="J135" i="5"/>
  <c r="J252" i="5"/>
  <c r="BK223" i="5"/>
  <c r="J182" i="5"/>
  <c r="J285" i="5"/>
  <c r="J240" i="5"/>
  <c r="BK271" i="5"/>
  <c r="BK197" i="5"/>
  <c r="BK135" i="5"/>
  <c r="BK551" i="6"/>
  <c r="J509" i="6"/>
  <c r="BK471" i="6"/>
  <c r="J384" i="6"/>
  <c r="BK313" i="6"/>
  <c r="BK263" i="6"/>
  <c r="J206" i="6"/>
  <c r="BK138" i="6"/>
  <c r="J505" i="6"/>
  <c r="J429" i="6"/>
  <c r="BK391" i="6"/>
  <c r="BK348" i="6"/>
  <c r="J269" i="6"/>
  <c r="J194" i="6"/>
  <c r="BK541" i="6"/>
  <c r="BK457" i="6"/>
  <c r="BK419" i="6"/>
  <c r="BK371" i="6"/>
  <c r="J319" i="6"/>
  <c r="J278" i="6"/>
  <c r="J234" i="6"/>
  <c r="BK162" i="6"/>
  <c r="J543" i="6"/>
  <c r="BK467" i="6"/>
  <c r="J415" i="6"/>
  <c r="J365" i="6"/>
  <c r="BK307" i="6"/>
  <c r="J265" i="6"/>
  <c r="BK209" i="6"/>
  <c r="BK595" i="6"/>
  <c r="J469" i="6"/>
  <c r="BK423" i="6"/>
  <c r="BK365" i="6"/>
  <c r="BK338" i="6"/>
  <c r="BK303" i="6"/>
  <c r="BK216" i="6"/>
  <c r="J174" i="6"/>
  <c r="BK549" i="6"/>
  <c r="BK434" i="6"/>
  <c r="J403" i="6"/>
  <c r="BK353" i="6"/>
  <c r="BK261" i="6"/>
  <c r="J160" i="6"/>
  <c r="J537" i="6"/>
  <c r="J471" i="6"/>
  <c r="J405" i="6"/>
  <c r="J353" i="6"/>
  <c r="J331" i="6"/>
  <c r="BK292" i="6"/>
  <c r="J232" i="6"/>
  <c r="J199" i="6"/>
  <c r="BK142" i="6"/>
  <c r="BK305" i="7"/>
  <c r="J226" i="7"/>
  <c r="J308" i="7"/>
  <c r="J284" i="7"/>
  <c r="BK250" i="7"/>
  <c r="BK188" i="7"/>
  <c r="J295" i="7"/>
  <c r="BK196" i="7"/>
  <c r="BK145" i="7"/>
  <c r="J268" i="7"/>
  <c r="BK211" i="7"/>
  <c r="J174" i="7"/>
  <c r="BK281" i="7"/>
  <c r="J236" i="7"/>
  <c r="J183" i="7"/>
  <c r="BK162" i="7"/>
  <c r="BK308" i="7"/>
  <c r="J155" i="7"/>
  <c r="BK160" i="8"/>
  <c r="J160" i="8"/>
  <c r="J163" i="8"/>
  <c r="J154" i="8"/>
  <c r="BK178" i="8"/>
  <c r="BK175" i="8"/>
  <c r="BK143" i="9"/>
  <c r="BK131" i="9"/>
  <c r="J143" i="9"/>
  <c r="J145" i="9"/>
  <c r="BK136" i="9"/>
  <c r="J182" i="10"/>
  <c r="BK175" i="10"/>
  <c r="BK222" i="10"/>
  <c r="BK148" i="10"/>
  <c r="J958" i="2"/>
  <c r="J787" i="2"/>
  <c r="BK608" i="2"/>
  <c r="BK332" i="2"/>
  <c r="J902" i="2"/>
  <c r="J702" i="2"/>
  <c r="J505" i="2"/>
  <c r="BK353" i="2"/>
  <c r="BK257" i="2"/>
  <c r="BK943" i="2"/>
  <c r="J825" i="2"/>
  <c r="BK632" i="2"/>
  <c r="J563" i="2"/>
  <c r="BK457" i="2"/>
  <c r="J254" i="2"/>
  <c r="J964" i="2"/>
  <c r="BK819" i="2"/>
  <c r="J535" i="2"/>
  <c r="BK417" i="2"/>
  <c r="BK228" i="2"/>
  <c r="J750" i="2"/>
  <c r="J546" i="2"/>
  <c r="J353" i="2"/>
  <c r="BK254" i="2"/>
  <c r="J918" i="2"/>
  <c r="J812" i="2"/>
  <c r="J726" i="2"/>
  <c r="BK527" i="2"/>
  <c r="BK966" i="2"/>
  <c r="J855" i="2"/>
  <c r="BK726" i="2"/>
  <c r="J586" i="2"/>
  <c r="BK451" i="2"/>
  <c r="BK348" i="2"/>
  <c r="J1028" i="2"/>
  <c r="BK1004" i="2"/>
  <c r="J986" i="2"/>
  <c r="BK709" i="2"/>
  <c r="J487" i="2"/>
  <c r="J264" i="2"/>
  <c r="BK191" i="3"/>
  <c r="J163" i="3"/>
  <c r="BK131" i="3"/>
  <c r="J144" i="3"/>
  <c r="J174" i="3"/>
  <c r="J142" i="3"/>
  <c r="BK189" i="3"/>
  <c r="BK130" i="3"/>
  <c r="J158" i="3"/>
  <c r="BK142" i="3"/>
  <c r="BK177" i="3"/>
  <c r="BK141" i="3"/>
  <c r="J277" i="4"/>
  <c r="J226" i="4"/>
  <c r="J264" i="4"/>
  <c r="J206" i="4"/>
  <c r="J164" i="4"/>
  <c r="BK160" i="4"/>
  <c r="J221" i="4"/>
  <c r="J271" i="4"/>
  <c r="J228" i="4"/>
  <c r="BK221" i="4"/>
  <c r="BK240" i="5"/>
  <c r="BK185" i="5"/>
  <c r="BK238" i="5"/>
  <c r="J170" i="5"/>
  <c r="J296" i="5"/>
  <c r="J226" i="5"/>
  <c r="J172" i="5"/>
  <c r="J280" i="5"/>
  <c r="J238" i="5"/>
  <c r="J180" i="5"/>
  <c r="J277" i="5"/>
  <c r="J250" i="5"/>
  <c r="BK162" i="5"/>
  <c r="BK266" i="5"/>
  <c r="BK243" i="5"/>
  <c r="J164" i="5"/>
  <c r="BK590" i="6"/>
  <c r="J481" i="6"/>
  <c r="BK413" i="6"/>
  <c r="BK367" i="6"/>
  <c r="BK288" i="6"/>
  <c r="BK237" i="6"/>
  <c r="J172" i="6"/>
  <c r="BK553" i="6"/>
  <c r="BK473" i="6"/>
  <c r="J419" i="6"/>
  <c r="J355" i="6"/>
  <c r="BK226" i="6"/>
  <c r="J577" i="6"/>
  <c r="BK477" i="6"/>
  <c r="BK397" i="6"/>
  <c r="J367" i="6"/>
  <c r="BK334" i="6"/>
  <c r="BK290" i="6"/>
  <c r="J222" i="6"/>
  <c r="J168" i="6"/>
  <c r="J574" i="6"/>
  <c r="J437" i="6"/>
  <c r="J391" i="6"/>
  <c r="J363" i="6"/>
  <c r="J303" i="6"/>
  <c r="J240" i="6"/>
  <c r="J182" i="6"/>
  <c r="J580" i="6"/>
  <c r="BK511" i="6"/>
  <c r="BK427" i="6"/>
  <c r="BK361" i="6"/>
  <c r="BK331" i="6"/>
  <c r="BK286" i="6"/>
  <c r="BK232" i="6"/>
  <c r="J178" i="6"/>
  <c r="BK562" i="6"/>
  <c r="J464" i="6"/>
  <c r="J399" i="6"/>
  <c r="BK375" i="6"/>
  <c r="J311" i="6"/>
  <c r="BK224" i="6"/>
  <c r="BK148" i="6"/>
  <c r="J529" i="6"/>
  <c r="BK431" i="6"/>
  <c r="J379" i="6"/>
  <c r="J371" i="6"/>
  <c r="J340" i="6"/>
  <c r="J295" i="6"/>
  <c r="BK278" i="6"/>
  <c r="J212" i="6"/>
  <c r="BK164" i="6"/>
  <c r="J202" i="6"/>
  <c r="BK261" i="7"/>
  <c r="J223" i="7"/>
  <c r="J143" i="7"/>
  <c r="BK295" i="7"/>
  <c r="BK268" i="7"/>
  <c r="BK241" i="7"/>
  <c r="BK278" i="7"/>
  <c r="BK221" i="7"/>
  <c r="J169" i="7"/>
  <c r="J302" i="7"/>
  <c r="BK257" i="7"/>
  <c r="BK201" i="7"/>
  <c r="J153" i="7"/>
  <c r="BK263" i="7"/>
  <c r="J221" i="7"/>
  <c r="BK169" i="7"/>
  <c r="BK194" i="7"/>
  <c r="J130" i="7"/>
  <c r="BK164" i="7"/>
  <c r="J149" i="8"/>
  <c r="BK183" i="8"/>
  <c r="BK149" i="8"/>
  <c r="BK163" i="8"/>
  <c r="J192" i="8"/>
  <c r="J147" i="8"/>
  <c r="J128" i="9"/>
  <c r="BK132" i="9"/>
  <c r="J144" i="9"/>
  <c r="J132" i="9"/>
  <c r="BK133" i="9"/>
  <c r="BK231" i="10"/>
  <c r="J192" i="10"/>
  <c r="J148" i="10"/>
  <c r="BK218" i="10"/>
  <c r="BK812" i="2"/>
  <c r="J720" i="2"/>
  <c r="BK638" i="2"/>
  <c r="BK542" i="2"/>
  <c r="J325" i="2"/>
  <c r="BK972" i="2"/>
  <c r="J859" i="2"/>
  <c r="BK627" i="2"/>
  <c r="BK535" i="2"/>
  <c r="J435" i="2"/>
  <c r="BK736" i="2"/>
  <c r="J451" i="2"/>
  <c r="BK264" i="2"/>
  <c r="J943" i="2"/>
  <c r="J639" i="2"/>
  <c r="J520" i="2"/>
  <c r="J318" i="2"/>
  <c r="J966" i="2"/>
  <c r="BK855" i="2"/>
  <c r="BK750" i="2"/>
  <c r="BK575" i="2"/>
  <c r="BK154" i="2"/>
  <c r="BK825" i="2"/>
  <c r="J615" i="2"/>
  <c r="J457" i="2"/>
  <c r="BK384" i="2"/>
  <c r="BK197" i="2"/>
  <c r="BK1007" i="2"/>
  <c r="J988" i="2"/>
  <c r="J950" i="2"/>
  <c r="BK572" i="2"/>
  <c r="BK365" i="2"/>
  <c r="BK217" i="2"/>
  <c r="BK181" i="3"/>
  <c r="J139" i="3"/>
  <c r="J130" i="3"/>
  <c r="J169" i="3"/>
  <c r="J147" i="3"/>
  <c r="J178" i="3"/>
  <c r="BK187" i="3"/>
  <c r="J165" i="3"/>
  <c r="J151" i="3"/>
  <c r="BK188" i="3"/>
  <c r="BK170" i="3"/>
  <c r="J132" i="3"/>
  <c r="BK214" i="4"/>
  <c r="J260" i="4"/>
  <c r="BK196" i="4"/>
  <c r="J153" i="4"/>
  <c r="J215" i="4"/>
  <c r="BK260" i="4"/>
  <c r="J276" i="4"/>
  <c r="J192" i="4"/>
  <c r="BK217" i="4"/>
  <c r="BK277" i="4"/>
  <c r="BK137" i="4"/>
  <c r="J200" i="5"/>
  <c r="BK147" i="5"/>
  <c r="BK200" i="5"/>
  <c r="J138" i="5"/>
  <c r="BK274" i="5"/>
  <c r="J215" i="5"/>
  <c r="J141" i="5"/>
  <c r="J268" i="5"/>
  <c r="BK236" i="5"/>
  <c r="J203" i="5"/>
  <c r="BK170" i="5"/>
  <c r="J266" i="5"/>
  <c r="BK206" i="5"/>
  <c r="BK282" i="5"/>
  <c r="J258" i="5"/>
  <c r="BK194" i="5"/>
  <c r="J562" i="6"/>
  <c r="J483" i="6"/>
  <c r="BK390" i="6"/>
  <c r="BK321" i="6"/>
  <c r="BK276" i="6"/>
  <c r="BK207" i="6"/>
  <c r="J593" i="6"/>
  <c r="J541" i="6"/>
  <c r="J467" i="6"/>
  <c r="BK377" i="6"/>
  <c r="BK319" i="6"/>
  <c r="J216" i="6"/>
  <c r="BK160" i="6"/>
  <c r="BK518" i="6"/>
  <c r="BK429" i="6"/>
  <c r="BK387" i="6"/>
  <c r="BK344" i="6"/>
  <c r="BK309" i="6"/>
  <c r="BK250" i="6"/>
  <c r="BK184" i="6"/>
  <c r="BK580" i="6"/>
  <c r="BK507" i="6"/>
  <c r="J444" i="6"/>
  <c r="BK393" i="6"/>
  <c r="J366" i="6"/>
  <c r="J288" i="6"/>
  <c r="J214" i="6"/>
  <c r="BK152" i="6"/>
  <c r="BK568" i="6"/>
  <c r="BK505" i="6"/>
  <c r="BK437" i="6"/>
  <c r="J375" i="6"/>
  <c r="BK323" i="6"/>
  <c r="BK265" i="6"/>
  <c r="J207" i="6"/>
  <c r="BK584" i="6"/>
  <c r="J511" i="6"/>
  <c r="J427" i="6"/>
  <c r="J387" i="6"/>
  <c r="J325" i="6"/>
  <c r="BK253" i="6"/>
  <c r="BK190" i="6"/>
  <c r="BK140" i="6"/>
  <c r="BK501" i="6"/>
  <c r="BK440" i="6"/>
  <c r="BK363" i="6"/>
  <c r="J338" i="6"/>
  <c r="BK305" i="6"/>
  <c r="J261" i="6"/>
  <c r="J204" i="6"/>
  <c r="J158" i="6"/>
  <c r="J281" i="7"/>
  <c r="J241" i="7"/>
  <c r="BK158" i="7"/>
  <c r="BK297" i="7"/>
  <c r="BK271" i="7"/>
  <c r="J216" i="7"/>
  <c r="BK255" i="7"/>
  <c r="J206" i="7"/>
  <c r="BK150" i="7"/>
  <c r="J276" i="7"/>
  <c r="BK233" i="7"/>
  <c r="J188" i="7"/>
  <c r="J136" i="7"/>
  <c r="BK238" i="7"/>
  <c r="BK198" i="7"/>
  <c r="J164" i="7"/>
  <c r="J158" i="7"/>
  <c r="J190" i="7"/>
  <c r="J132" i="7"/>
  <c r="J185" i="8"/>
  <c r="BK166" i="8"/>
  <c r="BK173" i="8"/>
  <c r="BK169" i="8"/>
  <c r="J136" i="8"/>
  <c r="J166" i="8"/>
  <c r="BK139" i="9"/>
  <c r="J135" i="9"/>
  <c r="BK144" i="9"/>
  <c r="BK135" i="9"/>
  <c r="BK141" i="9"/>
  <c r="BK184" i="10"/>
  <c r="BK236" i="10"/>
  <c r="J187" i="10"/>
  <c r="J890" i="2"/>
  <c r="BK805" i="2"/>
  <c r="BK639" i="2"/>
  <c r="J532" i="2"/>
  <c r="J358" i="2"/>
  <c r="BK908" i="2"/>
  <c r="BK830" i="2"/>
  <c r="BK674" i="2"/>
  <c r="J527" i="2"/>
  <c r="BK318" i="2"/>
  <c r="J206" i="2"/>
  <c r="BK798" i="2"/>
  <c r="BK656" i="2"/>
  <c r="J575" i="2"/>
  <c r="BK481" i="2"/>
  <c r="BK241" i="2"/>
  <c r="J931" i="2"/>
  <c r="BK745" i="2"/>
  <c r="BK530" i="2"/>
  <c r="BK343" i="2"/>
  <c r="BK160" i="2"/>
  <c r="J731" i="2"/>
  <c r="BK615" i="2"/>
  <c r="BK469" i="2"/>
  <c r="BK964" i="2"/>
  <c r="J864" i="2"/>
  <c r="BK787" i="2"/>
  <c r="BK580" i="2"/>
  <c r="BK435" i="2"/>
  <c r="BK890" i="2"/>
  <c r="J765" i="2"/>
  <c r="BK532" i="2"/>
  <c r="BK445" i="2"/>
  <c r="J343" i="2"/>
  <c r="BK1028" i="2"/>
  <c r="BK1013" i="2"/>
  <c r="J996" i="2"/>
  <c r="J977" i="2"/>
  <c r="J602" i="2"/>
  <c r="J423" i="2"/>
  <c r="J299" i="2"/>
  <c r="J164" i="3"/>
  <c r="J189" i="3"/>
  <c r="J188" i="3"/>
  <c r="BK149" i="3"/>
  <c r="BK155" i="3"/>
  <c r="BK183" i="3"/>
  <c r="BK153" i="3"/>
  <c r="J131" i="3"/>
  <c r="J171" i="3"/>
  <c r="BK147" i="3"/>
  <c r="BK271" i="4"/>
  <c r="J278" i="4"/>
  <c r="J210" i="4"/>
  <c r="BK149" i="4"/>
  <c r="BK278" i="4"/>
  <c r="J160" i="4"/>
  <c r="BK180" i="4"/>
  <c r="J214" i="4"/>
  <c r="BK252" i="4"/>
  <c r="BK141" i="4"/>
  <c r="J206" i="5"/>
  <c r="BK159" i="5"/>
  <c r="BK226" i="5"/>
  <c r="BK156" i="5"/>
  <c r="BK296" i="5"/>
  <c r="BK234" i="5"/>
  <c r="J167" i="5"/>
  <c r="BK277" i="5"/>
  <c r="BK241" i="5"/>
  <c r="BK209" i="5"/>
  <c r="J178" i="5"/>
  <c r="J260" i="5"/>
  <c r="J241" i="5"/>
  <c r="J175" i="5"/>
  <c r="BK268" i="5"/>
  <c r="J232" i="5"/>
  <c r="BK144" i="5"/>
  <c r="J597" i="6"/>
  <c r="BK514" i="6"/>
  <c r="J477" i="6"/>
  <c r="BK421" i="6"/>
  <c r="BK359" i="6"/>
  <c r="J300" i="6"/>
  <c r="BK220" i="6"/>
  <c r="J595" i="6"/>
  <c r="J491" i="6"/>
  <c r="J413" i="6"/>
  <c r="J357" i="6"/>
  <c r="BK297" i="6"/>
  <c r="BK214" i="6"/>
  <c r="BK593" i="6"/>
  <c r="J494" i="6"/>
  <c r="J425" i="6"/>
  <c r="BK383" i="6"/>
  <c r="BK366" i="6"/>
  <c r="J323" i="6"/>
  <c r="BK258" i="6"/>
  <c r="J228" i="6"/>
  <c r="J148" i="6"/>
  <c r="BK521" i="6"/>
  <c r="BK464" i="6"/>
  <c r="BK403" i="6"/>
  <c r="BK381" i="6"/>
  <c r="BK325" i="6"/>
  <c r="BK228" i="6"/>
  <c r="BK166" i="6"/>
  <c r="J571" i="6"/>
  <c r="J513" i="6"/>
  <c r="BK449" i="6"/>
  <c r="J409" i="6"/>
  <c r="BK346" i="6"/>
  <c r="J276" i="6"/>
  <c r="BK212" i="6"/>
  <c r="J154" i="6"/>
  <c r="J462" i="6"/>
  <c r="J411" i="6"/>
  <c r="J383" i="6"/>
  <c r="BK340" i="6"/>
  <c r="J258" i="6"/>
  <c r="J186" i="6"/>
  <c r="J587" i="6"/>
  <c r="BK485" i="6"/>
  <c r="BK444" i="6"/>
  <c r="J309" i="6"/>
  <c r="J224" i="6"/>
  <c r="BK194" i="6"/>
  <c r="J271" i="6"/>
  <c r="J170" i="6"/>
  <c r="J263" i="7"/>
  <c r="BK216" i="7"/>
  <c r="BK132" i="7"/>
  <c r="J286" i="7"/>
  <c r="BK252" i="7"/>
  <c r="J167" i="7"/>
  <c r="J297" i="7"/>
  <c r="BK171" i="7"/>
  <c r="BK310" i="7"/>
  <c r="J271" i="7"/>
  <c r="BK228" i="7"/>
  <c r="J186" i="7"/>
  <c r="J291" i="7"/>
  <c r="BK231" i="7"/>
  <c r="BK174" i="7"/>
  <c r="J196" i="7"/>
  <c r="J134" i="7"/>
  <c r="J150" i="7"/>
  <c r="J128" i="8"/>
  <c r="J180" i="8"/>
  <c r="BK134" i="8"/>
  <c r="BK136" i="8"/>
  <c r="BK131" i="8"/>
  <c r="BK154" i="8"/>
  <c r="J127" i="9"/>
  <c r="BK137" i="9"/>
  <c r="J126" i="9"/>
  <c r="BK128" i="9"/>
  <c r="BK126" i="10"/>
  <c r="J218" i="10"/>
  <c r="J184" i="10"/>
  <c r="J222" i="10"/>
  <c r="J925" i="2"/>
  <c r="BK731" i="2"/>
  <c r="J591" i="2"/>
  <c r="BK505" i="2"/>
  <c r="J222" i="2"/>
  <c r="J850" i="2"/>
  <c r="J697" i="2"/>
  <c r="BK512" i="2"/>
  <c r="J326" i="2"/>
  <c r="BK148" i="2"/>
  <c r="J884" i="2"/>
  <c r="J709" i="2"/>
  <c r="BK602" i="2"/>
  <c r="J499" i="2"/>
  <c r="J257" i="2"/>
  <c r="BK958" i="2"/>
  <c r="BK840" i="2"/>
  <c r="J572" i="2"/>
  <c r="J332" i="2"/>
  <c r="BK166" i="2"/>
  <c r="BK694" i="2"/>
  <c r="J400" i="2"/>
  <c r="BK189" i="2"/>
  <c r="BK850" i="2"/>
  <c r="J656" i="2"/>
  <c r="J542" i="2"/>
  <c r="BK234" i="2"/>
  <c r="BK911" i="2"/>
  <c r="J819" i="2"/>
  <c r="BK626" i="2"/>
  <c r="J469" i="2"/>
  <c r="J379" i="2"/>
  <c r="BK270" i="2"/>
  <c r="J1024" i="2"/>
  <c r="J1007" i="2"/>
  <c r="BK956" i="2"/>
  <c r="J674" i="2"/>
  <c r="BK493" i="2"/>
  <c r="BK312" i="2"/>
  <c r="J190" i="3"/>
  <c r="BK152" i="3"/>
  <c r="J153" i="3"/>
  <c r="J187" i="3"/>
  <c r="J157" i="3"/>
  <c r="J194" i="3"/>
  <c r="BK143" i="3"/>
  <c r="J168" i="3"/>
  <c r="BK138" i="3"/>
  <c r="BK180" i="3"/>
  <c r="BK150" i="3"/>
  <c r="J134" i="3"/>
  <c r="BK188" i="4"/>
  <c r="J256" i="4"/>
  <c r="BK172" i="4"/>
  <c r="BK256" i="4"/>
  <c r="BK126" i="4"/>
  <c r="BK206" i="4"/>
  <c r="BK275" i="4"/>
  <c r="J145" i="4"/>
  <c r="BK200" i="4"/>
  <c r="BK274" i="4"/>
  <c r="BK145" i="4"/>
  <c r="J234" i="5"/>
  <c r="BK167" i="5"/>
  <c r="J246" i="5"/>
  <c r="J162" i="5"/>
  <c r="BK280" i="5"/>
  <c r="J236" i="5"/>
  <c r="J185" i="5"/>
  <c r="BK130" i="5"/>
  <c r="J256" i="5"/>
  <c r="BK232" i="5"/>
  <c r="J197" i="5"/>
  <c r="J264" i="5"/>
  <c r="BK230" i="5"/>
  <c r="BK150" i="5"/>
  <c r="J262" i="5"/>
  <c r="BK172" i="5"/>
  <c r="BK577" i="6"/>
  <c r="BK491" i="6"/>
  <c r="BK469" i="6"/>
  <c r="J396" i="6"/>
  <c r="J343" i="6"/>
  <c r="BK295" i="6"/>
  <c r="BK222" i="6"/>
  <c r="BK144" i="6"/>
  <c r="BK559" i="6"/>
  <c r="BK497" i="6"/>
  <c r="J401" i="6"/>
  <c r="J360" i="6"/>
  <c r="BK234" i="6"/>
  <c r="BK172" i="6"/>
  <c r="J568" i="6"/>
  <c r="J451" i="6"/>
  <c r="J378" i="6"/>
  <c r="BK360" i="6"/>
  <c r="J329" i="6"/>
  <c r="BK283" i="6"/>
  <c r="BK180" i="6"/>
  <c r="J144" i="6"/>
  <c r="BK513" i="6"/>
  <c r="J449" i="6"/>
  <c r="BK409" i="6"/>
  <c r="J390" i="6"/>
  <c r="J354" i="6"/>
  <c r="J283" i="6"/>
  <c r="BK204" i="6"/>
  <c r="BK597" i="6"/>
  <c r="BK494" i="6"/>
  <c r="J393" i="6"/>
  <c r="BK343" i="6"/>
  <c r="BK269" i="6"/>
  <c r="BK230" i="6"/>
  <c r="J180" i="6"/>
  <c r="BK574" i="6"/>
  <c r="J475" i="6"/>
  <c r="BK417" i="6"/>
  <c r="BK385" i="6"/>
  <c r="J361" i="6"/>
  <c r="J274" i="6"/>
  <c r="BK196" i="6"/>
  <c r="J146" i="6"/>
  <c r="BK509" i="6"/>
  <c r="J454" i="6"/>
  <c r="J372" i="6"/>
  <c r="J297" i="6"/>
  <c r="BK218" i="6"/>
  <c r="BK188" i="6"/>
  <c r="J300" i="7"/>
  <c r="BK183" i="7"/>
  <c r="J310" i="7"/>
  <c r="J255" i="7"/>
  <c r="BK155" i="7"/>
  <c r="J273" i="7"/>
  <c r="BK218" i="7"/>
  <c r="BK160" i="7"/>
  <c r="BK289" i="7"/>
  <c r="J238" i="7"/>
  <c r="J177" i="7"/>
  <c r="J289" i="7"/>
  <c r="J257" i="7"/>
  <c r="J211" i="7"/>
  <c r="BK140" i="7"/>
  <c r="BK153" i="7"/>
  <c r="BK186" i="7"/>
  <c r="J194" i="8"/>
  <c r="BK192" i="8"/>
  <c r="BK147" i="8"/>
  <c r="BK152" i="8"/>
  <c r="BK128" i="8"/>
  <c r="BK144" i="8"/>
  <c r="J157" i="8"/>
  <c r="BK145" i="9"/>
  <c r="J141" i="9"/>
  <c r="J125" i="9"/>
  <c r="J142" i="9"/>
  <c r="BK142" i="9"/>
  <c r="BK130" i="9"/>
  <c r="J231" i="10"/>
  <c r="BK187" i="10"/>
  <c r="BK131" i="10"/>
  <c r="J175" i="10"/>
  <c r="J830" i="2"/>
  <c r="BK691" i="2"/>
  <c r="J580" i="2"/>
  <c r="BK412" i="2"/>
  <c r="J270" i="2"/>
  <c r="J869" i="2"/>
  <c r="J594" i="2"/>
  <c r="BK440" i="2"/>
  <c r="J277" i="2"/>
  <c r="J189" i="2"/>
  <c r="BK902" i="2"/>
  <c r="J740" i="2"/>
  <c r="J626" i="2"/>
  <c r="J555" i="2"/>
  <c r="J440" i="2"/>
  <c r="J173" i="2"/>
  <c r="BK884" i="2"/>
  <c r="BK702" i="2"/>
  <c r="J463" i="2"/>
  <c r="J248" i="2"/>
  <c r="J936" i="2"/>
  <c r="J638" i="2"/>
  <c r="J493" i="2"/>
  <c r="J306" i="2"/>
  <c r="BK950" i="2"/>
  <c r="J805" i="2"/>
  <c r="BK633" i="2"/>
  <c r="BK499" i="2"/>
  <c r="BK977" i="2"/>
  <c r="BK876" i="2"/>
  <c r="J627" i="2"/>
  <c r="BK487" i="2"/>
  <c r="J392" i="2"/>
  <c r="BK299" i="2"/>
  <c r="BK1024" i="2"/>
  <c r="J1004" i="2"/>
  <c r="BK979" i="2"/>
  <c r="J736" i="2"/>
  <c r="BK400" i="2"/>
  <c r="J241" i="2"/>
  <c r="BK179" i="3"/>
  <c r="J140" i="3"/>
  <c r="BK176" i="3"/>
  <c r="J150" i="3"/>
  <c r="J181" i="3"/>
  <c r="BK190" i="3"/>
  <c r="BK166" i="3"/>
  <c r="J152" i="3"/>
  <c r="J191" i="3"/>
  <c r="J161" i="3"/>
  <c r="J138" i="3"/>
  <c r="BK228" i="4"/>
  <c r="BK268" i="4"/>
  <c r="J188" i="4"/>
  <c r="BK276" i="4"/>
  <c r="J172" i="4"/>
  <c r="J252" i="4"/>
  <c r="BK215" i="4"/>
  <c r="J244" i="4"/>
  <c r="BK269" i="4"/>
  <c r="BK153" i="4"/>
  <c r="BK218" i="5"/>
  <c r="BK141" i="5"/>
  <c r="BK175" i="5"/>
  <c r="J132" i="5"/>
  <c r="BK260" i="5"/>
  <c r="J194" i="5"/>
  <c r="J282" i="5"/>
  <c r="BK248" i="5"/>
  <c r="J218" i="5"/>
  <c r="BK164" i="5"/>
  <c r="BK256" i="5"/>
  <c r="BK212" i="5"/>
  <c r="BK285" i="5"/>
  <c r="J248" i="5"/>
  <c r="J156" i="5"/>
  <c r="BK565" i="6"/>
  <c r="J507" i="6"/>
  <c r="J440" i="6"/>
  <c r="BK378" i="6"/>
  <c r="J334" i="6"/>
  <c r="J255" i="6"/>
  <c r="J184" i="6"/>
  <c r="J599" i="6"/>
  <c r="BK543" i="6"/>
  <c r="BK462" i="6"/>
  <c r="J381" i="6"/>
  <c r="BK329" i="6"/>
  <c r="J263" i="6"/>
  <c r="BK146" i="6"/>
  <c r="BK483" i="6"/>
  <c r="J395" i="6"/>
  <c r="BK351" i="6"/>
  <c r="J292" i="6"/>
  <c r="BK240" i="6"/>
  <c r="BK206" i="6"/>
  <c r="BK154" i="6"/>
  <c r="BK571" i="6"/>
  <c r="BK481" i="6"/>
  <c r="BK401" i="6"/>
  <c r="BK373" i="6"/>
  <c r="J348" i="6"/>
  <c r="J246" i="6"/>
  <c r="BK186" i="6"/>
  <c r="J590" i="6"/>
  <c r="J521" i="6"/>
  <c r="J459" i="6"/>
  <c r="BK411" i="6"/>
  <c r="BK355" i="6"/>
  <c r="J313" i="6"/>
  <c r="BK255" i="6"/>
  <c r="BK202" i="6"/>
  <c r="J150" i="6"/>
  <c r="J551" i="6"/>
  <c r="J442" i="6"/>
  <c r="BK396" i="6"/>
  <c r="BK336" i="6"/>
  <c r="J237" i="6"/>
  <c r="BK168" i="6"/>
  <c r="J535" i="6"/>
  <c r="J457" i="6"/>
  <c r="BK399" i="6"/>
  <c r="BK242" i="6"/>
  <c r="J166" i="6"/>
  <c r="J196" i="6"/>
  <c r="J278" i="7"/>
  <c r="BK243" i="7"/>
  <c r="BK134" i="7"/>
  <c r="BK273" i="7"/>
  <c r="BK246" i="7"/>
  <c r="BK143" i="7"/>
  <c r="J233" i="7"/>
  <c r="J201" i="7"/>
  <c r="BK300" i="7"/>
  <c r="J252" i="7"/>
  <c r="BK206" i="7"/>
  <c r="BK302" i="7"/>
  <c r="BK259" i="7"/>
  <c r="BK208" i="7"/>
  <c r="BK167" i="7"/>
  <c r="J171" i="7"/>
  <c r="J208" i="7"/>
  <c r="BK138" i="7"/>
  <c r="BK194" i="8"/>
  <c r="BK157" i="8"/>
  <c r="J142" i="8"/>
  <c r="J131" i="8"/>
  <c r="BK188" i="8"/>
  <c r="BK180" i="8"/>
  <c r="J139" i="8"/>
  <c r="J137" i="9"/>
  <c r="BK134" i="9"/>
  <c r="BK129" i="9"/>
  <c r="BK125" i="9"/>
  <c r="BK126" i="9"/>
  <c r="J203" i="10"/>
  <c r="J126" i="10"/>
  <c r="J215" i="10"/>
  <c r="BK305" i="2" l="1"/>
  <c r="J305" i="2" s="1"/>
  <c r="J107" i="2" s="1"/>
  <c r="BK519" i="2"/>
  <c r="J519" i="2"/>
  <c r="J108" i="2" s="1"/>
  <c r="BK545" i="2"/>
  <c r="R696" i="2"/>
  <c r="R693" i="2"/>
  <c r="T725" i="2"/>
  <c r="T716" i="2"/>
  <c r="T910" i="2"/>
  <c r="P1023" i="2"/>
  <c r="P1022" i="2" s="1"/>
  <c r="T129" i="3"/>
  <c r="BK160" i="3"/>
  <c r="J160" i="3"/>
  <c r="J103" i="3" s="1"/>
  <c r="P185" i="3"/>
  <c r="R129" i="5"/>
  <c r="T220" i="5"/>
  <c r="T273" i="5"/>
  <c r="P137" i="6"/>
  <c r="P157" i="6"/>
  <c r="P177" i="6"/>
  <c r="BK268" i="6"/>
  <c r="J268" i="6"/>
  <c r="J105" i="6"/>
  <c r="T299" i="6"/>
  <c r="P430" i="6"/>
  <c r="R504" i="6"/>
  <c r="T558" i="6"/>
  <c r="P142" i="7"/>
  <c r="T249" i="7"/>
  <c r="BK127" i="8"/>
  <c r="J127" i="8"/>
  <c r="J100" i="8"/>
  <c r="P172" i="8"/>
  <c r="BK147" i="2"/>
  <c r="J147" i="2"/>
  <c r="J100" i="2"/>
  <c r="T196" i="2"/>
  <c r="P256" i="2"/>
  <c r="T574" i="2"/>
  <c r="P770" i="2"/>
  <c r="P1006" i="2"/>
  <c r="T133" i="3"/>
  <c r="T160" i="3"/>
  <c r="T185" i="3"/>
  <c r="P125" i="4"/>
  <c r="T227" i="4"/>
  <c r="T129" i="5"/>
  <c r="P220" i="5"/>
  <c r="P193" i="6"/>
  <c r="R268" i="6"/>
  <c r="R299" i="6"/>
  <c r="T430" i="6"/>
  <c r="T504" i="6"/>
  <c r="P558" i="6"/>
  <c r="T142" i="7"/>
  <c r="R249" i="7"/>
  <c r="P307" i="7"/>
  <c r="P127" i="8"/>
  <c r="BK172" i="8"/>
  <c r="J172" i="8"/>
  <c r="J102" i="8" s="1"/>
  <c r="BK124" i="9"/>
  <c r="J124" i="9"/>
  <c r="J99" i="9"/>
  <c r="T140" i="9"/>
  <c r="T147" i="2"/>
  <c r="R196" i="2"/>
  <c r="R195" i="2"/>
  <c r="R256" i="2"/>
  <c r="P574" i="2"/>
  <c r="BK725" i="2"/>
  <c r="J725" i="2"/>
  <c r="J116" i="2" s="1"/>
  <c r="R910" i="2"/>
  <c r="T1023" i="2"/>
  <c r="T1022" i="2"/>
  <c r="P133" i="3"/>
  <c r="P160" i="3"/>
  <c r="BK185" i="3"/>
  <c r="J185" i="3"/>
  <c r="J105" i="3" s="1"/>
  <c r="R125" i="4"/>
  <c r="P216" i="4"/>
  <c r="T134" i="5"/>
  <c r="P184" i="5"/>
  <c r="R193" i="6"/>
  <c r="R260" i="6"/>
  <c r="P282" i="6"/>
  <c r="P350" i="6"/>
  <c r="T517" i="6"/>
  <c r="BK583" i="6"/>
  <c r="J583" i="6"/>
  <c r="J113" i="6" s="1"/>
  <c r="BK129" i="7"/>
  <c r="J129" i="7"/>
  <c r="J100" i="7"/>
  <c r="R193" i="7"/>
  <c r="P294" i="7"/>
  <c r="BK141" i="8"/>
  <c r="J141" i="8"/>
  <c r="J101" i="8" s="1"/>
  <c r="BK191" i="8"/>
  <c r="J191" i="8"/>
  <c r="J103" i="8"/>
  <c r="R124" i="9"/>
  <c r="BK147" i="10"/>
  <c r="J147" i="10" s="1"/>
  <c r="J100" i="10" s="1"/>
  <c r="R147" i="2"/>
  <c r="BK196" i="2"/>
  <c r="J196" i="2" s="1"/>
  <c r="J102" i="2" s="1"/>
  <c r="T256" i="2"/>
  <c r="BK574" i="2"/>
  <c r="J574" i="2" s="1"/>
  <c r="J111" i="2" s="1"/>
  <c r="T770" i="2"/>
  <c r="T1006" i="2"/>
  <c r="R133" i="3"/>
  <c r="R160" i="3"/>
  <c r="R185" i="3"/>
  <c r="BK125" i="4"/>
  <c r="P227" i="4"/>
  <c r="R270" i="4"/>
  <c r="R134" i="5"/>
  <c r="BK184" i="5"/>
  <c r="J184" i="5" s="1"/>
  <c r="J102" i="5" s="1"/>
  <c r="BK273" i="5"/>
  <c r="J273" i="5"/>
  <c r="J104" i="5" s="1"/>
  <c r="T137" i="6"/>
  <c r="R157" i="6"/>
  <c r="BK177" i="6"/>
  <c r="J177" i="6" s="1"/>
  <c r="J102" i="6" s="1"/>
  <c r="P260" i="6"/>
  <c r="T282" i="6"/>
  <c r="T350" i="6"/>
  <c r="P517" i="6"/>
  <c r="R583" i="6"/>
  <c r="T129" i="7"/>
  <c r="BK193" i="7"/>
  <c r="J193" i="7" s="1"/>
  <c r="J102" i="7" s="1"/>
  <c r="BK294" i="7"/>
  <c r="J294" i="7" s="1"/>
  <c r="J104" i="7" s="1"/>
  <c r="BK307" i="7"/>
  <c r="J307" i="7"/>
  <c r="J105" i="7" s="1"/>
  <c r="T127" i="8"/>
  <c r="T172" i="8"/>
  <c r="P124" i="9"/>
  <c r="T147" i="10"/>
  <c r="P305" i="2"/>
  <c r="T519" i="2"/>
  <c r="R545" i="2"/>
  <c r="BK696" i="2"/>
  <c r="J696" i="2"/>
  <c r="J113" i="2" s="1"/>
  <c r="P725" i="2"/>
  <c r="P716" i="2" s="1"/>
  <c r="BK910" i="2"/>
  <c r="J910" i="2" s="1"/>
  <c r="J120" i="2" s="1"/>
  <c r="R1023" i="2"/>
  <c r="R1022" i="2"/>
  <c r="BK129" i="3"/>
  <c r="J129" i="3"/>
  <c r="J100" i="3" s="1"/>
  <c r="BK146" i="3"/>
  <c r="J146" i="3" s="1"/>
  <c r="J102" i="3" s="1"/>
  <c r="BK173" i="3"/>
  <c r="J173" i="3"/>
  <c r="J104" i="3" s="1"/>
  <c r="BK216" i="4"/>
  <c r="J216" i="4" s="1"/>
  <c r="J100" i="4" s="1"/>
  <c r="R216" i="4"/>
  <c r="BK270" i="4"/>
  <c r="J270" i="4" s="1"/>
  <c r="J102" i="4" s="1"/>
  <c r="P134" i="5"/>
  <c r="R184" i="5"/>
  <c r="R273" i="5"/>
  <c r="BK137" i="6"/>
  <c r="BK157" i="6"/>
  <c r="J157" i="6" s="1"/>
  <c r="J101" i="6" s="1"/>
  <c r="R177" i="6"/>
  <c r="T260" i="6"/>
  <c r="R282" i="6"/>
  <c r="R350" i="6"/>
  <c r="BK517" i="6"/>
  <c r="J517" i="6" s="1"/>
  <c r="J111" i="6" s="1"/>
  <c r="T583" i="6"/>
  <c r="R129" i="7"/>
  <c r="P193" i="7"/>
  <c r="R294" i="7"/>
  <c r="T141" i="8"/>
  <c r="P191" i="8"/>
  <c r="BK140" i="9"/>
  <c r="J140" i="9" s="1"/>
  <c r="J101" i="9" s="1"/>
  <c r="BK191" i="10"/>
  <c r="J191" i="10" s="1"/>
  <c r="J101" i="10" s="1"/>
  <c r="R305" i="2"/>
  <c r="R284" i="2"/>
  <c r="R519" i="2"/>
  <c r="P545" i="2"/>
  <c r="T696" i="2"/>
  <c r="T693" i="2"/>
  <c r="R770" i="2"/>
  <c r="R1006" i="2"/>
  <c r="P129" i="3"/>
  <c r="R146" i="3"/>
  <c r="R173" i="3"/>
  <c r="R227" i="4"/>
  <c r="P129" i="5"/>
  <c r="R220" i="5"/>
  <c r="BK193" i="6"/>
  <c r="J193" i="6" s="1"/>
  <c r="J103" i="6" s="1"/>
  <c r="T268" i="6"/>
  <c r="BK299" i="6"/>
  <c r="J299" i="6" s="1"/>
  <c r="J107" i="6" s="1"/>
  <c r="R430" i="6"/>
  <c r="BK504" i="6"/>
  <c r="J504" i="6" s="1"/>
  <c r="J110" i="6" s="1"/>
  <c r="BK558" i="6"/>
  <c r="J558" i="6" s="1"/>
  <c r="J112" i="6" s="1"/>
  <c r="BK142" i="7"/>
  <c r="BK128" i="7"/>
  <c r="J128" i="7" s="1"/>
  <c r="J99" i="7" s="1"/>
  <c r="BK249" i="7"/>
  <c r="J249" i="7"/>
  <c r="J103" i="7" s="1"/>
  <c r="T307" i="7"/>
  <c r="R141" i="8"/>
  <c r="T191" i="8"/>
  <c r="T124" i="9"/>
  <c r="T123" i="9" s="1"/>
  <c r="P191" i="10"/>
  <c r="T305" i="2"/>
  <c r="T284" i="2" s="1"/>
  <c r="P519" i="2"/>
  <c r="T545" i="2"/>
  <c r="T544" i="2"/>
  <c r="P696" i="2"/>
  <c r="P693" i="2" s="1"/>
  <c r="BK770" i="2"/>
  <c r="J770" i="2"/>
  <c r="J119" i="2" s="1"/>
  <c r="BK1006" i="2"/>
  <c r="J1006" i="2"/>
  <c r="J121" i="2"/>
  <c r="BK133" i="3"/>
  <c r="J133" i="3" s="1"/>
  <c r="J101" i="3" s="1"/>
  <c r="T146" i="3"/>
  <c r="T173" i="3"/>
  <c r="T125" i="4"/>
  <c r="T216" i="4"/>
  <c r="P270" i="4"/>
  <c r="BK129" i="5"/>
  <c r="J129" i="5" s="1"/>
  <c r="J100" i="5" s="1"/>
  <c r="BK220" i="5"/>
  <c r="J220" i="5" s="1"/>
  <c r="J103" i="5" s="1"/>
  <c r="P273" i="5"/>
  <c r="R137" i="6"/>
  <c r="T157" i="6"/>
  <c r="T177" i="6"/>
  <c r="P268" i="6"/>
  <c r="P299" i="6"/>
  <c r="BK430" i="6"/>
  <c r="J430" i="6" s="1"/>
  <c r="J109" i="6" s="1"/>
  <c r="P504" i="6"/>
  <c r="R558" i="6"/>
  <c r="P129" i="7"/>
  <c r="T193" i="7"/>
  <c r="T294" i="7"/>
  <c r="P141" i="8"/>
  <c r="R191" i="8"/>
  <c r="R140" i="9"/>
  <c r="P147" i="10"/>
  <c r="P124" i="10" s="1"/>
  <c r="P123" i="10" s="1"/>
  <c r="AU104" i="1" s="1"/>
  <c r="T191" i="10"/>
  <c r="T124" i="10" s="1"/>
  <c r="T123" i="10" s="1"/>
  <c r="BK230" i="10"/>
  <c r="J230" i="10" s="1"/>
  <c r="J103" i="10" s="1"/>
  <c r="P147" i="2"/>
  <c r="P196" i="2"/>
  <c r="P195" i="2" s="1"/>
  <c r="BK256" i="2"/>
  <c r="J256" i="2"/>
  <c r="J103" i="2" s="1"/>
  <c r="R574" i="2"/>
  <c r="R725" i="2"/>
  <c r="R716" i="2"/>
  <c r="P910" i="2"/>
  <c r="BK1023" i="2"/>
  <c r="BK1022" i="2"/>
  <c r="J1022" i="2"/>
  <c r="J122" i="2" s="1"/>
  <c r="R129" i="3"/>
  <c r="P146" i="3"/>
  <c r="P173" i="3"/>
  <c r="BK227" i="4"/>
  <c r="J227" i="4" s="1"/>
  <c r="J101" i="4" s="1"/>
  <c r="T270" i="4"/>
  <c r="BK134" i="5"/>
  <c r="J134" i="5" s="1"/>
  <c r="J101" i="5" s="1"/>
  <c r="T184" i="5"/>
  <c r="T193" i="6"/>
  <c r="BK260" i="6"/>
  <c r="J260" i="6"/>
  <c r="J104" i="6"/>
  <c r="BK282" i="6"/>
  <c r="J282" i="6" s="1"/>
  <c r="J106" i="6" s="1"/>
  <c r="BK350" i="6"/>
  <c r="J350" i="6" s="1"/>
  <c r="J108" i="6" s="1"/>
  <c r="R517" i="6"/>
  <c r="P583" i="6"/>
  <c r="R142" i="7"/>
  <c r="R128" i="7" s="1"/>
  <c r="R127" i="7" s="1"/>
  <c r="P249" i="7"/>
  <c r="R307" i="7"/>
  <c r="R127" i="8"/>
  <c r="R172" i="8"/>
  <c r="P140" i="9"/>
  <c r="R147" i="10"/>
  <c r="R124" i="10" s="1"/>
  <c r="R123" i="10" s="1"/>
  <c r="R191" i="10"/>
  <c r="P230" i="10"/>
  <c r="R230" i="10"/>
  <c r="T230" i="10"/>
  <c r="BK298" i="2"/>
  <c r="J298" i="2" s="1"/>
  <c r="J106" i="2" s="1"/>
  <c r="BK758" i="2"/>
  <c r="J758" i="2"/>
  <c r="J117" i="2" s="1"/>
  <c r="BK764" i="2"/>
  <c r="J764" i="2"/>
  <c r="J118" i="2"/>
  <c r="BK719" i="2"/>
  <c r="J719" i="2" s="1"/>
  <c r="J115" i="2" s="1"/>
  <c r="BK138" i="9"/>
  <c r="J138" i="9" s="1"/>
  <c r="J100" i="9" s="1"/>
  <c r="BK140" i="10"/>
  <c r="J140" i="10"/>
  <c r="J99" i="10" s="1"/>
  <c r="BK125" i="10"/>
  <c r="J125" i="10" s="1"/>
  <c r="J98" i="10" s="1"/>
  <c r="BK285" i="2"/>
  <c r="J285" i="2" s="1"/>
  <c r="J105" i="2" s="1"/>
  <c r="BK287" i="5"/>
  <c r="J287" i="5" s="1"/>
  <c r="J105" i="5" s="1"/>
  <c r="BK221" i="10"/>
  <c r="J221" i="10"/>
  <c r="J102" i="10" s="1"/>
  <c r="J89" i="10"/>
  <c r="BE184" i="10"/>
  <c r="BE187" i="10"/>
  <c r="F120" i="10"/>
  <c r="BE236" i="10"/>
  <c r="BE192" i="10"/>
  <c r="BE203" i="10"/>
  <c r="BE215" i="10"/>
  <c r="E113" i="10"/>
  <c r="BE126" i="10"/>
  <c r="BE141" i="10"/>
  <c r="BE148" i="10"/>
  <c r="BE222" i="10"/>
  <c r="BE231" i="10"/>
  <c r="BK123" i="9"/>
  <c r="J123" i="9" s="1"/>
  <c r="J32" i="9" s="1"/>
  <c r="BE131" i="10"/>
  <c r="BE182" i="10"/>
  <c r="BE218" i="10"/>
  <c r="BE175" i="10"/>
  <c r="BK126" i="8"/>
  <c r="J126" i="8" s="1"/>
  <c r="J99" i="8" s="1"/>
  <c r="J91" i="9"/>
  <c r="BE125" i="9"/>
  <c r="BE127" i="9"/>
  <c r="BE132" i="9"/>
  <c r="BE134" i="9"/>
  <c r="BE135" i="9"/>
  <c r="BE136" i="9"/>
  <c r="BE143" i="9"/>
  <c r="F94" i="9"/>
  <c r="E111" i="9"/>
  <c r="BE137" i="9"/>
  <c r="BE145" i="9"/>
  <c r="BE126" i="9"/>
  <c r="BE130" i="9"/>
  <c r="BE139" i="9"/>
  <c r="BE146" i="9"/>
  <c r="BE128" i="9"/>
  <c r="BE129" i="9"/>
  <c r="BE144" i="9"/>
  <c r="BE131" i="9"/>
  <c r="BE133" i="9"/>
  <c r="BE141" i="9"/>
  <c r="BE142" i="9"/>
  <c r="J142" i="7"/>
  <c r="J101" i="7" s="1"/>
  <c r="BE144" i="8"/>
  <c r="BE147" i="8"/>
  <c r="BE149" i="8"/>
  <c r="BE178" i="8"/>
  <c r="E113" i="8"/>
  <c r="BE134" i="8"/>
  <c r="F122" i="8"/>
  <c r="BE152" i="8"/>
  <c r="BE154" i="8"/>
  <c r="BE166" i="8"/>
  <c r="BE173" i="8"/>
  <c r="BE185" i="8"/>
  <c r="BE128" i="8"/>
  <c r="BE160" i="8"/>
  <c r="BE175" i="8"/>
  <c r="J119" i="8"/>
  <c r="BE157" i="8"/>
  <c r="BE188" i="8"/>
  <c r="BE192" i="8"/>
  <c r="BE136" i="8"/>
  <c r="BE139" i="8"/>
  <c r="BE142" i="8"/>
  <c r="BE163" i="8"/>
  <c r="BE180" i="8"/>
  <c r="BE183" i="8"/>
  <c r="BE194" i="8"/>
  <c r="BK127" i="7"/>
  <c r="J127" i="7" s="1"/>
  <c r="J32" i="7" s="1"/>
  <c r="BE131" i="8"/>
  <c r="BE169" i="8"/>
  <c r="BE167" i="7"/>
  <c r="BE171" i="7"/>
  <c r="BE302" i="7"/>
  <c r="J137" i="6"/>
  <c r="J100" i="6"/>
  <c r="E85" i="7"/>
  <c r="BE148" i="7"/>
  <c r="BE183" i="7"/>
  <c r="BE208" i="7"/>
  <c r="BE132" i="7"/>
  <c r="BE134" i="7"/>
  <c r="BE136" i="7"/>
  <c r="BE138" i="7"/>
  <c r="BE140" i="7"/>
  <c r="BE143" i="7"/>
  <c r="BE186" i="7"/>
  <c r="J121" i="7"/>
  <c r="BE130" i="7"/>
  <c r="BE155" i="7"/>
  <c r="BE158" i="7"/>
  <c r="BE160" i="7"/>
  <c r="BE164" i="7"/>
  <c r="BE188" i="7"/>
  <c r="BE218" i="7"/>
  <c r="BE233" i="7"/>
  <c r="BE255" i="7"/>
  <c r="BE268" i="7"/>
  <c r="BE276" i="7"/>
  <c r="BE286" i="7"/>
  <c r="BE297" i="7"/>
  <c r="BE300" i="7"/>
  <c r="BE169" i="7"/>
  <c r="BE180" i="7"/>
  <c r="BE216" i="7"/>
  <c r="BE221" i="7"/>
  <c r="BE241" i="7"/>
  <c r="BE250" i="7"/>
  <c r="BE259" i="7"/>
  <c r="BE263" i="7"/>
  <c r="BE273" i="7"/>
  <c r="BE278" i="7"/>
  <c r="BE291" i="7"/>
  <c r="BE295" i="7"/>
  <c r="F94" i="7"/>
  <c r="BE162" i="7"/>
  <c r="BE174" i="7"/>
  <c r="BE177" i="7"/>
  <c r="BE231" i="7"/>
  <c r="BE246" i="7"/>
  <c r="BE252" i="7"/>
  <c r="BE261" i="7"/>
  <c r="BE266" i="7"/>
  <c r="BE271" i="7"/>
  <c r="BE284" i="7"/>
  <c r="BE150" i="7"/>
  <c r="BE194" i="7"/>
  <c r="BE211" i="7"/>
  <c r="BE223" i="7"/>
  <c r="BE226" i="7"/>
  <c r="BE243" i="7"/>
  <c r="BE257" i="7"/>
  <c r="BE281" i="7"/>
  <c r="BE305" i="7"/>
  <c r="BE310" i="7"/>
  <c r="BE145" i="7"/>
  <c r="BE153" i="7"/>
  <c r="BE190" i="7"/>
  <c r="BE196" i="7"/>
  <c r="BE198" i="7"/>
  <c r="BE201" i="7"/>
  <c r="BE203" i="7"/>
  <c r="BE206" i="7"/>
  <c r="BE213" i="7"/>
  <c r="BE228" i="7"/>
  <c r="BE236" i="7"/>
  <c r="BE238" i="7"/>
  <c r="BE289" i="7"/>
  <c r="BE308" i="7"/>
  <c r="F132" i="6"/>
  <c r="BE140" i="6"/>
  <c r="BE142" i="6"/>
  <c r="BE144" i="6"/>
  <c r="BE150" i="6"/>
  <c r="BE158" i="6"/>
  <c r="BE160" i="6"/>
  <c r="BE166" i="6"/>
  <c r="BE174" i="6"/>
  <c r="BE182" i="6"/>
  <c r="BE184" i="6"/>
  <c r="BE209" i="6"/>
  <c r="BE265" i="6"/>
  <c r="BK128" i="5"/>
  <c r="J128" i="5"/>
  <c r="J99" i="5" s="1"/>
  <c r="E123" i="6"/>
  <c r="BE148" i="6"/>
  <c r="BE162" i="6"/>
  <c r="BE168" i="6"/>
  <c r="BE170" i="6"/>
  <c r="BE180" i="6"/>
  <c r="BE234" i="6"/>
  <c r="BE250" i="6"/>
  <c r="BE263" i="6"/>
  <c r="BE276" i="6"/>
  <c r="BE288" i="6"/>
  <c r="BE329" i="6"/>
  <c r="BE336" i="6"/>
  <c r="BE351" i="6"/>
  <c r="BE359" i="6"/>
  <c r="BE360" i="6"/>
  <c r="BE361" i="6"/>
  <c r="BE383" i="6"/>
  <c r="BE427" i="6"/>
  <c r="BE429" i="6"/>
  <c r="BE437" i="6"/>
  <c r="BE469" i="6"/>
  <c r="BE481" i="6"/>
  <c r="BE483" i="6"/>
  <c r="BE497" i="6"/>
  <c r="BE507" i="6"/>
  <c r="BE513" i="6"/>
  <c r="BE514" i="6"/>
  <c r="BE518" i="6"/>
  <c r="BE521" i="6"/>
  <c r="BE559" i="6"/>
  <c r="BE562" i="6"/>
  <c r="BE565" i="6"/>
  <c r="BE568" i="6"/>
  <c r="BE577" i="6"/>
  <c r="BE172" i="6"/>
  <c r="BE204" i="6"/>
  <c r="BE206" i="6"/>
  <c r="BE207" i="6"/>
  <c r="BE226" i="6"/>
  <c r="BE230" i="6"/>
  <c r="BE240" i="6"/>
  <c r="BE295" i="6"/>
  <c r="BE300" i="6"/>
  <c r="BE303" i="6"/>
  <c r="BE305" i="6"/>
  <c r="BE307" i="6"/>
  <c r="BE309" i="6"/>
  <c r="BE319" i="6"/>
  <c r="BE334" i="6"/>
  <c r="BE343" i="6"/>
  <c r="BE344" i="6"/>
  <c r="BE346" i="6"/>
  <c r="BE348" i="6"/>
  <c r="BE367" i="6"/>
  <c r="BE390" i="6"/>
  <c r="BE401" i="6"/>
  <c r="BE425" i="6"/>
  <c r="BE446" i="6"/>
  <c r="BE477" i="6"/>
  <c r="BE535" i="6"/>
  <c r="BE543" i="6"/>
  <c r="J91" i="6"/>
  <c r="BE138" i="6"/>
  <c r="BE146" i="6"/>
  <c r="BE220" i="6"/>
  <c r="BE222" i="6"/>
  <c r="BE224" i="6"/>
  <c r="BE242" i="6"/>
  <c r="BE261" i="6"/>
  <c r="BE283" i="6"/>
  <c r="BE290" i="6"/>
  <c r="BE292" i="6"/>
  <c r="BE354" i="6"/>
  <c r="BE363" i="6"/>
  <c r="BE378" i="6"/>
  <c r="BE413" i="6"/>
  <c r="BE421" i="6"/>
  <c r="BE440" i="6"/>
  <c r="BE491" i="6"/>
  <c r="BE549" i="6"/>
  <c r="BE551" i="6"/>
  <c r="BE555" i="6"/>
  <c r="BE584" i="6"/>
  <c r="BE587" i="6"/>
  <c r="BE593" i="6"/>
  <c r="BE194" i="6"/>
  <c r="BE199" i="6"/>
  <c r="BE216" i="6"/>
  <c r="BE253" i="6"/>
  <c r="BE255" i="6"/>
  <c r="BE278" i="6"/>
  <c r="BE323" i="6"/>
  <c r="BE353" i="6"/>
  <c r="BE355" i="6"/>
  <c r="BE357" i="6"/>
  <c r="BE379" i="6"/>
  <c r="BE407" i="6"/>
  <c r="BE423" i="6"/>
  <c r="BE434" i="6"/>
  <c r="BE442" i="6"/>
  <c r="BE459" i="6"/>
  <c r="BE462" i="6"/>
  <c r="BE494" i="6"/>
  <c r="BE505" i="6"/>
  <c r="BE541" i="6"/>
  <c r="BE553" i="6"/>
  <c r="BE164" i="6"/>
  <c r="BE186" i="6"/>
  <c r="BE190" i="6"/>
  <c r="BE202" i="6"/>
  <c r="BE212" i="6"/>
  <c r="BE214" i="6"/>
  <c r="BE218" i="6"/>
  <c r="BE269" i="6"/>
  <c r="BE272" i="6"/>
  <c r="BE297" i="6"/>
  <c r="BE321" i="6"/>
  <c r="BE338" i="6"/>
  <c r="BE340" i="6"/>
  <c r="BE369" i="6"/>
  <c r="BE381" i="6"/>
  <c r="BE384" i="6"/>
  <c r="BE385" i="6"/>
  <c r="BE391" i="6"/>
  <c r="BE393" i="6"/>
  <c r="BE403" i="6"/>
  <c r="BE405" i="6"/>
  <c r="BE449" i="6"/>
  <c r="BE473" i="6"/>
  <c r="BE475" i="6"/>
  <c r="BE509" i="6"/>
  <c r="BE511" i="6"/>
  <c r="BE537" i="6"/>
  <c r="BE571" i="6"/>
  <c r="BE574" i="6"/>
  <c r="BE580" i="6"/>
  <c r="BE595" i="6"/>
  <c r="BE599" i="6"/>
  <c r="BE188" i="6"/>
  <c r="BE210" i="6"/>
  <c r="BE237" i="6"/>
  <c r="BE248" i="6"/>
  <c r="BE258" i="6"/>
  <c r="BE274" i="6"/>
  <c r="BE313" i="6"/>
  <c r="BE325" i="6"/>
  <c r="BE371" i="6"/>
  <c r="BE372" i="6"/>
  <c r="BE395" i="6"/>
  <c r="BE396" i="6"/>
  <c r="BE397" i="6"/>
  <c r="BE399" i="6"/>
  <c r="BE415" i="6"/>
  <c r="BE417" i="6"/>
  <c r="BE444" i="6"/>
  <c r="BE471" i="6"/>
  <c r="BE501" i="6"/>
  <c r="BE529" i="6"/>
  <c r="BE590" i="6"/>
  <c r="BE597" i="6"/>
  <c r="BE152" i="6"/>
  <c r="BE154" i="6"/>
  <c r="BE178" i="6"/>
  <c r="BE196" i="6"/>
  <c r="BE228" i="6"/>
  <c r="BE232" i="6"/>
  <c r="BE246" i="6"/>
  <c r="BE266" i="6"/>
  <c r="BE271" i="6"/>
  <c r="BE286" i="6"/>
  <c r="BE311" i="6"/>
  <c r="BE331" i="6"/>
  <c r="BE333" i="6"/>
  <c r="BE365" i="6"/>
  <c r="BE366" i="6"/>
  <c r="BE373" i="6"/>
  <c r="BE375" i="6"/>
  <c r="BE377" i="6"/>
  <c r="BE387" i="6"/>
  <c r="BE389" i="6"/>
  <c r="BE409" i="6"/>
  <c r="BE411" i="6"/>
  <c r="BE419" i="6"/>
  <c r="BE431" i="6"/>
  <c r="BE451" i="6"/>
  <c r="BE454" i="6"/>
  <c r="BE457" i="6"/>
  <c r="BE464" i="6"/>
  <c r="BE467" i="6"/>
  <c r="BE485" i="6"/>
  <c r="E85" i="5"/>
  <c r="BE141" i="5"/>
  <c r="BE153" i="5"/>
  <c r="BE170" i="5"/>
  <c r="BE175" i="5"/>
  <c r="BE185" i="5"/>
  <c r="BE191" i="5"/>
  <c r="BE240" i="5"/>
  <c r="BE241" i="5"/>
  <c r="BE250" i="5"/>
  <c r="BE254" i="5"/>
  <c r="BE260" i="5"/>
  <c r="BE262" i="5"/>
  <c r="BE264" i="5"/>
  <c r="BE277" i="5"/>
  <c r="J91" i="5"/>
  <c r="BE130" i="5"/>
  <c r="BE147" i="5"/>
  <c r="BE159" i="5"/>
  <c r="BE167" i="5"/>
  <c r="BE200" i="5"/>
  <c r="BE203" i="5"/>
  <c r="BE246" i="5"/>
  <c r="BE248" i="5"/>
  <c r="BE252" i="5"/>
  <c r="BE280" i="5"/>
  <c r="J125" i="4"/>
  <c r="J99" i="4"/>
  <c r="BE162" i="5"/>
  <c r="BE194" i="5"/>
  <c r="BE206" i="5"/>
  <c r="BE230" i="5"/>
  <c r="BE258" i="5"/>
  <c r="BE288" i="5"/>
  <c r="F94" i="5"/>
  <c r="BE164" i="5"/>
  <c r="BE178" i="5"/>
  <c r="BE180" i="5"/>
  <c r="BE212" i="5"/>
  <c r="BE218" i="5"/>
  <c r="BE232" i="5"/>
  <c r="BE256" i="5"/>
  <c r="BE266" i="5"/>
  <c r="BE268" i="5"/>
  <c r="BE271" i="5"/>
  <c r="BE274" i="5"/>
  <c r="BE282" i="5"/>
  <c r="BE285" i="5"/>
  <c r="BE296" i="5"/>
  <c r="BE135" i="5"/>
  <c r="BE172" i="5"/>
  <c r="BE188" i="5"/>
  <c r="BE197" i="5"/>
  <c r="BE209" i="5"/>
  <c r="BE223" i="5"/>
  <c r="BE234" i="5"/>
  <c r="BE236" i="5"/>
  <c r="BE243" i="5"/>
  <c r="BE132" i="5"/>
  <c r="BE138" i="5"/>
  <c r="BE144" i="5"/>
  <c r="BE150" i="5"/>
  <c r="BE156" i="5"/>
  <c r="BE182" i="5"/>
  <c r="BE215" i="5"/>
  <c r="BE221" i="5"/>
  <c r="BE226" i="5"/>
  <c r="BE228" i="5"/>
  <c r="BE238" i="5"/>
  <c r="BE160" i="4"/>
  <c r="BE180" i="4"/>
  <c r="BE188" i="4"/>
  <c r="J91" i="4"/>
  <c r="BE126" i="4"/>
  <c r="BE217" i="4"/>
  <c r="BE225" i="4"/>
  <c r="BE244" i="4"/>
  <c r="BE273" i="4"/>
  <c r="BE276" i="4"/>
  <c r="BE278" i="4"/>
  <c r="E112" i="4"/>
  <c r="BE184" i="4"/>
  <c r="BE196" i="4"/>
  <c r="BE215" i="4"/>
  <c r="BE252" i="4"/>
  <c r="BE256" i="4"/>
  <c r="BE260" i="4"/>
  <c r="J94" i="4"/>
  <c r="BE153" i="4"/>
  <c r="BE164" i="4"/>
  <c r="BE228" i="4"/>
  <c r="BE236" i="4"/>
  <c r="BE274" i="4"/>
  <c r="BE277" i="4"/>
  <c r="BE137" i="4"/>
  <c r="BE168" i="4"/>
  <c r="BE172" i="4"/>
  <c r="BE214" i="4"/>
  <c r="BE271" i="4"/>
  <c r="BE272" i="4"/>
  <c r="F94" i="4"/>
  <c r="BE149" i="4"/>
  <c r="BE192" i="4"/>
  <c r="BE264" i="4"/>
  <c r="BE268" i="4"/>
  <c r="BE269" i="4"/>
  <c r="BE279" i="4"/>
  <c r="BE176" i="4"/>
  <c r="BE226" i="4"/>
  <c r="BE275" i="4"/>
  <c r="BE141" i="4"/>
  <c r="BE145" i="4"/>
  <c r="BE200" i="4"/>
  <c r="BE206" i="4"/>
  <c r="BE210" i="4"/>
  <c r="BE221" i="4"/>
  <c r="BK693" i="2"/>
  <c r="J693" i="2" s="1"/>
  <c r="J112" i="2" s="1"/>
  <c r="J1023" i="2"/>
  <c r="J123" i="2" s="1"/>
  <c r="F124" i="3"/>
  <c r="J545" i="2"/>
  <c r="J110" i="2"/>
  <c r="BE152" i="3"/>
  <c r="BE157" i="3"/>
  <c r="BE169" i="3"/>
  <c r="BE174" i="3"/>
  <c r="BE179" i="3"/>
  <c r="BE183" i="3"/>
  <c r="BE190" i="3"/>
  <c r="BE193" i="3"/>
  <c r="BE143" i="3"/>
  <c r="BE149" i="3"/>
  <c r="BE150" i="3"/>
  <c r="BE170" i="3"/>
  <c r="BE171" i="3"/>
  <c r="BE180" i="3"/>
  <c r="BE181" i="3"/>
  <c r="BE186" i="3"/>
  <c r="J121" i="3"/>
  <c r="BE153" i="3"/>
  <c r="BE176" i="3"/>
  <c r="BE177" i="3"/>
  <c r="BE187" i="3"/>
  <c r="BE188" i="3"/>
  <c r="BE192" i="3"/>
  <c r="E85" i="3"/>
  <c r="BE130" i="3"/>
  <c r="BE139" i="3"/>
  <c r="BE140" i="3"/>
  <c r="BE141" i="3"/>
  <c r="BE144" i="3"/>
  <c r="BE161" i="3"/>
  <c r="BE163" i="3"/>
  <c r="BE194" i="3"/>
  <c r="BE131" i="3"/>
  <c r="BE134" i="3"/>
  <c r="BE135" i="3"/>
  <c r="BE142" i="3"/>
  <c r="BE147" i="3"/>
  <c r="BE155" i="3"/>
  <c r="BE158" i="3"/>
  <c r="BE164" i="3"/>
  <c r="BE168" i="3"/>
  <c r="BE191" i="3"/>
  <c r="BK284" i="2"/>
  <c r="J284" i="2"/>
  <c r="J104" i="2" s="1"/>
  <c r="BE132" i="3"/>
  <c r="BE137" i="3"/>
  <c r="BE138" i="3"/>
  <c r="BE151" i="3"/>
  <c r="BE165" i="3"/>
  <c r="BE166" i="3"/>
  <c r="BE178" i="3"/>
  <c r="BE189" i="3"/>
  <c r="E133" i="2"/>
  <c r="BE197" i="2"/>
  <c r="BE248" i="2"/>
  <c r="BE379" i="2"/>
  <c r="BE384" i="2"/>
  <c r="BE412" i="2"/>
  <c r="BE435" i="2"/>
  <c r="BE512" i="2"/>
  <c r="BE532" i="2"/>
  <c r="BE542" i="2"/>
  <c r="BE546" i="2"/>
  <c r="BE555" i="2"/>
  <c r="BE621" i="2"/>
  <c r="BE633" i="2"/>
  <c r="BE638" i="2"/>
  <c r="BE639" i="2"/>
  <c r="BE691" i="2"/>
  <c r="BE726" i="2"/>
  <c r="BE759" i="2"/>
  <c r="BE830" i="2"/>
  <c r="BE835" i="2"/>
  <c r="BE859" i="2"/>
  <c r="BE890" i="2"/>
  <c r="BE896" i="2"/>
  <c r="BE902" i="2"/>
  <c r="BE977" i="2"/>
  <c r="BE979" i="2"/>
  <c r="BE986" i="2"/>
  <c r="BE988" i="2"/>
  <c r="BE996" i="2"/>
  <c r="BE1004" i="2"/>
  <c r="BE1007" i="2"/>
  <c r="BE1013" i="2"/>
  <c r="BE1015" i="2"/>
  <c r="BE1024" i="2"/>
  <c r="BE1028" i="2"/>
  <c r="F142" i="2"/>
  <c r="BE160" i="2"/>
  <c r="BE166" i="2"/>
  <c r="BE217" i="2"/>
  <c r="BE228" i="2"/>
  <c r="BE277" i="2"/>
  <c r="BE493" i="2"/>
  <c r="BE620" i="2"/>
  <c r="BE694" i="2"/>
  <c r="BE702" i="2"/>
  <c r="BE740" i="2"/>
  <c r="BE798" i="2"/>
  <c r="BE845" i="2"/>
  <c r="BE864" i="2"/>
  <c r="BE869" i="2"/>
  <c r="BE925" i="2"/>
  <c r="BE931" i="2"/>
  <c r="BE964" i="2"/>
  <c r="J91" i="2"/>
  <c r="BE173" i="2"/>
  <c r="BE206" i="2"/>
  <c r="BE270" i="2"/>
  <c r="BE286" i="2"/>
  <c r="BE299" i="2"/>
  <c r="BE306" i="2"/>
  <c r="BE326" i="2"/>
  <c r="BE338" i="2"/>
  <c r="BE440" i="2"/>
  <c r="BE463" i="2"/>
  <c r="BE475" i="2"/>
  <c r="BE487" i="2"/>
  <c r="BE505" i="2"/>
  <c r="BE530" i="2"/>
  <c r="BE563" i="2"/>
  <c r="BE572" i="2"/>
  <c r="BE594" i="2"/>
  <c r="BE602" i="2"/>
  <c r="BE627" i="2"/>
  <c r="BE697" i="2"/>
  <c r="BE736" i="2"/>
  <c r="BE778" i="2"/>
  <c r="BE819" i="2"/>
  <c r="BE825" i="2"/>
  <c r="BE884" i="2"/>
  <c r="BE958" i="2"/>
  <c r="BE148" i="2"/>
  <c r="BE154" i="2"/>
  <c r="BE180" i="2"/>
  <c r="BE264" i="2"/>
  <c r="BE343" i="2"/>
  <c r="BE423" i="2"/>
  <c r="BE451" i="2"/>
  <c r="BE457" i="2"/>
  <c r="BE522" i="2"/>
  <c r="BE535" i="2"/>
  <c r="BE539" i="2"/>
  <c r="BE548" i="2"/>
  <c r="BE557" i="2"/>
  <c r="BE570" i="2"/>
  <c r="BE626" i="2"/>
  <c r="BE668" i="2"/>
  <c r="BE720" i="2"/>
  <c r="BE874" i="2"/>
  <c r="BE876" i="2"/>
  <c r="BE908" i="2"/>
  <c r="BE911" i="2"/>
  <c r="BE950" i="2"/>
  <c r="BE312" i="2"/>
  <c r="BE325" i="2"/>
  <c r="BE348" i="2"/>
  <c r="BE358" i="2"/>
  <c r="BE372" i="2"/>
  <c r="BE392" i="2"/>
  <c r="BE586" i="2"/>
  <c r="BE591" i="2"/>
  <c r="BE674" i="2"/>
  <c r="BE684" i="2"/>
  <c r="BE750" i="2"/>
  <c r="BE812" i="2"/>
  <c r="BE855" i="2"/>
  <c r="BE972" i="2"/>
  <c r="BE222" i="2"/>
  <c r="BE234" i="2"/>
  <c r="BE318" i="2"/>
  <c r="BE332" i="2"/>
  <c r="BE353" i="2"/>
  <c r="BE429" i="2"/>
  <c r="BE469" i="2"/>
  <c r="BE580" i="2"/>
  <c r="BE731" i="2"/>
  <c r="BE765" i="2"/>
  <c r="BE850" i="2"/>
  <c r="BE956" i="2"/>
  <c r="BE400" i="2"/>
  <c r="BE407" i="2"/>
  <c r="BE417" i="2"/>
  <c r="BE499" i="2"/>
  <c r="BE608" i="2"/>
  <c r="BE615" i="2"/>
  <c r="BE656" i="2"/>
  <c r="BE717" i="2"/>
  <c r="BE771" i="2"/>
  <c r="BE787" i="2"/>
  <c r="BE805" i="2"/>
  <c r="BE840" i="2"/>
  <c r="BE936" i="2"/>
  <c r="BE966" i="2"/>
  <c r="BE189" i="2"/>
  <c r="BE241" i="2"/>
  <c r="BE254" i="2"/>
  <c r="BE257" i="2"/>
  <c r="BE365" i="2"/>
  <c r="BE445" i="2"/>
  <c r="BE481" i="2"/>
  <c r="BE520" i="2"/>
  <c r="BE527" i="2"/>
  <c r="BE575" i="2"/>
  <c r="BE632" i="2"/>
  <c r="BE709" i="2"/>
  <c r="BE745" i="2"/>
  <c r="BE793" i="2"/>
  <c r="BE918" i="2"/>
  <c r="BE943" i="2"/>
  <c r="F36" i="2"/>
  <c r="BA96" i="1" s="1"/>
  <c r="F38" i="6"/>
  <c r="BC100" i="1" s="1"/>
  <c r="F36" i="9"/>
  <c r="BA103" i="1" s="1"/>
  <c r="F35" i="10"/>
  <c r="BB104" i="1" s="1"/>
  <c r="F38" i="2"/>
  <c r="BC96" i="1" s="1"/>
  <c r="F37" i="7"/>
  <c r="BB101" i="1" s="1"/>
  <c r="F38" i="7"/>
  <c r="BC101" i="1" s="1"/>
  <c r="F38" i="8"/>
  <c r="BC102" i="1" s="1"/>
  <c r="J36" i="2"/>
  <c r="AW96" i="1" s="1"/>
  <c r="F39" i="6"/>
  <c r="BD100" i="1" s="1"/>
  <c r="F38" i="9"/>
  <c r="BC103" i="1" s="1"/>
  <c r="AS94" i="1"/>
  <c r="F39" i="3"/>
  <c r="BD97" i="1" s="1"/>
  <c r="F36" i="4"/>
  <c r="BA98" i="1" s="1"/>
  <c r="F36" i="5"/>
  <c r="BA99" i="1" s="1"/>
  <c r="F39" i="5"/>
  <c r="BD99" i="1" s="1"/>
  <c r="F37" i="6"/>
  <c r="BB100" i="1" s="1"/>
  <c r="F39" i="8"/>
  <c r="BD102" i="1" s="1"/>
  <c r="F37" i="2"/>
  <c r="BB96" i="1" s="1"/>
  <c r="J36" i="7"/>
  <c r="AW101" i="1" s="1"/>
  <c r="J36" i="8"/>
  <c r="AW102" i="1" s="1"/>
  <c r="F37" i="8"/>
  <c r="BB102" i="1" s="1"/>
  <c r="F36" i="8"/>
  <c r="BA102" i="1" s="1"/>
  <c r="F34" i="10"/>
  <c r="BA104" i="1" s="1"/>
  <c r="F37" i="3"/>
  <c r="BB97" i="1" s="1"/>
  <c r="J36" i="3"/>
  <c r="AW97" i="1" s="1"/>
  <c r="F37" i="4"/>
  <c r="BB98" i="1" s="1"/>
  <c r="J36" i="4"/>
  <c r="AW98" i="1" s="1"/>
  <c r="F39" i="4"/>
  <c r="BD98" i="1" s="1"/>
  <c r="J36" i="5"/>
  <c r="AW99" i="1" s="1"/>
  <c r="F38" i="5"/>
  <c r="BC99" i="1" s="1"/>
  <c r="J36" i="6"/>
  <c r="AW100" i="1" s="1"/>
  <c r="F37" i="9"/>
  <c r="BB103" i="1"/>
  <c r="J34" i="10"/>
  <c r="AW104" i="1"/>
  <c r="F36" i="3"/>
  <c r="BA97" i="1"/>
  <c r="F38" i="3"/>
  <c r="BC97" i="1"/>
  <c r="F38" i="4"/>
  <c r="BC98" i="1"/>
  <c r="F37" i="5"/>
  <c r="BB99" i="1"/>
  <c r="F36" i="6"/>
  <c r="BA100" i="1"/>
  <c r="J36" i="9"/>
  <c r="AW103" i="1"/>
  <c r="F36" i="10"/>
  <c r="BC104" i="1"/>
  <c r="F39" i="2"/>
  <c r="BD96" i="1" s="1"/>
  <c r="F36" i="7"/>
  <c r="BA101" i="1"/>
  <c r="F39" i="7"/>
  <c r="BD101" i="1"/>
  <c r="F39" i="9"/>
  <c r="BD103" i="1"/>
  <c r="F37" i="10"/>
  <c r="BD104" i="1"/>
  <c r="P128" i="7" l="1"/>
  <c r="P127" i="7"/>
  <c r="AU101" i="1" s="1"/>
  <c r="P544" i="2"/>
  <c r="P126" i="8"/>
  <c r="P125" i="8"/>
  <c r="AU102" i="1" s="1"/>
  <c r="T195" i="2"/>
  <c r="T146" i="2" s="1"/>
  <c r="T145" i="2" s="1"/>
  <c r="BK136" i="6"/>
  <c r="BK135" i="6"/>
  <c r="J135" i="6" s="1"/>
  <c r="J98" i="6" s="1"/>
  <c r="R123" i="9"/>
  <c r="T128" i="5"/>
  <c r="T127" i="5" s="1"/>
  <c r="P128" i="3"/>
  <c r="P127" i="3" s="1"/>
  <c r="AU97" i="1" s="1"/>
  <c r="P124" i="4"/>
  <c r="AU98" i="1"/>
  <c r="T128" i="3"/>
  <c r="T127" i="3" s="1"/>
  <c r="T124" i="4"/>
  <c r="R544" i="2"/>
  <c r="T126" i="8"/>
  <c r="T125" i="8"/>
  <c r="BK124" i="4"/>
  <c r="J124" i="4"/>
  <c r="J98" i="4"/>
  <c r="P284" i="2"/>
  <c r="R128" i="5"/>
  <c r="R127" i="5"/>
  <c r="R146" i="2"/>
  <c r="R145" i="2"/>
  <c r="T128" i="7"/>
  <c r="T127" i="7"/>
  <c r="R126" i="8"/>
  <c r="R125" i="8" s="1"/>
  <c r="P128" i="5"/>
  <c r="P127" i="5"/>
  <c r="AU99" i="1" s="1"/>
  <c r="R128" i="3"/>
  <c r="R127" i="3" s="1"/>
  <c r="R124" i="4"/>
  <c r="P136" i="6"/>
  <c r="P135" i="6" s="1"/>
  <c r="AU100" i="1" s="1"/>
  <c r="P146" i="2"/>
  <c r="P145" i="2" s="1"/>
  <c r="AU96" i="1" s="1"/>
  <c r="P123" i="9"/>
  <c r="AU103" i="1"/>
  <c r="R136" i="6"/>
  <c r="R135" i="6" s="1"/>
  <c r="T136" i="6"/>
  <c r="T135" i="6"/>
  <c r="BK716" i="2"/>
  <c r="J716" i="2"/>
  <c r="J114" i="2" s="1"/>
  <c r="BK195" i="2"/>
  <c r="BK146" i="2" s="1"/>
  <c r="J146" i="2" s="1"/>
  <c r="J99" i="2" s="1"/>
  <c r="J195" i="2"/>
  <c r="J101" i="2" s="1"/>
  <c r="BK124" i="10"/>
  <c r="BK123" i="10"/>
  <c r="J123" i="10" s="1"/>
  <c r="J30" i="10" s="1"/>
  <c r="AG104" i="1" s="1"/>
  <c r="BK128" i="3"/>
  <c r="J128" i="3" s="1"/>
  <c r="J99" i="3" s="1"/>
  <c r="AG103" i="1"/>
  <c r="J98" i="9"/>
  <c r="BK125" i="8"/>
  <c r="J125" i="8"/>
  <c r="J98" i="8" s="1"/>
  <c r="AG101" i="1"/>
  <c r="AN101" i="1" s="1"/>
  <c r="J98" i="7"/>
  <c r="BK127" i="5"/>
  <c r="J127" i="5"/>
  <c r="J98" i="5" s="1"/>
  <c r="BK544" i="2"/>
  <c r="J544" i="2" s="1"/>
  <c r="J109" i="2" s="1"/>
  <c r="J35" i="3"/>
  <c r="AV97" i="1" s="1"/>
  <c r="AT97" i="1" s="1"/>
  <c r="F35" i="6"/>
  <c r="AZ100" i="1" s="1"/>
  <c r="F35" i="4"/>
  <c r="AZ98" i="1" s="1"/>
  <c r="F35" i="7"/>
  <c r="AZ101" i="1"/>
  <c r="J33" i="10"/>
  <c r="AV104" i="1" s="1"/>
  <c r="AT104" i="1" s="1"/>
  <c r="F35" i="3"/>
  <c r="AZ97" i="1"/>
  <c r="J35" i="6"/>
  <c r="AV100" i="1" s="1"/>
  <c r="AT100" i="1" s="1"/>
  <c r="J35" i="2"/>
  <c r="AV96" i="1" s="1"/>
  <c r="AT96" i="1" s="1"/>
  <c r="J35" i="5"/>
  <c r="AV99" i="1"/>
  <c r="AT99" i="1" s="1"/>
  <c r="F35" i="8"/>
  <c r="AZ102" i="1" s="1"/>
  <c r="J35" i="9"/>
  <c r="AV103" i="1" s="1"/>
  <c r="AT103" i="1" s="1"/>
  <c r="AN103" i="1" s="1"/>
  <c r="F35" i="9"/>
  <c r="AZ103" i="1" s="1"/>
  <c r="F35" i="5"/>
  <c r="AZ99" i="1" s="1"/>
  <c r="J35" i="8"/>
  <c r="AV102" i="1" s="1"/>
  <c r="AT102" i="1" s="1"/>
  <c r="BA95" i="1"/>
  <c r="AW95" i="1" s="1"/>
  <c r="BB95" i="1"/>
  <c r="AX95" i="1"/>
  <c r="BD95" i="1"/>
  <c r="F33" i="10"/>
  <c r="AZ104" i="1" s="1"/>
  <c r="J35" i="4"/>
  <c r="AV98" i="1" s="1"/>
  <c r="AT98" i="1" s="1"/>
  <c r="J35" i="7"/>
  <c r="AV101" i="1"/>
  <c r="AT101" i="1" s="1"/>
  <c r="BC95" i="1"/>
  <c r="F35" i="2"/>
  <c r="AZ96" i="1" s="1"/>
  <c r="J96" i="10" l="1"/>
  <c r="J136" i="6"/>
  <c r="J99" i="6" s="1"/>
  <c r="BK127" i="3"/>
  <c r="J127" i="3" s="1"/>
  <c r="J98" i="3" s="1"/>
  <c r="J124" i="10"/>
  <c r="J97" i="10" s="1"/>
  <c r="J39" i="10"/>
  <c r="J41" i="9"/>
  <c r="J41" i="7"/>
  <c r="BK145" i="2"/>
  <c r="J145" i="2" s="1"/>
  <c r="J32" i="2" s="1"/>
  <c r="AG96" i="1" s="1"/>
  <c r="AN104" i="1"/>
  <c r="AU95" i="1"/>
  <c r="AU94" i="1" s="1"/>
  <c r="BC94" i="1"/>
  <c r="AY94" i="1"/>
  <c r="BD94" i="1"/>
  <c r="W33" i="1"/>
  <c r="J32" i="8"/>
  <c r="AG102" i="1"/>
  <c r="AN102" i="1"/>
  <c r="AY95" i="1"/>
  <c r="J32" i="4"/>
  <c r="AG98" i="1"/>
  <c r="J32" i="6"/>
  <c r="AG100" i="1"/>
  <c r="J32" i="5"/>
  <c r="AG99" i="1"/>
  <c r="AN99" i="1"/>
  <c r="BA94" i="1"/>
  <c r="AW94" i="1" s="1"/>
  <c r="AK30" i="1" s="1"/>
  <c r="AZ95" i="1"/>
  <c r="BB94" i="1"/>
  <c r="W31" i="1" s="1"/>
  <c r="J41" i="6" l="1"/>
  <c r="J41" i="4"/>
  <c r="J41" i="8"/>
  <c r="J41" i="5"/>
  <c r="J41" i="2"/>
  <c r="J98" i="2"/>
  <c r="AN96" i="1"/>
  <c r="AN100" i="1"/>
  <c r="AN98" i="1"/>
  <c r="W32" i="1"/>
  <c r="AX94" i="1"/>
  <c r="AZ94" i="1"/>
  <c r="W29" i="1"/>
  <c r="J32" i="3"/>
  <c r="AG97" i="1"/>
  <c r="AN97" i="1" s="1"/>
  <c r="AV95" i="1"/>
  <c r="AT95" i="1" s="1"/>
  <c r="W30" i="1"/>
  <c r="J41" i="3" l="1"/>
  <c r="AG95" i="1"/>
  <c r="AG94" i="1" s="1"/>
  <c r="AK26" i="1" s="1"/>
  <c r="AV94" i="1"/>
  <c r="AK29" i="1"/>
  <c r="AK35" i="1" l="1"/>
  <c r="AN95" i="1"/>
  <c r="AT94" i="1"/>
  <c r="AN94" i="1" l="1"/>
</calcChain>
</file>

<file path=xl/sharedStrings.xml><?xml version="1.0" encoding="utf-8"?>
<sst xmlns="http://schemas.openxmlformats.org/spreadsheetml/2006/main" count="23018" uniqueCount="3044">
  <si>
    <t>Export Komplet</t>
  </si>
  <si>
    <t/>
  </si>
  <si>
    <t>2.0</t>
  </si>
  <si>
    <t>ZAMOK</t>
  </si>
  <si>
    <t>False</t>
  </si>
  <si>
    <t>{7900b9af-5fae-4c94-ac01-949576bff6b2}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</si>
  <si>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</si>
  <si>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</si>
  <si>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</si>
  <si>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</si>
  <si>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</si>
  <si>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</si>
  <si>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</si>
  <si>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</si>
  <si>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202317_A17-23-P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</si>
  <si>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</si>
  <si>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</si>
  <si>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Nemocnice Nové Město na Moravě - Zřízení 2 pokojů zvýšené péče neurologického oddělení</t>
  </si>
  <si>
    <t>KSO:</t>
  </si>
  <si>
    <t>CC-CZ:</t>
  </si>
  <si>
    <t>Místo:</t>
  </si>
  <si>
    <t>Nové Město na Moravě</t>
  </si>
  <si>
    <t>Datum:</t>
  </si>
  <si>
    <t>Zadavatel:</t>
  </si>
  <si>
    <t>IČ:</t>
  </si>
  <si>
    <t>Nemocnice Nové Město na Moravě</t>
  </si>
  <si>
    <t>DIČ:</t>
  </si>
  <si>
    <t>Uchazeč:</t>
  </si>
  <si>
    <t>Vyplň údaj</t>
  </si>
  <si>
    <t>Projektant:</t>
  </si>
  <si>
    <t>Penta Projekt s.r.o., Mrštíkova 12, Jihlava</t>
  </si>
  <si>
    <t>True</t>
  </si>
  <si>
    <t>Zpracovatel:</t>
  </si>
  <si>
    <t>Ing. Avuk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</si>
  <si>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</si>
  <si>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</si>
  <si>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</si>
  <si>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</si>
  <si>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</si>
  <si>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</si>
  <si>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</si>
  <si>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</si>
  <si>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</si>
  <si>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</si>
  <si>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</si>
  <si>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</si>
  <si>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</si>
  <si>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</si>
  <si>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</si>
  <si>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</si>
  <si>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</si>
  <si>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</si>
  <si>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</si>
  <si>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</si>
  <si>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</si>
  <si>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</si>
  <si>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</si>
  <si>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</si>
  <si>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</si>
  <si>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</si>
  <si>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</si>
  <si>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</si>
  <si>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</si>
  <si>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</si>
  <si>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</si>
  <si>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</si>
  <si>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</si>
  <si>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</si>
  <si>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</si>
  <si>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</si>
  <si>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</si>
  <si>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</si>
  <si>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</si>
  <si>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</si>
  <si>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</si>
  <si>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</si>
  <si>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</si>
  <si>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</si>
  <si>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</si>
  <si>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D1.14</t>
  </si>
  <si>
    <t>Pavilon interních oborů</t>
  </si>
  <si>
    <t>STA</t>
  </si>
  <si>
    <t>1</t>
  </si>
  <si>
    <t>{6fd90c55-1f7f-4460-9a1b-3a9b6a876a02}</t>
  </si>
  <si>
    <t>2</t>
  </si>
  <si>
    <t>/</t>
  </si>
  <si>
    <t>D1.14.1</t>
  </si>
  <si>
    <t>Stavební</t>
  </si>
  <si>
    <t>Soupis</t>
  </si>
  <si>
    <t>{4103d294-d160-41df-abe6-f26aee695eb4}</t>
  </si>
  <si>
    <t>D1.14.4a</t>
  </si>
  <si>
    <t>Vytápění</t>
  </si>
  <si>
    <t>{bbcf7b14-07a9-4e1b-acfd-aad5aa43564f}</t>
  </si>
  <si>
    <t>D1.14.4c</t>
  </si>
  <si>
    <t>Vzduchotechnika a chlazení</t>
  </si>
  <si>
    <t>{8682c27d-858f-436c-856e-e6c259888ee3}</t>
  </si>
  <si>
    <t>D1.14.4e</t>
  </si>
  <si>
    <t>Zdravotně technické instalace</t>
  </si>
  <si>
    <t>{61df1212-cb39-4000-9fcf-fd40b83d1fbf}</t>
  </si>
  <si>
    <t>D1.14.4g</t>
  </si>
  <si>
    <t>Silnoproudá elektrotechnika</t>
  </si>
  <si>
    <t>{1f895c49-bfb6-4cd7-a013-a8ca99e559f8}</t>
  </si>
  <si>
    <t>D1.14.4h1</t>
  </si>
  <si>
    <t>Slaboproudá elektrotechnika</t>
  </si>
  <si>
    <t>{27b71acb-6723-4dc5-bfc8-6c57de57afb0}</t>
  </si>
  <si>
    <t>D1.14.4h3</t>
  </si>
  <si>
    <t>Elektrická požární signalizace</t>
  </si>
  <si>
    <t>{891e179a-b54e-47ab-b540-e5e0df7e2082}</t>
  </si>
  <si>
    <t>D1.14.4i</t>
  </si>
  <si>
    <t>Medicinální plyny</t>
  </si>
  <si>
    <t>{4f4a6e68-00c9-45ee-b939-2c1e55812c94}</t>
  </si>
  <si>
    <t>VRN</t>
  </si>
  <si>
    <t>Vedlejší rozpočtové náklady</t>
  </si>
  <si>
    <t>{9a2a5f55-73d0-403d-a5c9-1bdbd0c34575}</t>
  </si>
  <si>
    <t>KRYCÍ LIST SOUPISU PRACÍ</t>
  </si>
  <si>
    <t>Objekt:</t>
  </si>
  <si>
    <t>D1.14 - Pavilon interních oborů</t>
  </si>
  <si>
    <t>Soupis:</t>
  </si>
  <si>
    <t>D1.14.1 - Stavební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</si>
  <si>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</si>
  <si>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</si>
  <si>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</si>
  <si>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</si>
  <si>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</si>
  <si>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</si>
  <si>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</si>
  <si>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</si>
  <si>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  61 - Úprava povrchů vnitřní</t>
  </si>
  <si>
    <t xml:space="preserve">      63 - Podlahy a podlahové konstrukce</t>
  </si>
  <si>
    <t xml:space="preserve">    9 - Ostatní konstrukce a práce, bourání</t>
  </si>
  <si>
    <t xml:space="preserve">      94 - Lešení a stavební výtahy</t>
  </si>
  <si>
    <t xml:space="preserve">      95 - Různé dokončovací konstrukce a práce pozemních staveb</t>
  </si>
  <si>
    <t xml:space="preserve">      96 - Bourání konstrukcí</t>
  </si>
  <si>
    <t xml:space="preserve">      99 - Přesuny hmot a suti</t>
  </si>
  <si>
    <t>PSV - Práce a dodávky PSV</t>
  </si>
  <si>
    <t xml:space="preserve">    713 - Izolace tepelné</t>
  </si>
  <si>
    <t xml:space="preserve">    763 - Konstrukce suché výstavby</t>
  </si>
  <si>
    <t xml:space="preserve">    766 - Konstrukce truhlářské</t>
  </si>
  <si>
    <t xml:space="preserve">      766.a - truhlářské vnitřní</t>
  </si>
  <si>
    <t xml:space="preserve">    767 - Konstrukce zámečnické</t>
  </si>
  <si>
    <t xml:space="preserve">      767.a - zámečnické vnitřní</t>
  </si>
  <si>
    <t xml:space="preserve">      767.b - ostatní</t>
  </si>
  <si>
    <t xml:space="preserve">      767.c - zámečnické venkovní</t>
  </si>
  <si>
    <t xml:space="preserve">      767.d - hliníkové vnitřní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</si>
  <si>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</si>
  <si>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</si>
  <si>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</si>
  <si>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I001 - Interier</t>
  </si>
  <si>
    <t xml:space="preserve">    I001b - Prvky infosystému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</si>
  <si>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</si>
  <si>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</si>
  <si>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</si>
  <si>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</si>
  <si>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</si>
  <si>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</si>
  <si>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</si>
  <si>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</si>
  <si>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</si>
  <si>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</si>
  <si>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</si>
  <si>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</si>
  <si>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</si>
  <si>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</si>
  <si>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</si>
  <si>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</si>
  <si>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</si>
  <si>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</si>
  <si>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</si>
  <si>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317234410</t>
  </si>
  <si>
    <t>Vyzdívka mezi nosníky z cihel pálených na MC</t>
  </si>
  <si>
    <t>m3</t>
  </si>
  <si>
    <t>CS ÚRS 2024 01</t>
  </si>
  <si>
    <t>4</t>
  </si>
  <si>
    <t>1915118668</t>
  </si>
  <si>
    <t>Online PSC</t>
  </si>
  <si>
    <t>https://podminky.urs.cz/item/CS_URS_2024_01/317234410</t>
  </si>
  <si>
    <t>VV</t>
  </si>
  <si>
    <t>Viz. PD stavební část - výkresy půdorysu, výkresy řezů a Tech.zpr.</t>
  </si>
  <si>
    <t>.</t>
  </si>
  <si>
    <t>I160</t>
  </si>
  <si>
    <t>"m.č.362:" 3,0*0,2*0,25</t>
  </si>
  <si>
    <t>317944323</t>
  </si>
  <si>
    <t>Válcované nosníky č.14 až 22 dodatečně osazované do připravených otvorů</t>
  </si>
  <si>
    <t>t</t>
  </si>
  <si>
    <t>-1534909812</t>
  </si>
  <si>
    <t>https://podminky.urs.cz/item/CS_URS_2024_01/317944323</t>
  </si>
  <si>
    <t>"m.č.362:" 3,0*0,0179*1,2*2</t>
  </si>
  <si>
    <t>340271025</t>
  </si>
  <si>
    <t>Zazdívka otvorů v příčkách nebo stěnách pl přes 1 do 4 m2 tvárnicemi pórobetonovými tl 100 mm</t>
  </si>
  <si>
    <t>m2</t>
  </si>
  <si>
    <t>-1509849903</t>
  </si>
  <si>
    <t>https://podminky.urs.cz/item/CS_URS_2024_01/340271025</t>
  </si>
  <si>
    <t>"m.č.363:" 0,5*3,65</t>
  </si>
  <si>
    <t>"m.č.364:" 0,5*3,65</t>
  </si>
  <si>
    <t>342272225</t>
  </si>
  <si>
    <t>Příčka z pórobetonových hladkých tvárnic na tenkovrstvou maltu tl 100 mm</t>
  </si>
  <si>
    <t>-1785101109</t>
  </si>
  <si>
    <t>https://podminky.urs.cz/item/CS_URS_2024_01/342272225</t>
  </si>
  <si>
    <t>"m.č.360:" 0,9*2,1</t>
  </si>
  <si>
    <t>"m.č.362:" (0,69+1,875+1,775)*3,65</t>
  </si>
  <si>
    <t>"m.č.364:" 1,8*3,65</t>
  </si>
  <si>
    <t>5</t>
  </si>
  <si>
    <t>342291111</t>
  </si>
  <si>
    <t>Ukotvení příček montážní polyuretanovou pěnou tl příčky do 100 mm</t>
  </si>
  <si>
    <t>m</t>
  </si>
  <si>
    <t>-1196044698</t>
  </si>
  <si>
    <t>https://podminky.urs.cz/item/CS_URS_2024_01/342291111</t>
  </si>
  <si>
    <t>"m.č.360:" 0,9</t>
  </si>
  <si>
    <t>"m.č.362:" (0,69+1,875+1,775)</t>
  </si>
  <si>
    <t>"m.č.364:" 1,8</t>
  </si>
  <si>
    <t>6</t>
  </si>
  <si>
    <t>342291121</t>
  </si>
  <si>
    <t>Ukotvení příček k cihelným konstrukcím plochými kotvami</t>
  </si>
  <si>
    <t>805143154</t>
  </si>
  <si>
    <t>https://podminky.urs.cz/item/CS_URS_2024_01/342291121</t>
  </si>
  <si>
    <t>"m.č.360:" 2,1*2</t>
  </si>
  <si>
    <t>"m.č.362:" 3,65*3</t>
  </si>
  <si>
    <t>"m.č.364:" 3,65*2</t>
  </si>
  <si>
    <t>7</t>
  </si>
  <si>
    <t>346244381</t>
  </si>
  <si>
    <t>Plentování jednostranné v do 200 mm válcovaných nosníků cihlami</t>
  </si>
  <si>
    <t>-521691323</t>
  </si>
  <si>
    <t>https://podminky.urs.cz/item/CS_URS_2024_01/346244381</t>
  </si>
  <si>
    <t>"m.č.362:" 3,0*0,16*2</t>
  </si>
  <si>
    <t>Úpravy povrchů, podlahy a osazování výplní</t>
  </si>
  <si>
    <t>61</t>
  </si>
  <si>
    <t>Úprava povrchů vnitřní</t>
  </si>
  <si>
    <t>8</t>
  </si>
  <si>
    <t>612131301</t>
  </si>
  <si>
    <t>Cementový postřik vnitřních stěn nanášený celoplošně strojně</t>
  </si>
  <si>
    <t>2067482812</t>
  </si>
  <si>
    <t>https://podminky.urs.cz/item/CS_URS_2024_01/612131301</t>
  </si>
  <si>
    <t>"m.č.355:" 3,05*3,65-2,7*2,2</t>
  </si>
  <si>
    <t>"m.č.360:" 11,0*3,65+0,7*2,0*2</t>
  </si>
  <si>
    <t>"m.č.362:" (1,95+1,625+3,05+1,875+1,95)*3,65-0,8*2,1-2,7*2,2</t>
  </si>
  <si>
    <t>"m.č.363:" 8,4*3,65-0,8*2,1-1,7*3,65</t>
  </si>
  <si>
    <t>"m.č.364:" 7,3*3,65-0,7*2,0-1,9*3,65</t>
  </si>
  <si>
    <t>9</t>
  </si>
  <si>
    <t>612321321</t>
  </si>
  <si>
    <t>Vápenocementová omítka hladká jednovrstvá vnitřních stěn nanášená strojně</t>
  </si>
  <si>
    <t>2064552242</t>
  </si>
  <si>
    <t>https://podminky.urs.cz/item/CS_URS_2024_01/612321321</t>
  </si>
  <si>
    <t>Za obkladem</t>
  </si>
  <si>
    <t>"m.č.360:" 11,0*2,5+0,7*2,0*2</t>
  </si>
  <si>
    <t>"m.č.362:" (1,95+1,7)*0,6</t>
  </si>
  <si>
    <t>"m.č.363:" 8,4*2,5-0,8*2,1-1,7*2,5</t>
  </si>
  <si>
    <t>"m.č.364:" 7,3*2,5-0,7*2,0-1,9*2,5</t>
  </si>
  <si>
    <t>10</t>
  </si>
  <si>
    <t>612321341</t>
  </si>
  <si>
    <t>Vápenocementová omítka štuková dvouvrstvá vnitřních stěn nanášená strojně</t>
  </si>
  <si>
    <t>997246640</t>
  </si>
  <si>
    <t>https://podminky.urs.cz/item/CS_URS_2024_01/612321341</t>
  </si>
  <si>
    <t>119,751-59,66</t>
  </si>
  <si>
    <t>11</t>
  </si>
  <si>
    <t>612325421</t>
  </si>
  <si>
    <t>Oprava vnitřní vápenocementové štukové omítky stěn v rozsahu plochy do 10 %</t>
  </si>
  <si>
    <t>1230684781</t>
  </si>
  <si>
    <t>https://podminky.urs.cz/item/CS_URS_2024_01/612325421</t>
  </si>
  <si>
    <t>PSC</t>
  </si>
  <si>
    <t xml:space="preserve">Poznámka k souboru cen:_x000D_
1. Pro ocenění opravy omítek plochy do 1 m2 se použijí ceny souboru cen 61. 32-52.. Vápenocementová omítka jednotlivých malých ploch. </t>
  </si>
  <si>
    <t>30,0</t>
  </si>
  <si>
    <t>12</t>
  </si>
  <si>
    <t>612142001</t>
  </si>
  <si>
    <t>Pletivo sklovláknité vnitřních stěn vtlačené do tmelu</t>
  </si>
  <si>
    <t>799909614</t>
  </si>
  <si>
    <t>https://podminky.urs.cz/item/CS_URS_2024_01/612142001</t>
  </si>
  <si>
    <t>119,751</t>
  </si>
  <si>
    <t>119,751*0,25 'Přepočtené koeficientem množství</t>
  </si>
  <si>
    <t>13</t>
  </si>
  <si>
    <t>612135101</t>
  </si>
  <si>
    <t>Hrubá výplň rýh ve stěnách maltou jakékoli šířky rýhy</t>
  </si>
  <si>
    <t>-1580566034</t>
  </si>
  <si>
    <t>https://podminky.urs.cz/item/CS_URS_2024_01/612135101</t>
  </si>
  <si>
    <t xml:space="preserve">Poznámka k souboru cen:_x000D_
1. V cenách nejsou započteny náklady na omítku rýh, tyto se ocení příšlušnými cenami tohoto katalogu. </t>
  </si>
  <si>
    <t>Profese</t>
  </si>
  <si>
    <t>0,07*25,0+0,1*44,0+0,2*27,0</t>
  </si>
  <si>
    <t>14</t>
  </si>
  <si>
    <t>619991011</t>
  </si>
  <si>
    <t>Obalení samostatných konstrukcí a prvků fólií</t>
  </si>
  <si>
    <t>-873377476</t>
  </si>
  <si>
    <t>https://podminky.urs.cz/item/CS_URS_2024_01/619991011</t>
  </si>
  <si>
    <t xml:space="preserve">Poznámka k souboru cen:_x000D_
1. U ceny -1011 se množství měrných jednotek určuje v m2 rozvinuté plochy jednotlivých konstrukcí a prvků. 2. Zakrytí výplní otvorů se oceňuje příslušnými cenami souboru cen 629 99-10.. Zakrytí vnějších ploch před znečištěním. </t>
  </si>
  <si>
    <t>2,7*2,2*2</t>
  </si>
  <si>
    <t>2,6*1,95*3</t>
  </si>
  <si>
    <t>622143003</t>
  </si>
  <si>
    <t>Montáž omítkových plastových nebo pozinkovaných rohových profilů</t>
  </si>
  <si>
    <t>-1061568113</t>
  </si>
  <si>
    <t>https://podminky.urs.cz/item/CS_URS_2024_01/622143003</t>
  </si>
  <si>
    <t xml:space="preserve">Poznámka k souboru cen:_x000D_
1. V cenách jsou započteny náklady na montáž profilů včetně úchytného materiálu. 2. V cenách nejsou započteny náklady na dodávku profilů, tyto se oceňují ve specifikaci, ztratné lze stanovit ve výši 5%. 3. V ceně -3004 nejsou započteny náklady na ochrannou fólii pro okna a dveře; tyto se oceňují cenou 629 99-1012 podle příslušné plochy otvoru. </t>
  </si>
  <si>
    <t>3,65*2</t>
  </si>
  <si>
    <t>16</t>
  </si>
  <si>
    <t>M</t>
  </si>
  <si>
    <t>55343022</t>
  </si>
  <si>
    <t>profil rohový Pz s kulatou úzkou hlavou pro vnitřní omítky tl 12mm</t>
  </si>
  <si>
    <t>413044820</t>
  </si>
  <si>
    <t>7,3*1,02 'Přepočtené koeficientem množství</t>
  </si>
  <si>
    <t>63</t>
  </si>
  <si>
    <t>Podlahy a podlahové konstrukce</t>
  </si>
  <si>
    <t>17</t>
  </si>
  <si>
    <t>632111_R1</t>
  </si>
  <si>
    <t>Příprava podkladu podlah - očištění, odstranění nesoudržných částí,vysátí, popřípadě sešití prasklín, Podrobný popis viz PD</t>
  </si>
  <si>
    <t>-40626766</t>
  </si>
  <si>
    <t>"m.č.355:" 3,05*0,4</t>
  </si>
  <si>
    <t>"m.č.360:" 6,0+0,7*0,1*2</t>
  </si>
  <si>
    <t>"m.č.362:" 25,8+1,1*0,2</t>
  </si>
  <si>
    <t>"m.č.363:" 26,2+1,1*0,2</t>
  </si>
  <si>
    <t>18</t>
  </si>
  <si>
    <t>632452421</t>
  </si>
  <si>
    <t>Doplnění cementového potěru hlazeného pl přes 1 do 4 m2 tl přes 10 do 20 mm</t>
  </si>
  <si>
    <t>-508563249</t>
  </si>
  <si>
    <t>https://podminky.urs.cz/item/CS_URS_2024_01/632452421</t>
  </si>
  <si>
    <t>Vyrovnání nerovnosti</t>
  </si>
  <si>
    <t>19</t>
  </si>
  <si>
    <t>632451234</t>
  </si>
  <si>
    <t>Potěr cementový samonivelační litý C25 tl přes 45 do 50 mm</t>
  </si>
  <si>
    <t>1998411871</t>
  </si>
  <si>
    <t>https://podminky.urs.cz/item/CS_URS_2024_01/632451234</t>
  </si>
  <si>
    <t>"m.č.362:" (0,675+5,05+2,25+2,7)*0,2+(1,3*2+0,2)*0,1</t>
  </si>
  <si>
    <t>"m.č.363:" 4,24+0,8*0,1</t>
  </si>
  <si>
    <t>"m.č.364:" 3,34+0,7*0,1</t>
  </si>
  <si>
    <t>20</t>
  </si>
  <si>
    <t>632451292</t>
  </si>
  <si>
    <t>Příplatek k cementovému samonivelačnímu litému potěru C25 ZKD 5 mm tl přes 50 mm</t>
  </si>
  <si>
    <t>205157835</t>
  </si>
  <si>
    <t>https://podminky.urs.cz/item/CS_URS_2024_01/632451292</t>
  </si>
  <si>
    <t>"m.č.362:" ((0,675+5,05+2,25+2,7)*0,2+(1,3*2+0,2)*0,1)*4</t>
  </si>
  <si>
    <t>"m.č.363:" (4,24+0,8*0,1)*4</t>
  </si>
  <si>
    <t>"m.č.364:" (3,34+0,7*0,1)*4</t>
  </si>
  <si>
    <t>Ostatní konstrukce a práce, bourání</t>
  </si>
  <si>
    <t>94</t>
  </si>
  <si>
    <t>Lešení a stavební výtahy</t>
  </si>
  <si>
    <t>949101111</t>
  </si>
  <si>
    <t>Lešení pomocné pro objekty pozemních staveb s lešeňovou podlahou v do 1,9 m zatížení do 150 kg/m2</t>
  </si>
  <si>
    <t>464949613</t>
  </si>
  <si>
    <t>https://podminky.urs.cz/item/CS_URS_2024_01/949101111</t>
  </si>
  <si>
    <t>vnitřní lešení:</t>
  </si>
  <si>
    <t xml:space="preserve">- lešení pro obklady, </t>
  </si>
  <si>
    <t xml:space="preserve">  montáž výplní otvorů, montáž podhledů,</t>
  </si>
  <si>
    <t xml:space="preserve">  montáž instalací ve větších výškách, </t>
  </si>
  <si>
    <t xml:space="preserve">  ostatní drobné stavební práce</t>
  </si>
  <si>
    <t>6,0+53,32+4,24+3,34</t>
  </si>
  <si>
    <t>3,05</t>
  </si>
  <si>
    <t>95</t>
  </si>
  <si>
    <t>Různé dokončovací konstrukce a práce pozemních staveb</t>
  </si>
  <si>
    <t>22</t>
  </si>
  <si>
    <t>952901111</t>
  </si>
  <si>
    <t>Vyčištění budov bytové a občanské výstavby při výšce podlaží do 4 m</t>
  </si>
  <si>
    <t>43273878</t>
  </si>
  <si>
    <t>https://podminky.urs.cz/item/CS_URS_2024_01/952901111</t>
  </si>
  <si>
    <t>Dotčené prostory</t>
  </si>
  <si>
    <t>69,95+50,0</t>
  </si>
  <si>
    <t>96</t>
  </si>
  <si>
    <t>Bourání konstrukcí</t>
  </si>
  <si>
    <t>23</t>
  </si>
  <si>
    <t>711131811</t>
  </si>
  <si>
    <t>Odstranění izolace proti zemní vlhkosti vodorovné</t>
  </si>
  <si>
    <t>-275523850</t>
  </si>
  <si>
    <t>https://podminky.urs.cz/item/CS_URS_2024_01/711131811</t>
  </si>
  <si>
    <t>"m.č.364:" 6,0+0,7*0,1*2</t>
  </si>
  <si>
    <t>"m.č.365:" 1,3+0,7*0,1</t>
  </si>
  <si>
    <t>24</t>
  </si>
  <si>
    <t>713120821</t>
  </si>
  <si>
    <t>Odstranění tepelné izolace podlah volně kladené z polystyrenu suchého tl do 100 mm</t>
  </si>
  <si>
    <t>1346924176</t>
  </si>
  <si>
    <t>https://podminky.urs.cz/item/CS_URS_2024_01/713120821</t>
  </si>
  <si>
    <t>25</t>
  </si>
  <si>
    <t>763131821</t>
  </si>
  <si>
    <t>Demontáž SDK podhledu s dvouvrstvou nosnou kcí z ocelových profilů opláštění jednoduché</t>
  </si>
  <si>
    <t>1853853360</t>
  </si>
  <si>
    <t>https://podminky.urs.cz/item/CS_URS_2024_01/763131821</t>
  </si>
  <si>
    <t>"m.č.360:" 6,0</t>
  </si>
  <si>
    <t>"m.č.364:" 6,0</t>
  </si>
  <si>
    <t>"m.č.365:" 1,3</t>
  </si>
  <si>
    <t>26</t>
  </si>
  <si>
    <t>763431-R11</t>
  </si>
  <si>
    <t>Demontáž komponentů podhledu - svítidla, výustky</t>
  </si>
  <si>
    <t>-1259584790</t>
  </si>
  <si>
    <t>27</t>
  </si>
  <si>
    <t>763431801</t>
  </si>
  <si>
    <t>Demontáž minerálního podhledu zavěšeného na viditelném roštu</t>
  </si>
  <si>
    <t>-1813805446</t>
  </si>
  <si>
    <t>https://podminky.urs.cz/item/CS_URS_2024_01/763431801</t>
  </si>
  <si>
    <t xml:space="preserve">Poznámka k souboru cen:_x000D_
1. V cenách demontáže podhledu -1801 až -1821 jsou započteny náklady na kompletní demontáž podhledu, tj. nosné konstrukce i panelů. </t>
  </si>
  <si>
    <t>"m.č.355:" 3,2</t>
  </si>
  <si>
    <t>28</t>
  </si>
  <si>
    <t>763431871</t>
  </si>
  <si>
    <t>Demontáž vyjímatelných panelů minerálního podhledu připevněných na zavěšeném roštu</t>
  </si>
  <si>
    <t>-106190079</t>
  </si>
  <si>
    <t>https://podminky.urs.cz/item/CS_URS_2024_01/763431871</t>
  </si>
  <si>
    <t>4.NP</t>
  </si>
  <si>
    <t>29</t>
  </si>
  <si>
    <t>766691914</t>
  </si>
  <si>
    <t>Vyvěšení nebo zavěšení dřevěných křídel dveří pl do 2 m2</t>
  </si>
  <si>
    <t>kus</t>
  </si>
  <si>
    <t>-1542831859</t>
  </si>
  <si>
    <t>https://podminky.urs.cz/item/CS_URS_2024_01/766691914</t>
  </si>
  <si>
    <t>30</t>
  </si>
  <si>
    <t>766691915</t>
  </si>
  <si>
    <t>Vyvěšení nebo zavěšení dřevěných křídel dveří pl přes 2 m2</t>
  </si>
  <si>
    <t>176730831</t>
  </si>
  <si>
    <t>https://podminky.urs.cz/item/CS_URS_2024_01/766691915</t>
  </si>
  <si>
    <t>31</t>
  </si>
  <si>
    <t>766825811</t>
  </si>
  <si>
    <t>Demontáž truhlářských vestavěných skříní jednokřídlových</t>
  </si>
  <si>
    <t>1936271500</t>
  </si>
  <si>
    <t>https://podminky.urs.cz/item/CS_URS_2024_01/766825811</t>
  </si>
  <si>
    <t>32</t>
  </si>
  <si>
    <t>766825821</t>
  </si>
  <si>
    <t>Demontáž truhlářských vestavěných skříní dvoukřídlových</t>
  </si>
  <si>
    <t>745258315</t>
  </si>
  <si>
    <t>https://podminky.urs.cz/item/CS_URS_2024_01/766825821</t>
  </si>
  <si>
    <t>33</t>
  </si>
  <si>
    <t>776201811</t>
  </si>
  <si>
    <t>Demontáž lepených povlakových podlah bez podložky ručně</t>
  </si>
  <si>
    <t>-1270757315</t>
  </si>
  <si>
    <t>https://podminky.urs.cz/item/CS_URS_2024_01/776201811</t>
  </si>
  <si>
    <t>34</t>
  </si>
  <si>
    <t>776410811</t>
  </si>
  <si>
    <t>Odstranění soklíků a lišt pryžových nebo plastových</t>
  </si>
  <si>
    <t>2133659215</t>
  </si>
  <si>
    <t>https://podminky.urs.cz/item/CS_URS_2024_01/776410811</t>
  </si>
  <si>
    <t>"m.č.355:" 3,05</t>
  </si>
  <si>
    <t>"m.č.362:" (3,35+8,675)*2</t>
  </si>
  <si>
    <t>"m.č.363:" (3,4+8,675)*2</t>
  </si>
  <si>
    <t>35</t>
  </si>
  <si>
    <t>962031132</t>
  </si>
  <si>
    <t>Bourání příček nebo přizdívek z cihel pálených tl do 100 mm</t>
  </si>
  <si>
    <t>1030758263</t>
  </si>
  <si>
    <t>https://podminky.urs.cz/item/CS_URS_2024_01/962031132</t>
  </si>
  <si>
    <t>"m.č.362:" (1,3+0,3)*3,65-1,2*2,6</t>
  </si>
  <si>
    <t>"m.č.363:" (1,3+0,3)*3,65-1,2*2,6</t>
  </si>
  <si>
    <t>"m.č.364:" (1,3+0,9+0,85+1,6)*3,65-0,7*1,97*2</t>
  </si>
  <si>
    <t>36</t>
  </si>
  <si>
    <t>962032231</t>
  </si>
  <si>
    <t>Bourání zdiva z cihel pálených nebo vápenopískových na MV nebo MVC přes 1 m3</t>
  </si>
  <si>
    <t>-738856919</t>
  </si>
  <si>
    <t>https://podminky.urs.cz/item/CS_URS_2024_01/962032231</t>
  </si>
  <si>
    <t>"m.č.362,363:" (0,675+5,05+2,25)*3,65*0,2+2,7*2,3*0,2-1,1*1,97*2*0,2</t>
  </si>
  <si>
    <t>37</t>
  </si>
  <si>
    <t>965046111</t>
  </si>
  <si>
    <t>Broušení stávajících betonových podlah úběr do 3 mm</t>
  </si>
  <si>
    <t>-1033731389</t>
  </si>
  <si>
    <t>https://podminky.urs.cz/item/CS_URS_2024_01/965046111</t>
  </si>
  <si>
    <t xml:space="preserve">Poznámka k souboru cen:_x000D_
1. Ceny jsou určeny pro zbroušení podlah před pokládkou zpevňovacích nátěrů, odfrézování zaolejovaných vrstev, odstranění starých nátěrů, lepidel dlažby, vyrovnání povrchu – odstranění nerovností, zarovnání nerovností v okolí dilatačních spar. </t>
  </si>
  <si>
    <t>38</t>
  </si>
  <si>
    <t>965042131</t>
  </si>
  <si>
    <t>Bourání podkladů pod dlažby nebo mazanin betonových nebo z litého asfaltu tl do 100 mm pl do 4 m2</t>
  </si>
  <si>
    <t>530156575</t>
  </si>
  <si>
    <t>https://podminky.urs.cz/item/CS_URS_2024_01/965042131</t>
  </si>
  <si>
    <t>"m.č.362:" 0,55*0,1</t>
  </si>
  <si>
    <t>"m.č.363:" 0,95*0,1</t>
  </si>
  <si>
    <t>"m.č.364:" (6,0+0,7*0,1*2)*0,1</t>
  </si>
  <si>
    <t>"m.č.365:" (1,3+0,7*0,1)*0,1</t>
  </si>
  <si>
    <t>39</t>
  </si>
  <si>
    <t>965081213</t>
  </si>
  <si>
    <t>Bourání podlah z dlaždic keramických nebo xylolitových tl do 10 mm plochy přes 1 m2</t>
  </si>
  <si>
    <t>212108368</t>
  </si>
  <si>
    <t>https://podminky.urs.cz/item/CS_URS_2024_01/965081213</t>
  </si>
  <si>
    <t>40</t>
  </si>
  <si>
    <t>968072455</t>
  </si>
  <si>
    <t>Vybourání kovových dveřních zárubní pl do 2 m2</t>
  </si>
  <si>
    <t>-3820187</t>
  </si>
  <si>
    <t>https://podminky.urs.cz/item/CS_URS_2024_01/968072455</t>
  </si>
  <si>
    <t>0,7*1,97*3</t>
  </si>
  <si>
    <t>41</t>
  </si>
  <si>
    <t>968072456</t>
  </si>
  <si>
    <t>Vybourání kovových dveřních zárubní pl přes 2 m2</t>
  </si>
  <si>
    <t>-1930790234</t>
  </si>
  <si>
    <t>https://podminky.urs.cz/item/CS_URS_2024_01/968072456</t>
  </si>
  <si>
    <t>1,1*1,97*2</t>
  </si>
  <si>
    <t>42</t>
  </si>
  <si>
    <t>971033621</t>
  </si>
  <si>
    <t>Vybourání otvorů ve zdivu cihelném pl do 4 m2 na MVC nebo MV tl do 100 mm</t>
  </si>
  <si>
    <t>2079655078</t>
  </si>
  <si>
    <t>https://podminky.urs.cz/item/CS_URS_2024_01/971033621</t>
  </si>
  <si>
    <t>43</t>
  </si>
  <si>
    <t>977312112</t>
  </si>
  <si>
    <t>Řezání stávajících betonových mazanin vyztužených hl do 100 mm</t>
  </si>
  <si>
    <t>698186033</t>
  </si>
  <si>
    <t>https://podminky.urs.cz/item/CS_URS_2024_01/977312112</t>
  </si>
  <si>
    <t>"m.č.362:" 1,95+0,8+0,8</t>
  </si>
  <si>
    <t>"m.č.363:" 1,95+1,05</t>
  </si>
  <si>
    <t>44</t>
  </si>
  <si>
    <t>977211121</t>
  </si>
  <si>
    <t>Řezání stěnovou pilou kcí z cihel nebo tvárnic hl do 200 mm</t>
  </si>
  <si>
    <t>-1105141060</t>
  </si>
  <si>
    <t>https://podminky.urs.cz/item/CS_URS_2024_01/977211121</t>
  </si>
  <si>
    <t xml:space="preserve">Poznámka k souboru cen:_x000D_
1. Množství měrných jednotek se určuje: a) u řezů v m délky řezu v závislosti na jeho hloubce, b) u příplatku za řezy do výztuže průměru přes 16 mm v cm2 plochy řezané výztuže. 2. V cenách jsou započteny i náklady na spotřebu vody. 3. V cenách nejsou započteny náklady na vybourání konstrukce; tyto náklady se oceňují cenami katalogu 801-3 Budovy a haly - bourání konstrukcí. </t>
  </si>
  <si>
    <t>2,3*2</t>
  </si>
  <si>
    <t>45</t>
  </si>
  <si>
    <t>974032666</t>
  </si>
  <si>
    <t>Vysekání rýh ve stěnách z dutých cihel nebo tvárnic pro vtahování nosníků hl do 150 mm v do 250 mm</t>
  </si>
  <si>
    <t>-673247978</t>
  </si>
  <si>
    <t>https://podminky.urs.cz/item/CS_URS_2024_01/974032666</t>
  </si>
  <si>
    <t>"m.č.362:" 3,0</t>
  </si>
  <si>
    <t>46</t>
  </si>
  <si>
    <t>973031344</t>
  </si>
  <si>
    <t>Vysekání kapes ve zdivu cihelném na MV nebo MVC pl do 0,25 m2 hl do 150 mm</t>
  </si>
  <si>
    <t>2032763853</t>
  </si>
  <si>
    <t>https://podminky.urs.cz/item/CS_URS_2024_01/973031344</t>
  </si>
  <si>
    <t>47</t>
  </si>
  <si>
    <t>971033431</t>
  </si>
  <si>
    <t>Vybourání otvorů ve zdivu cihelném pl do 0,25 m2 na MVC nebo MV tl do 150 mm</t>
  </si>
  <si>
    <t>-407128948</t>
  </si>
  <si>
    <t>https://podminky.urs.cz/item/CS_URS_2024_01/971033431</t>
  </si>
  <si>
    <t>48</t>
  </si>
  <si>
    <t>974031133</t>
  </si>
  <si>
    <t>Vysekání rýh ve zdivu cihelném hl do 50 mm š do 100 mm</t>
  </si>
  <si>
    <t>1314343537</t>
  </si>
  <si>
    <t>https://podminky.urs.cz/item/CS_URS_2024_01/974031133</t>
  </si>
  <si>
    <t>Profese:</t>
  </si>
  <si>
    <t>44,0</t>
  </si>
  <si>
    <t>49</t>
  </si>
  <si>
    <t>974031142</t>
  </si>
  <si>
    <t>Vysekání rýh ve zdivu cihelném hl do 70 mm š do 70 mm</t>
  </si>
  <si>
    <t>888442228</t>
  </si>
  <si>
    <t>https://podminky.urs.cz/item/CS_URS_2024_01/974031142</t>
  </si>
  <si>
    <t>25,0</t>
  </si>
  <si>
    <t>50</t>
  </si>
  <si>
    <t>974031155</t>
  </si>
  <si>
    <t>Vysekání rýh ve zdivu cihelném hl do 100 mm š do 200 mm</t>
  </si>
  <si>
    <t>772730476</t>
  </si>
  <si>
    <t>https://podminky.urs.cz/item/CS_URS_2024_01/974031155</t>
  </si>
  <si>
    <t>27,0</t>
  </si>
  <si>
    <t>51</t>
  </si>
  <si>
    <t>974042553</t>
  </si>
  <si>
    <t>Vysekání rýh v dlažbě betonové nebo jiné monolitické hl do 100 mm š do 100 mm</t>
  </si>
  <si>
    <t>-620491509</t>
  </si>
  <si>
    <t>https://podminky.urs.cz/item/CS_URS_2024_01/974042553</t>
  </si>
  <si>
    <t>V místě nové příčky</t>
  </si>
  <si>
    <t>1,95+0,8</t>
  </si>
  <si>
    <t>52</t>
  </si>
  <si>
    <t>977151113</t>
  </si>
  <si>
    <t>Jádrové vrty diamantovými korunkami do stavebních materiálů D přes 40 do 50 mm</t>
  </si>
  <si>
    <t>939684532</t>
  </si>
  <si>
    <t>https://podminky.urs.cz/item/CS_URS_2024_01/977151113</t>
  </si>
  <si>
    <t>1,5</t>
  </si>
  <si>
    <t>53</t>
  </si>
  <si>
    <t>977151118</t>
  </si>
  <si>
    <t>Jádrové vrty diamantovými korunkami do stavebních materiálů D přes 90 do 100 mm</t>
  </si>
  <si>
    <t>-1332585219</t>
  </si>
  <si>
    <t>https://podminky.urs.cz/item/CS_URS_2024_01/977151118</t>
  </si>
  <si>
    <t>2,0</t>
  </si>
  <si>
    <t>54</t>
  </si>
  <si>
    <t>977151122</t>
  </si>
  <si>
    <t>Jádrové vrty diamantovými korunkami do stavebních materiálů D přes 120 do 130 mm</t>
  </si>
  <si>
    <t>-1341752457</t>
  </si>
  <si>
    <t>https://podminky.urs.cz/item/CS_URS_2024_01/977151122</t>
  </si>
  <si>
    <t>1,2</t>
  </si>
  <si>
    <t>55</t>
  </si>
  <si>
    <t>977151218</t>
  </si>
  <si>
    <t>Jádrové vrty dovrchní diamantovými korunkami do stavebních materiálů D přes 90 do 100 mm</t>
  </si>
  <si>
    <t>1460784971</t>
  </si>
  <si>
    <t>https://podminky.urs.cz/item/CS_URS_2024_01/977151218</t>
  </si>
  <si>
    <t>0,6</t>
  </si>
  <si>
    <t>56</t>
  </si>
  <si>
    <t>977151222</t>
  </si>
  <si>
    <t>Jádrové vrty dovrchní diamantovými korunkami do stavebních materiálů D přes 120 do 130 mm</t>
  </si>
  <si>
    <t>-1220734832</t>
  </si>
  <si>
    <t>https://podminky.urs.cz/item/CS_URS_2024_01/977151222</t>
  </si>
  <si>
    <t>57</t>
  </si>
  <si>
    <t>978013191</t>
  </si>
  <si>
    <t>Otlučení (osekání) vnitřní vápenné nebo vápenocementové omítky stěn v rozsahu přes 50 do 100 %</t>
  </si>
  <si>
    <t>-1131071859</t>
  </si>
  <si>
    <t>https://podminky.urs.cz/item/CS_URS_2024_01/978013191</t>
  </si>
  <si>
    <t>"m.č.360:" 11,0*1,45</t>
  </si>
  <si>
    <t>"m.č.364:" 11,0*1,45</t>
  </si>
  <si>
    <t>"m.č.365:" 4,8*1,45</t>
  </si>
  <si>
    <t>58</t>
  </si>
  <si>
    <t>978059511</t>
  </si>
  <si>
    <t>Odsekání a odebrání obkladů stěn z vnitřních obkládaček plochy do 1 m2</t>
  </si>
  <si>
    <t>-1247528612</t>
  </si>
  <si>
    <t>https://podminky.urs.cz/item/CS_URS_2024_01/978059511</t>
  </si>
  <si>
    <t>"m.č.360:" 11,0*2,1-0,7*1,97*3</t>
  </si>
  <si>
    <t>"m.č.364:" 11,0*2,1-0,7*1,97*3</t>
  </si>
  <si>
    <t>"m.č.365:" 4,8*2,1-0,7*1,97</t>
  </si>
  <si>
    <t>99</t>
  </si>
  <si>
    <t>Přesuny hmot a suti</t>
  </si>
  <si>
    <t>59</t>
  </si>
  <si>
    <t>997013212</t>
  </si>
  <si>
    <t>Vnitrostaveništní doprava suti a vybouraných hmot pro budovy v přes 6 do 9 m ručně</t>
  </si>
  <si>
    <t>1940478504</t>
  </si>
  <si>
    <t>https://podminky.urs.cz/item/CS_URS_2024_01/997013212</t>
  </si>
  <si>
    <t>60</t>
  </si>
  <si>
    <t>997013311</t>
  </si>
  <si>
    <t>Montáž a demontáž shozu suti v do 10 m</t>
  </si>
  <si>
    <t>-654495442</t>
  </si>
  <si>
    <t>https://podminky.urs.cz/item/CS_URS_2024_01/997013311</t>
  </si>
  <si>
    <t>12,0</t>
  </si>
  <si>
    <t>997013321</t>
  </si>
  <si>
    <t>Příplatek k shozu suti v do 10 m za první a ZKD den použití</t>
  </si>
  <si>
    <t>-512540630</t>
  </si>
  <si>
    <t>https://podminky.urs.cz/item/CS_URS_2024_01/997013321</t>
  </si>
  <si>
    <t>12*10 'Přepočtené koeficientem množství</t>
  </si>
  <si>
    <t>62</t>
  </si>
  <si>
    <t>997013511</t>
  </si>
  <si>
    <t>Odvoz suti a vybouraných hmot z meziskládky na skládku do 1 km s naložením a se složením</t>
  </si>
  <si>
    <t>-2010925826</t>
  </si>
  <si>
    <t>https://podminky.urs.cz/item/CS_URS_2024_01/997013511</t>
  </si>
  <si>
    <t>997013509</t>
  </si>
  <si>
    <t>Příplatek k odvozu suti a vybouraných hmot na skládku ZKD 1 km přes 1 km</t>
  </si>
  <si>
    <t>-1157231792</t>
  </si>
  <si>
    <t>https://podminky.urs.cz/item/CS_URS_2024_01/997013509</t>
  </si>
  <si>
    <t>26,668*17 'Přepočtené koeficientem množství</t>
  </si>
  <si>
    <t>64</t>
  </si>
  <si>
    <t>997013631</t>
  </si>
  <si>
    <t>Poplatek za uložení na skládce (skládkovné) stavebního odpadu směsného kód odpadu 17 09 04</t>
  </si>
  <si>
    <t>-1930617285</t>
  </si>
  <si>
    <t>https://podminky.urs.cz/item/CS_URS_2024_01/997013631</t>
  </si>
  <si>
    <t xml:space="preserve">Poznámka k souboru cen:_x000D_
1. Ceny uvedené v souboru cen je doporučeno upravit podle aktuálních cen místně příslušné skládky odpadů. 2. Uložení odpadů neuvedených v souboru cen se oceňuje individuálně. 3. V cenách je započítán poplatek za ukládaní odpadu dle zákona 185/2001 Sb. 4. Případné drcení stavebního odpadu lze ocenit souborem cen 997 00-60 Drcení stavebního odpadu z katalogu 800-6 Demolice objektů. </t>
  </si>
  <si>
    <t>26,668*0,1 'Přepočtené koeficientem množství</t>
  </si>
  <si>
    <t>65</t>
  </si>
  <si>
    <t>997013869</t>
  </si>
  <si>
    <t>Poplatek za uložení stavebního odpadu na recyklační skládce (skládkovné) ze směsí betonu, cihel a keramických výrobků kód odpadu 17 01 07</t>
  </si>
  <si>
    <t>1682311280</t>
  </si>
  <si>
    <t>https://podminky.urs.cz/item/CS_URS_2024_01/997013869</t>
  </si>
  <si>
    <t>26,668*0,9 'Přepočtené koeficientem množství</t>
  </si>
  <si>
    <t>66</t>
  </si>
  <si>
    <t>998018002</t>
  </si>
  <si>
    <t>Přesun hmot pro budovy ruční pro budovy v přes 6 do 12 m</t>
  </si>
  <si>
    <t>1249932031</t>
  </si>
  <si>
    <t>https://podminky.urs.cz/item/CS_URS_2024_01/998018002</t>
  </si>
  <si>
    <t>PSV</t>
  </si>
  <si>
    <t>Práce a dodávky PSV</t>
  </si>
  <si>
    <t>713</t>
  </si>
  <si>
    <t>Izolace tepelné</t>
  </si>
  <si>
    <t>67</t>
  </si>
  <si>
    <t>713121111</t>
  </si>
  <si>
    <t>Montáž izolace tepelné podlah volně kladenými rohožemi, pásy, dílci, deskami 1 vrstva</t>
  </si>
  <si>
    <t>745793511</t>
  </si>
  <si>
    <t>https://podminky.urs.cz/item/CS_URS_2024_01/713121111</t>
  </si>
  <si>
    <t>68</t>
  </si>
  <si>
    <t>28376556</t>
  </si>
  <si>
    <t>deska polystyrénová pro snížení kročejového hluku (max. zatížení 6,5 kN/m2) tl 20mm</t>
  </si>
  <si>
    <t>902359269</t>
  </si>
  <si>
    <t>Viz PD stavební část - výkresy půdorysů, výkresy řezů a Tech.zpr.</t>
  </si>
  <si>
    <t>10,145*1,1 'Přepočtené koeficientem množství</t>
  </si>
  <si>
    <t>69</t>
  </si>
  <si>
    <t>713121211</t>
  </si>
  <si>
    <t>Montáž izolace tepelné podlah volně kladenými okrajovými pásky</t>
  </si>
  <si>
    <t>-239269033</t>
  </si>
  <si>
    <t>https://podminky.urs.cz/item/CS_URS_2024_01/713121211</t>
  </si>
  <si>
    <t>70</t>
  </si>
  <si>
    <t>28340-R02</t>
  </si>
  <si>
    <t>pásek okrajový z pěnového polyetylenu tl.10 mm s PE folií, šíře 100 mm</t>
  </si>
  <si>
    <t>1971548789</t>
  </si>
  <si>
    <t>"m.č.363:" 8,4</t>
  </si>
  <si>
    <t>"m.č.364:" 7,3</t>
  </si>
  <si>
    <t>15,7*1,1 'Přepočtené koeficientem množství</t>
  </si>
  <si>
    <t>71</t>
  </si>
  <si>
    <t>713191132</t>
  </si>
  <si>
    <t>Montáž izolace tepelné podlah, stropů vrchem nebo střech překrytí separační fólií z PE</t>
  </si>
  <si>
    <t>2076468678</t>
  </si>
  <si>
    <t>https://podminky.urs.cz/item/CS_URS_2024_01/713191132</t>
  </si>
  <si>
    <t>72</t>
  </si>
  <si>
    <t>28323020</t>
  </si>
  <si>
    <t>fólie separační PE 2 x 50 m</t>
  </si>
  <si>
    <t>-1494761852</t>
  </si>
  <si>
    <t>10,145*1,2 'Přepočtené koeficientem množství</t>
  </si>
  <si>
    <t>73</t>
  </si>
  <si>
    <t>998713102</t>
  </si>
  <si>
    <t>Přesun hmot tonážní pro izolace tepelné v objektech v přes 6 do 12 m</t>
  </si>
  <si>
    <t>1452839932</t>
  </si>
  <si>
    <t>https://podminky.urs.cz/item/CS_URS_2024_01/998713102</t>
  </si>
  <si>
    <t>763</t>
  </si>
  <si>
    <t>Konstrukce suché výstavby</t>
  </si>
  <si>
    <t>74</t>
  </si>
  <si>
    <t>763121476</t>
  </si>
  <si>
    <t>SDK stěna předsazená tl 100 mm profil CW+UW 75 desky s vysokou mechanickou odolností 2xDFRIH2 12,5 s izolací EI 30 Rw do 19 dB</t>
  </si>
  <si>
    <t>-841275942</t>
  </si>
  <si>
    <t>https://podminky.urs.cz/item/CS_URS_2024_01/763121476</t>
  </si>
  <si>
    <t>"m.č.362:" (1,95+0,8)*3,65</t>
  </si>
  <si>
    <t>75</t>
  </si>
  <si>
    <t>763121477R</t>
  </si>
  <si>
    <t>SDK stěna předsazená tl 150 mm profil CW+UW 150 desky s vysokou mechanickou odolností 2xDFRIH2 12,5 s izolací EI 30 Rw do 19 dB</t>
  </si>
  <si>
    <t>Vychází z CS ÚRS 2024 01</t>
  </si>
  <si>
    <t>-1214863499</t>
  </si>
  <si>
    <t>https://podminky.urs.cz/item/CS_URS_2024_01/763121477R</t>
  </si>
  <si>
    <t>"m.č.363:" 1,7*3,65</t>
  </si>
  <si>
    <t>"m.č.364:" 1,9*3,65</t>
  </si>
  <si>
    <t>76</t>
  </si>
  <si>
    <t>763131721</t>
  </si>
  <si>
    <t>SDK podhled skoková změna v do 0,5 m</t>
  </si>
  <si>
    <t>792976430</t>
  </si>
  <si>
    <t>https://podminky.urs.cz/item/CS_URS_2024_01/763131721</t>
  </si>
  <si>
    <t>"m.č.362:" 3,05</t>
  </si>
  <si>
    <t>77</t>
  </si>
  <si>
    <t>763131731</t>
  </si>
  <si>
    <t>SDK podhled - čelo pro kazetové podhledy (F lišta) tl 12,5 mm</t>
  </si>
  <si>
    <t>-235400379</t>
  </si>
  <si>
    <t>https://podminky.urs.cz/item/CS_URS_2024_01/763131731</t>
  </si>
  <si>
    <t>3,05*1,05 'Přepočtené koeficientem množství</t>
  </si>
  <si>
    <t>78</t>
  </si>
  <si>
    <t>763121714</t>
  </si>
  <si>
    <t>SDK stěna předsazená základní penetrační nátěr</t>
  </si>
  <si>
    <t>1113749803</t>
  </si>
  <si>
    <t>https://podminky.urs.cz/item/CS_URS_2024_01/763121714</t>
  </si>
  <si>
    <t xml:space="preserve">Poznámka k souboru cen:_x000D_
1. V cenách jsou započteny i náklady na tmelení a výztužnou pásku. 2. V cenách nejsou započteny náklady na základní penetrační nátěr; tyto se oceňují cenou 763 12-1714. 3. Ceny pro předsazené stěny lepené celoplošně jsou určeny pro lepení na rovný podklad, lepené na bochánky jsou určeny pro podklad o nerovnosti do 20 mm. 4. Ceny -1611 a -1612 Montáž nosné konstrukce je stanoveny pro m2 plochy předsazené stěny. 5. V ceně -1611 a -1612 nejsou započteny náklady na profily; tyto se oceňují ve specifikaci. 6. V cenách -1621 až -1641 Montáž desek nejsou započteny náklady na desky; tato dodávka se oceňuje ve specifikaci. 7. Ostatní konstrukce a práce a příplatky, neuvedené v tomto souboru cen, se oceňují cenami 763 11-17.. pro příčky ze sádrokartonových desek. </t>
  </si>
  <si>
    <t>"m.č.362:" (1,95+0,8)*3,65+3,05*0,5</t>
  </si>
  <si>
    <t>79</t>
  </si>
  <si>
    <t>763111720</t>
  </si>
  <si>
    <t>SDK příčka vyztužení pro osazení skříněk, polic atd.</t>
  </si>
  <si>
    <t>-2078152240</t>
  </si>
  <si>
    <t>https://podminky.urs.cz/item/CS_URS_2024_01/763111720</t>
  </si>
  <si>
    <t>Horní skřínky linky</t>
  </si>
  <si>
    <t>1,95</t>
  </si>
  <si>
    <t>80</t>
  </si>
  <si>
    <t>763121762</t>
  </si>
  <si>
    <t>Příplatek k SDK stěně předsazené za rovinnost kvality Q4</t>
  </si>
  <si>
    <t>1272061109</t>
  </si>
  <si>
    <t>https://podminky.urs.cz/item/CS_URS_2024_01/763121762</t>
  </si>
  <si>
    <t>81</t>
  </si>
  <si>
    <t>763173111</t>
  </si>
  <si>
    <t>Montáž úchytu pro umyvadlo v SDK kci</t>
  </si>
  <si>
    <t>-897624800</t>
  </si>
  <si>
    <t>https://podminky.urs.cz/item/CS_URS_2024_01/763173111</t>
  </si>
  <si>
    <t>82</t>
  </si>
  <si>
    <t>59030729</t>
  </si>
  <si>
    <t>konstrukce pro uchycení umyvadla s nástěnnými bateriemi osová rozteč CW profilů 450-625mm</t>
  </si>
  <si>
    <t>452487411</t>
  </si>
  <si>
    <t>83</t>
  </si>
  <si>
    <t>763173113</t>
  </si>
  <si>
    <t>Montáž úchytu pro WC v SDK kci</t>
  </si>
  <si>
    <t>-2099955376</t>
  </si>
  <si>
    <t>https://podminky.urs.cz/item/CS_URS_2024_01/763173113</t>
  </si>
  <si>
    <t>84</t>
  </si>
  <si>
    <t>59030731</t>
  </si>
  <si>
    <t>konstrukce pro uchycení WC osová rozteč CW profilů 450-625mm</t>
  </si>
  <si>
    <t>-988648660</t>
  </si>
  <si>
    <t>85</t>
  </si>
  <si>
    <t>763173132</t>
  </si>
  <si>
    <t>Montáž držáku baterie v SDK kci</t>
  </si>
  <si>
    <t>-243449870</t>
  </si>
  <si>
    <t>https://podminky.urs.cz/item/CS_URS_2024_01/763173132</t>
  </si>
  <si>
    <t>86</t>
  </si>
  <si>
    <t>59030720</t>
  </si>
  <si>
    <t>konstrukce pro uchycení baterií osová rozteč CW profilů 460-625mm</t>
  </si>
  <si>
    <t>815442181</t>
  </si>
  <si>
    <t>87</t>
  </si>
  <si>
    <t>763173133</t>
  </si>
  <si>
    <t>Montáž univerzálního držáku v SDK kci</t>
  </si>
  <si>
    <t>-221015098</t>
  </si>
  <si>
    <t>https://podminky.urs.cz/item/CS_URS_2024_01/763173133</t>
  </si>
  <si>
    <t>88</t>
  </si>
  <si>
    <t>59030-R1</t>
  </si>
  <si>
    <t>držák univerzální v SDK kci</t>
  </si>
  <si>
    <t>586808523</t>
  </si>
  <si>
    <t>89</t>
  </si>
  <si>
    <t>763431011</t>
  </si>
  <si>
    <t>Montáž minerálního podhledu s vyjímatelnými panely vel. do 0,36 m2 na zavěšený polozapuštěný rošt</t>
  </si>
  <si>
    <t>-2028987401</t>
  </si>
  <si>
    <t>https://podminky.urs.cz/item/CS_URS_2024_01/763431011</t>
  </si>
  <si>
    <t>RASTR 1</t>
  </si>
  <si>
    <t>"m.č.363:" 4,24</t>
  </si>
  <si>
    <t>"m.č.364:" 3,34</t>
  </si>
  <si>
    <t>RASTR 2</t>
  </si>
  <si>
    <t>"m.č.362:" 53,32</t>
  </si>
  <si>
    <t>RASTR 5</t>
  </si>
  <si>
    <t>"m.č.262:" 25,8</t>
  </si>
  <si>
    <t>Doplnění stávajícího podhledu stávajícími deskami</t>
  </si>
  <si>
    <t>90</t>
  </si>
  <si>
    <t>63126320</t>
  </si>
  <si>
    <t>panel akustický povrch velice porézní skelná tkanina hrana zatřená skrytá a rovná αw=0,90 viditelný rastr v jednom směru š 24mm bílý tl 20mm</t>
  </si>
  <si>
    <t>134654376</t>
  </si>
  <si>
    <t>Viz Tabulky podhledů</t>
  </si>
  <si>
    <t>39,38*1,1 'Přepočtené koeficientem množství</t>
  </si>
  <si>
    <t>91</t>
  </si>
  <si>
    <t>63126360</t>
  </si>
  <si>
    <t>panel akustický hygienický povrch porézní skelná tkanina hrana zatřená polozapuštěná αw=1,00 polozapuštěný rastr š 24mm bílý tl 15mm</t>
  </si>
  <si>
    <t>347086915</t>
  </si>
  <si>
    <t>53,32*1,1 'Přepočtené koeficientem množství</t>
  </si>
  <si>
    <t>92</t>
  </si>
  <si>
    <t>763431041</t>
  </si>
  <si>
    <t>Příplatek k montáži minerálního podhledu na zavěšený rošt za výšku zavěšení přes 0,5 do 1,0 m</t>
  </si>
  <si>
    <t>1592587914</t>
  </si>
  <si>
    <t>https://podminky.urs.cz/item/CS_URS_2024_01/763431041</t>
  </si>
  <si>
    <t>"m.č.362-část:" 3,05*1,6</t>
  </si>
  <si>
    <t>93</t>
  </si>
  <si>
    <t>763431701</t>
  </si>
  <si>
    <t>Montáž vyjímatelných panelů minerálního podhledu na zavěšený rošt</t>
  </si>
  <si>
    <t>-367593271</t>
  </si>
  <si>
    <t>https://podminky.urs.cz/item/CS_URS_2024_01/763431701</t>
  </si>
  <si>
    <t>Stávající kazety</t>
  </si>
  <si>
    <t>998763302</t>
  </si>
  <si>
    <t>Přesun hmot tonážní pro konstrukce montované z desek v objektech v přes 6 do 12 m</t>
  </si>
  <si>
    <t>-611673431</t>
  </si>
  <si>
    <t>https://podminky.urs.cz/item/CS_URS_2024_01/998763302</t>
  </si>
  <si>
    <t>766</t>
  </si>
  <si>
    <t>Konstrukce truhlářské</t>
  </si>
  <si>
    <t>998766202</t>
  </si>
  <si>
    <t>Přesun hmot procentní pro kce truhlářské v objektech v přes 6 do 12 m</t>
  </si>
  <si>
    <t>%</t>
  </si>
  <si>
    <t>32665329</t>
  </si>
  <si>
    <t>https://podminky.urs.cz/item/CS_URS_2024_01/998766202</t>
  </si>
  <si>
    <t>766.a</t>
  </si>
  <si>
    <t>truhlářské vnitřní</t>
  </si>
  <si>
    <t>76611-R01</t>
  </si>
  <si>
    <t>Ozn. T01 - Dřevěné dveře 800x2100 mm, HPL, vnitřní polodrážkové, jednokřídlové, posuvné na zeď, plné, D+M</t>
  </si>
  <si>
    <t>922182000</t>
  </si>
  <si>
    <t>Viz. PD stavební část - výrobky PSV (truhlářské vnitřní), výkresy půdorysu a Tech.zpr.</t>
  </si>
  <si>
    <t>- včetně příslušenství</t>
  </si>
  <si>
    <t>97</t>
  </si>
  <si>
    <t>766821122</t>
  </si>
  <si>
    <t>Montáž korpusu vestavěné skříně šatní dvoukřídlové</t>
  </si>
  <si>
    <t>-1017332914</t>
  </si>
  <si>
    <t>https://podminky.urs.cz/item/CS_URS_2024_01/766821122</t>
  </si>
  <si>
    <t>SU12</t>
  </si>
  <si>
    <t>Stávající skříň</t>
  </si>
  <si>
    <t>98</t>
  </si>
  <si>
    <t>766821142</t>
  </si>
  <si>
    <t>Montáž otvíravých dveří vestavěné skříně s kováním</t>
  </si>
  <si>
    <t>-396076662</t>
  </si>
  <si>
    <t>https://podminky.urs.cz/item/CS_URS_2024_01/766821142</t>
  </si>
  <si>
    <t>767</t>
  </si>
  <si>
    <t>Konstrukce zámečnické</t>
  </si>
  <si>
    <t>998767202</t>
  </si>
  <si>
    <t>Přesun hmot procentní pro zámečnické konstrukce v objektech v přes 6 do 12 m</t>
  </si>
  <si>
    <t>-1969316404</t>
  </si>
  <si>
    <t>https://podminky.urs.cz/item/CS_URS_2024_01/998767202</t>
  </si>
  <si>
    <t>767.a</t>
  </si>
  <si>
    <t>zámečnické vnitřní</t>
  </si>
  <si>
    <t>100</t>
  </si>
  <si>
    <t>76711-R01</t>
  </si>
  <si>
    <t>Ozn. Z01 - Ocelová lisovaná zárubeň 800/2100 mm pro posuvné dveře na stěnu, tl. stěny zděné 100 mm, pro dodatečnou montáž,  D+M</t>
  </si>
  <si>
    <t>-432872602</t>
  </si>
  <si>
    <t>Viz. PD stavební část - výrobky PSV (zámečnické vnitřní) , výkresy půdorysu a Tech.zpr.</t>
  </si>
  <si>
    <t>-včetně příslušenství a nátěrů</t>
  </si>
  <si>
    <t>767.b</t>
  </si>
  <si>
    <t>ostatní</t>
  </si>
  <si>
    <t>101</t>
  </si>
  <si>
    <t>76713-R01</t>
  </si>
  <si>
    <t>Ozn. O01 - Ukončení PVC krytiny - sokl, Podrobný popis viz PD, D+M</t>
  </si>
  <si>
    <t>1219766858</t>
  </si>
  <si>
    <t>Viz. PD stavební část - výrobky PSV (ostatní) , výkresy půdorysu a Tech.zpr.</t>
  </si>
  <si>
    <t>-včetně příslušenství</t>
  </si>
  <si>
    <t>45,0*1,05</t>
  </si>
  <si>
    <t>102</t>
  </si>
  <si>
    <t>76713-R02</t>
  </si>
  <si>
    <t>Ozn. O02 - Zakončovací lišta pro navázání PVC a obkladu, Podrobný popis viz PD, D+M</t>
  </si>
  <si>
    <t>2007186985</t>
  </si>
  <si>
    <t>30,0*1,05</t>
  </si>
  <si>
    <t>103</t>
  </si>
  <si>
    <t>76713-R03</t>
  </si>
  <si>
    <t>Ozn. O03 - Ochrana rohů speciálními kryty 50x50 mm, v.1600 mm , Podrobný popis viz PD, D+M</t>
  </si>
  <si>
    <t>-1671214634</t>
  </si>
  <si>
    <t>104</t>
  </si>
  <si>
    <t>76713-R04</t>
  </si>
  <si>
    <t>Ozn. O04 - Podlahový nerezový přechodový profil ve tvaru T, šířky 25 mm, Podrobný popis viz PD, D+M</t>
  </si>
  <si>
    <t>-144163303</t>
  </si>
  <si>
    <t>3,7*1,05</t>
  </si>
  <si>
    <t>105</t>
  </si>
  <si>
    <t>76713-R05</t>
  </si>
  <si>
    <t>Ozn. O05 - Ochrana stěn výšky 1600 mm, plnoplošný nehořlavý stěnový panel tl. 1,5 mm, bez obsahu plastu, D+M</t>
  </si>
  <si>
    <t>1046285348</t>
  </si>
  <si>
    <t>12,3*1,05</t>
  </si>
  <si>
    <t>106</t>
  </si>
  <si>
    <t>76713-R07</t>
  </si>
  <si>
    <t>Ozn. O07  - Závěsný profil se závěsem, D+M</t>
  </si>
  <si>
    <t>soubor</t>
  </si>
  <si>
    <t>847445713</t>
  </si>
  <si>
    <t>- Tyč - 70,0 m</t>
  </si>
  <si>
    <t>- Závěs výšky 2,1 m - 28,0 m</t>
  </si>
  <si>
    <t>767.c</t>
  </si>
  <si>
    <t>zámečnické venkovní</t>
  </si>
  <si>
    <t>107</t>
  </si>
  <si>
    <t>76722-R00</t>
  </si>
  <si>
    <t>Ozn. Z100 - Systémová nosná konstrukce pod chladící zařízení, žárový pozink s lakováním,  D+M</t>
  </si>
  <si>
    <t>-845682900</t>
  </si>
  <si>
    <t>Viz. PD stavební část - výrobky PSV (zámečnické venkovní) , výkresy půdorysu a Tech.zpr.</t>
  </si>
  <si>
    <t>767.d</t>
  </si>
  <si>
    <t>hliníkové vnitřní</t>
  </si>
  <si>
    <t>108</t>
  </si>
  <si>
    <t>76721-R01</t>
  </si>
  <si>
    <t>Ozn. E01 - Vnittřní rámová hliníková prosklená stěna 2700x2250 s posuvními jednokř.dveřmi 1100x2100 mm s automatickým pohonem, D+M</t>
  </si>
  <si>
    <t>-1911337768</t>
  </si>
  <si>
    <t>776</t>
  </si>
  <si>
    <t>Podlahy povlakové</t>
  </si>
  <si>
    <t>109</t>
  </si>
  <si>
    <t>771591112</t>
  </si>
  <si>
    <t>Izolace pod dlažbu nátěrem nebo stěrkou ve dvou vrstvách</t>
  </si>
  <si>
    <t>-127064870</t>
  </si>
  <si>
    <t>https://podminky.urs.cz/item/CS_URS_2024_01/771591112</t>
  </si>
  <si>
    <t>"m.č.360:" 6,0+0,7*0,1</t>
  </si>
  <si>
    <t>110</t>
  </si>
  <si>
    <t>776111311</t>
  </si>
  <si>
    <t>Vysátí podkladu povlakových podlah</t>
  </si>
  <si>
    <t>1262651335</t>
  </si>
  <si>
    <t>https://podminky.urs.cz/item/CS_URS_2024_01/776111311</t>
  </si>
  <si>
    <t>"m.č.355:" 1,22</t>
  </si>
  <si>
    <t>"m.č.362:" 53,32+2,7*0,2</t>
  </si>
  <si>
    <t>111</t>
  </si>
  <si>
    <t>776121321</t>
  </si>
  <si>
    <t>Neředěná penetrace savého podkladu povlakových podlah</t>
  </si>
  <si>
    <t>571937514</t>
  </si>
  <si>
    <t>https://podminky.urs.cz/item/CS_URS_2024_01/776121321</t>
  </si>
  <si>
    <t>13,8+1,22+53,86</t>
  </si>
  <si>
    <t>(23,8+1,15+30,52)*0,1</t>
  </si>
  <si>
    <t>112</t>
  </si>
  <si>
    <t>776141121</t>
  </si>
  <si>
    <t>Stěrka podlahová nivelační pro vyrovnání podkladu povlakových podlah pevnosti 30 MPa tl do 3 mm</t>
  </si>
  <si>
    <t>894949387</t>
  </si>
  <si>
    <t>https://podminky.urs.cz/item/CS_URS_2024_01/776141121</t>
  </si>
  <si>
    <t>113</t>
  </si>
  <si>
    <t>776222111</t>
  </si>
  <si>
    <t>Lepení pásů z PVC 2-složkovým lepidlem</t>
  </si>
  <si>
    <t>-367246564</t>
  </si>
  <si>
    <t>https://podminky.urs.cz/item/CS_URS_2024_01/776222111</t>
  </si>
  <si>
    <t>114</t>
  </si>
  <si>
    <t>776411212</t>
  </si>
  <si>
    <t>Montáž tahaných obvodových soklíků z PVC výšky do 100 mm</t>
  </si>
  <si>
    <t>-373625730</t>
  </si>
  <si>
    <t>https://podminky.urs.cz/item/CS_URS_2024_01/776411212</t>
  </si>
  <si>
    <t>"m.č.360:" 11,0-0,7*2</t>
  </si>
  <si>
    <t>"m.č.363:" 8,4-0,8</t>
  </si>
  <si>
    <t>"m.č.364:" 7,3-0,7</t>
  </si>
  <si>
    <t>115</t>
  </si>
  <si>
    <t>776411213</t>
  </si>
  <si>
    <t>Montáž tahaných soklíků z PVC vnitřních rohů</t>
  </si>
  <si>
    <t>1329788504</t>
  </si>
  <si>
    <t>https://podminky.urs.cz/item/CS_URS_2024_01/776411213</t>
  </si>
  <si>
    <t>"m.č.360:" 7</t>
  </si>
  <si>
    <t>"m.č.363:" 5</t>
  </si>
  <si>
    <t>"m.č.364:" 6</t>
  </si>
  <si>
    <t>116</t>
  </si>
  <si>
    <t>776411214</t>
  </si>
  <si>
    <t>Montáž tahaných soklíků z PVC vnějších rohů</t>
  </si>
  <si>
    <t>-267236916</t>
  </si>
  <si>
    <t>https://podminky.urs.cz/item/CS_URS_2024_01/776411214</t>
  </si>
  <si>
    <t>"m.č.360:" 1</t>
  </si>
  <si>
    <t>"m.č.364:" 1</t>
  </si>
  <si>
    <t>117</t>
  </si>
  <si>
    <t>28411141</t>
  </si>
  <si>
    <t>PVC vinyl homogenní protiskluzná se vsypem a výztuž. vrstvou tl 2,00mm nášlapná vrstva 2,00mm, hořlavost Bfl-s1, třída zátěže 34/43, útlum 5dB, bodová zátěž &lt;= 0,10mm, protiskluznost R10</t>
  </si>
  <si>
    <t>1915358522</t>
  </si>
  <si>
    <t>13,8+23,8*0,1+0,05*20</t>
  </si>
  <si>
    <t>17,18*1,15 'Přepočtené koeficientem množství</t>
  </si>
  <si>
    <t>118</t>
  </si>
  <si>
    <t>776251111</t>
  </si>
  <si>
    <t>Lepení pásů z přírodního linolea (marmolea) standardním lepidlem</t>
  </si>
  <si>
    <t>-2036275358</t>
  </si>
  <si>
    <t>https://podminky.urs.cz/item/CS_URS_2024_01/776251111</t>
  </si>
  <si>
    <t>119</t>
  </si>
  <si>
    <t>776411222</t>
  </si>
  <si>
    <t>Montáž tahaných obvodových soklíků z linolea (marmolea) výšky do 100 mm</t>
  </si>
  <si>
    <t>469177620</t>
  </si>
  <si>
    <t>https://podminky.urs.cz/item/CS_URS_2024_01/776411222</t>
  </si>
  <si>
    <t>"m.č.355:" 3,05+0,4*2-2,7</t>
  </si>
  <si>
    <t>120</t>
  </si>
  <si>
    <t>776411223</t>
  </si>
  <si>
    <t>Montáž tahaných soklíků z linolea (marmolea) vnitřních rohů</t>
  </si>
  <si>
    <t>-1910183804</t>
  </si>
  <si>
    <t>https://podminky.urs.cz/item/CS_URS_2024_01/776411223</t>
  </si>
  <si>
    <t>"m.č.355:" 2</t>
  </si>
  <si>
    <t>121</t>
  </si>
  <si>
    <t>28411069</t>
  </si>
  <si>
    <t>linoleum přírodní ze 100% dřevité moučky tl 2,5mm, zátěž 34/43, R9, hořlavost Cfl S1</t>
  </si>
  <si>
    <t>246653038</t>
  </si>
  <si>
    <t>1,22+1,15*0,1+0,05*2</t>
  </si>
  <si>
    <t>1,435*1,15 'Přepočtené koeficientem množství</t>
  </si>
  <si>
    <t>122</t>
  </si>
  <si>
    <t>776221121</t>
  </si>
  <si>
    <t>Lepení elektrostaticky vodivých pásů z PVC</t>
  </si>
  <si>
    <t>790820373</t>
  </si>
  <si>
    <t>https://podminky.urs.cz/item/CS_URS_2024_01/776221121</t>
  </si>
  <si>
    <t>123</t>
  </si>
  <si>
    <t>776421-R1</t>
  </si>
  <si>
    <t>Montáž tahaných obvodových soklíků z PVC výšky do 100 mm elektrostaticky vodivého</t>
  </si>
  <si>
    <t>766137443</t>
  </si>
  <si>
    <t>"m.č.362:" (6,95+8,8+1,26)*2-0,8-2,7</t>
  </si>
  <si>
    <t>124</t>
  </si>
  <si>
    <t>776411213R</t>
  </si>
  <si>
    <t>Montáž tahaných soklíků z PVC elektrostaticky vodivého vnitřních rohů</t>
  </si>
  <si>
    <t>1971103951</t>
  </si>
  <si>
    <t>https://podminky.urs.cz/item/CS_URS_2024_01/776411213R</t>
  </si>
  <si>
    <t>"m.č.362:" 6</t>
  </si>
  <si>
    <t>125</t>
  </si>
  <si>
    <t>776411214R</t>
  </si>
  <si>
    <t>Montáž tahaných soklíků z PVC elektrostaticky vodivého vnějších rohů</t>
  </si>
  <si>
    <t>-2021168109</t>
  </si>
  <si>
    <t>https://podminky.urs.cz/item/CS_URS_2024_01/776411214R</t>
  </si>
  <si>
    <t>"m.č.362:" 2</t>
  </si>
  <si>
    <t>126</t>
  </si>
  <si>
    <t>28411142</t>
  </si>
  <si>
    <t>PVC vinyl homogenní protiskluzná se vsypem a výztuž. vrstvou, elektroistaticky vodivá tl 2,00mm nášlapná vrstva 2,00mm, hořlavost Bfl-s1, třída zátěže 34/43, útlum 5dB, bodová zátěž &lt;= 0,10mm, protiskluznost R10</t>
  </si>
  <si>
    <t>186844428</t>
  </si>
  <si>
    <t>53,86+30,52*0,1+0,05*8</t>
  </si>
  <si>
    <t>57,312*1,15 'Přepočtené koeficientem množství</t>
  </si>
  <si>
    <t>127</t>
  </si>
  <si>
    <t>776421111</t>
  </si>
  <si>
    <t>Montáž obvodových lišt lepením</t>
  </si>
  <si>
    <t>1867018630</t>
  </si>
  <si>
    <t>https://podminky.urs.cz/item/CS_URS_2024_01/776421111</t>
  </si>
  <si>
    <t>128</t>
  </si>
  <si>
    <t>28342165</t>
  </si>
  <si>
    <t>lišta podlahová PVC zakončovací s fabionem</t>
  </si>
  <si>
    <t>2145556952</t>
  </si>
  <si>
    <t>129</t>
  </si>
  <si>
    <t>776223111</t>
  </si>
  <si>
    <t>Spoj povlakových podlahovin z PVC svařováním za tepla</t>
  </si>
  <si>
    <t>-713243629</t>
  </si>
  <si>
    <t>https://podminky.urs.cz/item/CS_URS_2024_01/776223111</t>
  </si>
  <si>
    <t>(13,8+53,86)*1,6</t>
  </si>
  <si>
    <t>(23,8+30,52)*0,1*2</t>
  </si>
  <si>
    <t>130</t>
  </si>
  <si>
    <t>776251411</t>
  </si>
  <si>
    <t>Spoj podlah z přírodního linolea (marmolea) svařováním za tepla</t>
  </si>
  <si>
    <t>-2059447567</t>
  </si>
  <si>
    <t>https://podminky.urs.cz/item/CS_URS_2024_01/776251411</t>
  </si>
  <si>
    <t>(1,22)*1,6</t>
  </si>
  <si>
    <t>(1,15)*0,1*2</t>
  </si>
  <si>
    <t>131</t>
  </si>
  <si>
    <t>776991121</t>
  </si>
  <si>
    <t>Základní čištění nově položených podlahovin vysátím a setřením vlhkým mopem</t>
  </si>
  <si>
    <t>-1963262389</t>
  </si>
  <si>
    <t>https://podminky.urs.cz/item/CS_URS_2024_01/776991121</t>
  </si>
  <si>
    <t>132</t>
  </si>
  <si>
    <t>776991141</t>
  </si>
  <si>
    <t>Pastování a leštění podlahovin ručně</t>
  </si>
  <si>
    <t>-623294140</t>
  </si>
  <si>
    <t>https://podminky.urs.cz/item/CS_URS_2024_01/776991141</t>
  </si>
  <si>
    <t>133</t>
  </si>
  <si>
    <t>998776102</t>
  </si>
  <si>
    <t>Přesun hmot tonážní pro podlahy povlakové v objektech v přes 6 do 12 m</t>
  </si>
  <si>
    <t>-1087940442</t>
  </si>
  <si>
    <t>https://podminky.urs.cz/item/CS_URS_2024_01/998776102</t>
  </si>
  <si>
    <t>781</t>
  </si>
  <si>
    <t>Dokončovací práce - obklady</t>
  </si>
  <si>
    <t>134</t>
  </si>
  <si>
    <t>781131112</t>
  </si>
  <si>
    <t>Izolace pod obklad nátěrem nebo stěrkou ve dvou vrstvách</t>
  </si>
  <si>
    <t>1272836715</t>
  </si>
  <si>
    <t>https://podminky.urs.cz/item/CS_URS_2024_01/781131112</t>
  </si>
  <si>
    <t>"m.č.360:" 11,0*2,5-0,7*1,97*2</t>
  </si>
  <si>
    <t>"m.č.363:" 8,4*2,5-0,8*2,1</t>
  </si>
  <si>
    <t>"m.č.364:" 7,3*2,5-0,7*1,97</t>
  </si>
  <si>
    <t>135</t>
  </si>
  <si>
    <t>781131241</t>
  </si>
  <si>
    <t>Izolace pod obklad těsnícími pásy vnitřní kout</t>
  </si>
  <si>
    <t>1474940078</t>
  </si>
  <si>
    <t>https://podminky.urs.cz/item/CS_URS_2024_01/781131241</t>
  </si>
  <si>
    <t>136</t>
  </si>
  <si>
    <t>781131242</t>
  </si>
  <si>
    <t>Izolace pod obklad těsnícími pásy vnější roh</t>
  </si>
  <si>
    <t>-114721934</t>
  </si>
  <si>
    <t>https://podminky.urs.cz/item/CS_URS_2024_01/781131242</t>
  </si>
  <si>
    <t>137</t>
  </si>
  <si>
    <t>781131251</t>
  </si>
  <si>
    <t>Izolace pod obklad těsnící manžetou pro prostupy potrubí</t>
  </si>
  <si>
    <t>-1440195878</t>
  </si>
  <si>
    <t>https://podminky.urs.cz/item/CS_URS_2024_01/781131251</t>
  </si>
  <si>
    <t>8+5+5</t>
  </si>
  <si>
    <t>138</t>
  </si>
  <si>
    <t>781131264</t>
  </si>
  <si>
    <t>Izolace pod obklad těsnícími pásy mezi podlahou a stěnou</t>
  </si>
  <si>
    <t>95737667</t>
  </si>
  <si>
    <t>https://podminky.urs.cz/item/CS_URS_2024_01/781131264</t>
  </si>
  <si>
    <t>139</t>
  </si>
  <si>
    <t>781131264R</t>
  </si>
  <si>
    <t>Izolace pod obklad těsnícími pásy v koutu mezi stěnou a stěnou</t>
  </si>
  <si>
    <t>-1371268022</t>
  </si>
  <si>
    <t>https://podminky.urs.cz/item/CS_URS_2024_01/781131264R</t>
  </si>
  <si>
    <t>"m.č.360:" 6*0,2+2,5</t>
  </si>
  <si>
    <t>"m.č.363:" 4*0,2+2,5</t>
  </si>
  <si>
    <t>"m.č.364:" 4*0,2+2*2,5</t>
  </si>
  <si>
    <t>140</t>
  </si>
  <si>
    <t>781474115</t>
  </si>
  <si>
    <t>Montáž obkladů keramických hladkých lepených cementovým flexibilním lepidlem přes 22 do 25 ks/m2</t>
  </si>
  <si>
    <t>1398503676</t>
  </si>
  <si>
    <t>https://podminky.urs.cz/item/CS_URS_2024_01/781474115</t>
  </si>
  <si>
    <t>141</t>
  </si>
  <si>
    <t>59761704</t>
  </si>
  <si>
    <t>obklad keramický nemrazuvzdorný povrch hladký/lesklý tl do 10mm přes 22 do 25ks/m2</t>
  </si>
  <si>
    <t>-83877175</t>
  </si>
  <si>
    <t>41,613*1,1 'Přepočtené koeficientem množství</t>
  </si>
  <si>
    <t>142</t>
  </si>
  <si>
    <t>781474154</t>
  </si>
  <si>
    <t>Montáž obkladů keramických hladkých lepených cementovým flexibilním lepidlem přes 4 do 6 ks/m2</t>
  </si>
  <si>
    <t>777979508</t>
  </si>
  <si>
    <t>https://podminky.urs.cz/item/CS_URS_2024_01/781474154</t>
  </si>
  <si>
    <t>143</t>
  </si>
  <si>
    <t>59761707</t>
  </si>
  <si>
    <t>obklad keramický nemrazuvzdorný povrch hladký/lesklý tl do 10mm přes 4 do 6ks/m2</t>
  </si>
  <si>
    <t>-1706305731</t>
  </si>
  <si>
    <t>21,51*1,2 'Přepočtené koeficientem množství</t>
  </si>
  <si>
    <t>144</t>
  </si>
  <si>
    <t>781492211</t>
  </si>
  <si>
    <t>Montáž profilů rohových lepených flexibilním cementovým lepidlem</t>
  </si>
  <si>
    <t>209379232</t>
  </si>
  <si>
    <t>https://podminky.urs.cz/item/CS_URS_2024_01/781492211</t>
  </si>
  <si>
    <t>"m.č.360:" 2,5</t>
  </si>
  <si>
    <t>"m.č.364:" 2,5</t>
  </si>
  <si>
    <t>145</t>
  </si>
  <si>
    <t>781492251</t>
  </si>
  <si>
    <t>Montáž profilů ukončovacích lepených flexibilním cementovým lepidlem</t>
  </si>
  <si>
    <t>-2071185190</t>
  </si>
  <si>
    <t>https://podminky.urs.cz/item/CS_URS_2024_01/781492251</t>
  </si>
  <si>
    <t>"m.č.362:" 0,6*2</t>
  </si>
  <si>
    <t>146</t>
  </si>
  <si>
    <t>28342003</t>
  </si>
  <si>
    <t>lišta ukončovací z PVC 10mm</t>
  </si>
  <si>
    <t>1603954490</t>
  </si>
  <si>
    <t>6,2*1,2 'Přepočtené koeficientem množství</t>
  </si>
  <si>
    <t>147</t>
  </si>
  <si>
    <t>781492221</t>
  </si>
  <si>
    <t>Montáž profilů vanových lepených flexibilním cementovým lepidlem</t>
  </si>
  <si>
    <t>-1661694118</t>
  </si>
  <si>
    <t>https://podminky.urs.cz/item/CS_URS_2024_01/781492221</t>
  </si>
  <si>
    <t>"m.č.360:" 0,9*2</t>
  </si>
  <si>
    <t>"m.č.363:" 0,9*2</t>
  </si>
  <si>
    <t>"m.č.364:" 0,9+1,25</t>
  </si>
  <si>
    <t>148</t>
  </si>
  <si>
    <t>28342003R</t>
  </si>
  <si>
    <t>lišta vanová z PVC 15mm</t>
  </si>
  <si>
    <t>1878796534</t>
  </si>
  <si>
    <t>5,75*1,2 'Přepočtené koeficientem množství</t>
  </si>
  <si>
    <t>149</t>
  </si>
  <si>
    <t>781121011</t>
  </si>
  <si>
    <t>Nátěr penetrační na stěnu</t>
  </si>
  <si>
    <t>-1502899628</t>
  </si>
  <si>
    <t>https://podminky.urs.cz/item/CS_URS_2024_01/781121011</t>
  </si>
  <si>
    <t>150</t>
  </si>
  <si>
    <t>781495115</t>
  </si>
  <si>
    <t>Spárování vnitřních obkladů silikonem</t>
  </si>
  <si>
    <t>1513719828</t>
  </si>
  <si>
    <t>https://podminky.urs.cz/item/CS_URS_2024_01/781495115</t>
  </si>
  <si>
    <t>"m.č.360:" 2,5*7</t>
  </si>
  <si>
    <t>"m.č.362:" 0,6</t>
  </si>
  <si>
    <t>"m.č.363:" 2,5*5</t>
  </si>
  <si>
    <t>"m.č.364:" 2,5*6</t>
  </si>
  <si>
    <t>151</t>
  </si>
  <si>
    <t>998781102</t>
  </si>
  <si>
    <t>Přesun hmot tonážní pro obklady keramické v objektech v přes 6 do 12 m</t>
  </si>
  <si>
    <t>1080145005</t>
  </si>
  <si>
    <t>https://podminky.urs.cz/item/CS_URS_2024_01/998781102</t>
  </si>
  <si>
    <t>784</t>
  </si>
  <si>
    <t>Dokončovací práce - malby a tapety</t>
  </si>
  <si>
    <t>152</t>
  </si>
  <si>
    <t>784171101</t>
  </si>
  <si>
    <t>Zakrytí vnitřních podlah včetně pozdějšího odkrytí</t>
  </si>
  <si>
    <t>-913913912</t>
  </si>
  <si>
    <t>https://podminky.urs.cz/item/CS_URS_2024_01/784171101</t>
  </si>
  <si>
    <t>Stávající chodba</t>
  </si>
  <si>
    <t>10,0</t>
  </si>
  <si>
    <t>153</t>
  </si>
  <si>
    <t>581248440</t>
  </si>
  <si>
    <t>fólie pro malířské potřeby zakrývací tl 25µ 4x5m</t>
  </si>
  <si>
    <t>-1277100071</t>
  </si>
  <si>
    <t>10*1,2 'Přepočtené koeficientem množství</t>
  </si>
  <si>
    <t>154</t>
  </si>
  <si>
    <t>78423-R1</t>
  </si>
  <si>
    <t>Nátěr N1a - Vodorozpustný epoxidový nátěr, odolný proti chemikáliím a desinfekčním prostředkům, 1x penetrace, 1x nátěr ředěný, 2x vrchní nátěr neředěný, D+M</t>
  </si>
  <si>
    <t>1658418689</t>
  </si>
  <si>
    <t>"m.č.355:" 3,05*3,65-2,7*2,2+4,0</t>
  </si>
  <si>
    <t>"m.č.359:" (3,35+8,675)*3,65-2,6*1,95+4,0</t>
  </si>
  <si>
    <t>"m.č.362:" (6,95+8,8+1,26)*2*3,65-2,7*2,2-2,6*1,95*2+4,0*3</t>
  </si>
  <si>
    <t>"Ostatní:" 30,0</t>
  </si>
  <si>
    <t>I001</t>
  </si>
  <si>
    <t>Interier</t>
  </si>
  <si>
    <t>I001b</t>
  </si>
  <si>
    <t>Prvky infosystému</t>
  </si>
  <si>
    <t>155</t>
  </si>
  <si>
    <t>INF001</t>
  </si>
  <si>
    <t>Lepená grafika - prosklených dveří, D+ M</t>
  </si>
  <si>
    <t>-66197451</t>
  </si>
  <si>
    <t xml:space="preserve">viz popis výrobků PSV vč. dodávky veškerých komponentů </t>
  </si>
  <si>
    <t>156</t>
  </si>
  <si>
    <t>INF002</t>
  </si>
  <si>
    <t>Piktogramy, D+M</t>
  </si>
  <si>
    <t>453915068</t>
  </si>
  <si>
    <t>D1.14.4a - Vytápění</t>
  </si>
  <si>
    <t>Ing. Lédl</t>
  </si>
  <si>
    <t xml:space="preserve">    Z - Zámečnické výrobky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</si>
  <si>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</si>
  <si>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</si>
  <si>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</si>
  <si>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HZS - HZS</t>
  </si>
  <si>
    <t>Z</t>
  </si>
  <si>
    <t>Zámečnické výrobky</t>
  </si>
  <si>
    <t>767-Z01</t>
  </si>
  <si>
    <t>Montáž kovových stvebních doplňkových konstrukcí</t>
  </si>
  <si>
    <t>kg</t>
  </si>
  <si>
    <t>-237927035</t>
  </si>
  <si>
    <t>767-Z02</t>
  </si>
  <si>
    <t>Jednoduchý závěs do stropu - sestava (jednoduchý zavěšený nosník, potrubí je uchyceno v objímkách - 2 kusy, svěšených na závitových tyčích z fixačních čepů - povrchová úprava galvanický pozink.)</t>
  </si>
  <si>
    <t>1408572612</t>
  </si>
  <si>
    <t>767-Z04</t>
  </si>
  <si>
    <t>Stabilizační závěs do stěny pro svislé potrubí - sestava (jednoduché kotvení stoupacího potrubí - kombišroub hmoždinou, potrubí je uchyceno v objímkách, povrchová úprava galvanický pozink)</t>
  </si>
  <si>
    <t>-1568987384</t>
  </si>
  <si>
    <t>713346331R</t>
  </si>
  <si>
    <t>Demontáže izolací rozvodů topné vody do DN50</t>
  </si>
  <si>
    <t>1031413096</t>
  </si>
  <si>
    <t>713463211</t>
  </si>
  <si>
    <t>Montáž izolace tepelné potrubí potrubními pouzdry s Al fólií staženými Al páskou 1x D do 50 mm</t>
  </si>
  <si>
    <t>653604648</t>
  </si>
  <si>
    <t>https://podminky.urs.cz/item/CS_URS_2024_01/713463211</t>
  </si>
  <si>
    <t>631545100R</t>
  </si>
  <si>
    <t>pouzdro potrubní izolační z minerální vlny s AL fólií, d18/20 mm</t>
  </si>
  <si>
    <t>11499810</t>
  </si>
  <si>
    <t>631545310R</t>
  </si>
  <si>
    <t>pouzdro potrubní izolační z minerální vlny s AL fólií, d28/30 mm</t>
  </si>
  <si>
    <t>204011842</t>
  </si>
  <si>
    <t>71346-PE01</t>
  </si>
  <si>
    <t>Montáž tepelné izolace potrubí z pěnového PE, lepené, DN do 16mm</t>
  </si>
  <si>
    <t>1460363028</t>
  </si>
  <si>
    <t>7131-PE11</t>
  </si>
  <si>
    <t>Termoizolační trubice z pěnového polyethylenu ,v základním provedení, tloušťka stěny 10 mm, vnitřní průměr 15 mm</t>
  </si>
  <si>
    <t>1541913224</t>
  </si>
  <si>
    <t>71346-PE02</t>
  </si>
  <si>
    <t>Montáž tepelné izolace potrubí z pěnového PE, lepené, DN přes 16 do 25mm</t>
  </si>
  <si>
    <t>-1261685246</t>
  </si>
  <si>
    <t>7131-PE12</t>
  </si>
  <si>
    <t>Termoizolační trubice z pěnového polyethylenu, v základním provedení, tloušťka stěny 10 mm, vnitřní průměr 18 mm</t>
  </si>
  <si>
    <t>99091354</t>
  </si>
  <si>
    <t>7131-PE13</t>
  </si>
  <si>
    <t>Termoizolační trubice z pěnového polyethylenu, v základním provedení, tloušťka stěny 10 mm, vnitřní průměr 22 mm</t>
  </si>
  <si>
    <t>1234968217</t>
  </si>
  <si>
    <t>998713103</t>
  </si>
  <si>
    <t>Přesun hmot tonážní pro izolace tepelné v objektech v přes 12 do 24 m</t>
  </si>
  <si>
    <t>-246930443</t>
  </si>
  <si>
    <t>https://podminky.urs.cz/item/CS_URS_2024_01/998713103</t>
  </si>
  <si>
    <t>733</t>
  </si>
  <si>
    <t>Ústřední vytápění - rozvodné potrubí</t>
  </si>
  <si>
    <t>733110806</t>
  </si>
  <si>
    <t>Demontáž potrubí ocelového závitového DN přes 15 do 32</t>
  </si>
  <si>
    <t>-515661802</t>
  </si>
  <si>
    <t>https://podminky.urs.cz/item/CS_URS_2024_01/733110806</t>
  </si>
  <si>
    <t>733890803r</t>
  </si>
  <si>
    <t>Přemístění potrubí demontovaného vodorovně do 100 m v objektech v přes 6 do 24 m</t>
  </si>
  <si>
    <t>1023914598</t>
  </si>
  <si>
    <t>733223202r</t>
  </si>
  <si>
    <t>Potrubí měděné tvrdé spojované tvrdým pájením D 15x1 mm</t>
  </si>
  <si>
    <t>2087324558</t>
  </si>
  <si>
    <t>733223203r</t>
  </si>
  <si>
    <t>Potrubí měděné tvrdé spojované tvrdým pájením D 18x1 mm</t>
  </si>
  <si>
    <t>67919775</t>
  </si>
  <si>
    <t>733223204r</t>
  </si>
  <si>
    <t>Potrubí měděné tvrdé spojované tvrdým pájením D 22x1 mm</t>
  </si>
  <si>
    <t>-2025859483</t>
  </si>
  <si>
    <t>733223205</t>
  </si>
  <si>
    <t>Potrubí měděné tvrdé spojované tvrdým pájením D 28x1,5 mm</t>
  </si>
  <si>
    <t>1159009222</t>
  </si>
  <si>
    <t>https://podminky.urs.cz/item/CS_URS_2024_01/733223205</t>
  </si>
  <si>
    <t>733291101</t>
  </si>
  <si>
    <t>Zkouška těsnosti potrubí měděné D do 35x1,5</t>
  </si>
  <si>
    <t>1963272322</t>
  </si>
  <si>
    <t>https://podminky.urs.cz/item/CS_URS_2024_01/733291101</t>
  </si>
  <si>
    <t>73323114R</t>
  </si>
  <si>
    <t xml:space="preserve">Přechodový kus ocel-měď DN15/d18  </t>
  </si>
  <si>
    <t>-1449394867</t>
  </si>
  <si>
    <t>998733103</t>
  </si>
  <si>
    <t>Přesun hmot tonážní pro rozvody potrubí v objektech v přes 12 do 24 m</t>
  </si>
  <si>
    <t>-50218715</t>
  </si>
  <si>
    <t>https://podminky.urs.cz/item/CS_URS_2024_01/998733103</t>
  </si>
  <si>
    <t>734</t>
  </si>
  <si>
    <t>Ústřední vytápění - armatury</t>
  </si>
  <si>
    <t>734200822</t>
  </si>
  <si>
    <t>Demontáž armatury závitové se dvěma závity přes G 1/2 do G 1</t>
  </si>
  <si>
    <t>-1952397247</t>
  </si>
  <si>
    <t>https://podminky.urs.cz/item/CS_URS_2024_01/734200822</t>
  </si>
  <si>
    <t>734890803r</t>
  </si>
  <si>
    <t>Přemístění demontovaných armatur vodorovně do 100 m v objektech v přes 6 do 24 m</t>
  </si>
  <si>
    <t>-632792463</t>
  </si>
  <si>
    <t>734 20-91TH01</t>
  </si>
  <si>
    <t>Montáž termostatických hlavic M30x1,5</t>
  </si>
  <si>
    <t>1693315785</t>
  </si>
  <si>
    <t>734 22-16TH1</t>
  </si>
  <si>
    <t xml:space="preserve">Termostatická hlavice pro veřejné prostory (zabezpečovací kroužek, zvýšená odolnost), vestavné kapalinové čidlo, připoj. závit M 30x1,5 </t>
  </si>
  <si>
    <t>ks</t>
  </si>
  <si>
    <t>1299807598</t>
  </si>
  <si>
    <t>734209113</t>
  </si>
  <si>
    <t>Montáž armatury závitové s dvěma závity G 1/2</t>
  </si>
  <si>
    <t>180190544</t>
  </si>
  <si>
    <t>https://podminky.urs.cz/item/CS_URS_2024_01/734209113</t>
  </si>
  <si>
    <t>734 26-14RS4</t>
  </si>
  <si>
    <t>Šroubení radiátorové rohové, uzavírací, s vypouštěním, pro otop. tělesa s  integrovanou ventil. vložkou, dvoutrubková soustava, DN15 (Kvs=1,48)</t>
  </si>
  <si>
    <t>-833785199</t>
  </si>
  <si>
    <t>734 22-15TRV2</t>
  </si>
  <si>
    <t>Termostatický radiátorový ventil, rohový, DN15, s přednastavením průtoku, Kvs=0,86, připojení pro term. hlavici M30x1,5</t>
  </si>
  <si>
    <t>819124768</t>
  </si>
  <si>
    <t>734 26-14RS2</t>
  </si>
  <si>
    <t>Šroubení regulační radiátorové, rohové, uzavírací, s vypouštěním, DN15 (Kvs=1,31)</t>
  </si>
  <si>
    <t>-1209437962</t>
  </si>
  <si>
    <t>998734103</t>
  </si>
  <si>
    <t>Přesun hmot tonážní pro armatury v objektech v přes 12 do 24 m</t>
  </si>
  <si>
    <t>645019354</t>
  </si>
  <si>
    <t>https://podminky.urs.cz/item/CS_URS_2024_01/998734103</t>
  </si>
  <si>
    <t>735</t>
  </si>
  <si>
    <t>Ústřední vytápění - otopná tělesa</t>
  </si>
  <si>
    <t>735151821</t>
  </si>
  <si>
    <t>Demontáž otopného tělesa panelového dvouřadého dl do 1500 mm</t>
  </si>
  <si>
    <t>-168761771</t>
  </si>
  <si>
    <t>https://podminky.urs.cz/item/CS_URS_2024_01/735151821</t>
  </si>
  <si>
    <t>735161811R</t>
  </si>
  <si>
    <t>Demontáž otopného tělesa trubkového dl do 1500 mm</t>
  </si>
  <si>
    <t>-728274281</t>
  </si>
  <si>
    <t>735890803r</t>
  </si>
  <si>
    <t>Přemístění demontovaného otopného tělesa vodorovně 100 m v objektech výšky přes 12 do 24 m</t>
  </si>
  <si>
    <t>944388812</t>
  </si>
  <si>
    <t>735152279R</t>
  </si>
  <si>
    <t>Otopné těleso panel HYGIENE Ventil Kompakt typ 20-xxxxxx-6CH výška/délka 600/1200 mm</t>
  </si>
  <si>
    <t>-455769134</t>
  </si>
  <si>
    <t>735159240R</t>
  </si>
  <si>
    <t>Montáž otopných těles panelových dvouřadých HYGIENE délky do 2820 mm</t>
  </si>
  <si>
    <t>-1749589381</t>
  </si>
  <si>
    <t>735164203R</t>
  </si>
  <si>
    <t>Otopné těleso trubkové, se spodním připojením, výška/délka 1500/600 mm</t>
  </si>
  <si>
    <t>-386318162</t>
  </si>
  <si>
    <t>735164511R</t>
  </si>
  <si>
    <t>Montáž otopného tělesa trubkového na stěnu výšky tělesa do 1500 mm</t>
  </si>
  <si>
    <t>768855024</t>
  </si>
  <si>
    <t>https://podminky.urs.cz/item/CS_URS_2024_01/735164511R</t>
  </si>
  <si>
    <t>998735103</t>
  </si>
  <si>
    <t>Přesun hmot tonážní pro otopná tělesa v objektech v přes 12 do 24 m</t>
  </si>
  <si>
    <t>1897260408</t>
  </si>
  <si>
    <t>https://podminky.urs.cz/item/CS_URS_2024_01/998735103</t>
  </si>
  <si>
    <t>HZS</t>
  </si>
  <si>
    <t>799-M01</t>
  </si>
  <si>
    <t>Doregulování hydrodynamických tlaků</t>
  </si>
  <si>
    <t>hod</t>
  </si>
  <si>
    <t>953118695</t>
  </si>
  <si>
    <t>799-M02</t>
  </si>
  <si>
    <t>Uvedení do provozu</t>
  </si>
  <si>
    <t>1715549941</t>
  </si>
  <si>
    <t>799-M03</t>
  </si>
  <si>
    <t>Vypuštění, napuštění a odvzdušnění soustavy</t>
  </si>
  <si>
    <t>-849379291</t>
  </si>
  <si>
    <t>799-M04</t>
  </si>
  <si>
    <t>Topná zkouška</t>
  </si>
  <si>
    <t>-1279853894</t>
  </si>
  <si>
    <t>799-M05</t>
  </si>
  <si>
    <t>Napojení na rozvody</t>
  </si>
  <si>
    <t>-632249521</t>
  </si>
  <si>
    <t>799-M07</t>
  </si>
  <si>
    <t>Zkoušky v prámci montážních prací</t>
  </si>
  <si>
    <t>784050525</t>
  </si>
  <si>
    <t>799-M09</t>
  </si>
  <si>
    <t>HZS zednické výpomoci, přípomoci během transportu potrubí, koordinace vůdči ostatním profesím</t>
  </si>
  <si>
    <t>-882705732</t>
  </si>
  <si>
    <t>799-M10</t>
  </si>
  <si>
    <t>Dokumentaci skutečného provedení</t>
  </si>
  <si>
    <t>-290782421</t>
  </si>
  <si>
    <t>799-M11</t>
  </si>
  <si>
    <t>Výrobní a dílenská dokumentace</t>
  </si>
  <si>
    <t>2125784193</t>
  </si>
  <si>
    <t>D1.14.4c - Vzduchotechnika a chlazení</t>
  </si>
  <si>
    <t>K1N. - Zařízení č. K1N - Chlazení pokoje zvýšené péče 632</t>
  </si>
  <si>
    <t>H. - Zařízení č. H - Odvětrání hygienickych buňek (stávající zařízení)</t>
  </si>
  <si>
    <t>900. - Demontáže včetně ekologické likvidace a zpětné montáže</t>
  </si>
  <si>
    <t>999. - Ostatní položky</t>
  </si>
  <si>
    <t>K1N.</t>
  </si>
  <si>
    <t>Zařízení č. K1N - Chlazení pokoje zvýšené péče 632</t>
  </si>
  <si>
    <t>K1N.001</t>
  </si>
  <si>
    <t>Venkovní chladící kondenzační jednotka Qch nominální = 5,0kW.  Požadovaný chladící výkon Qch = 5,0kW. D+M</t>
  </si>
  <si>
    <t>Technické parametry viz. D1.14.4c-01 Technická zpráva - včetně příloh,  D1.14.4c-03 Technické podmínky.</t>
  </si>
  <si>
    <t>SPLIT systém, chladivo R32, napětí 230V</t>
  </si>
  <si>
    <t>Doporučené jištění jističem s motor. charakteristikou, typ C/ 20A</t>
  </si>
  <si>
    <t>Ocelová konstrukce pro uložení venkovní chladící kondenzační jednotky  - dodávka stavby.</t>
  </si>
  <si>
    <t xml:space="preserve">Profese ELE zajistí silový přívod pro jednotku. </t>
  </si>
  <si>
    <t xml:space="preserve">Chod zařízení bude ovládán teplotním čidlem dle nastavené teploty na drátovém ovladači. </t>
  </si>
  <si>
    <t>Zařízení bude vybaveno autonomní regulací a bude monitorované profesí ELE.</t>
  </si>
  <si>
    <t>Viz výkres číslo D1.14.4c-06</t>
  </si>
  <si>
    <t>Součet</t>
  </si>
  <si>
    <t>K1N.001a</t>
  </si>
  <si>
    <t>Uzavírací kulový ventil - připojení Ø12mm; 1/2". D+M</t>
  </si>
  <si>
    <t>K1N.001b</t>
  </si>
  <si>
    <t>Filtr vlhkosti-dehydrátor - připojení Ø12mm; 1/2". D+M</t>
  </si>
  <si>
    <t>K1N.001c</t>
  </si>
  <si>
    <t>Průhledítko - připojení Ø12mm; 1/2". D+M</t>
  </si>
  <si>
    <t>K1N.001d</t>
  </si>
  <si>
    <t>Izolátor chvění (silentblok) pro uložení venkovní kondenzační jednotky  na ocelovou konstrukci. D+M</t>
  </si>
  <si>
    <t>K1N.002</t>
  </si>
  <si>
    <t>Vnitřní chladící kanálová jednotka Qch nominální = 5,0kW. Požadovaný chladící výkon Qch = 5,0kW. D+M</t>
  </si>
  <si>
    <t>Odvod kondenzátu zajistí profese ZTI.</t>
  </si>
  <si>
    <t>Profese ZTI zajistí dodávku čerpadla kondenzátu k vnitřní kanálové jednotce,  nebo zajistí gravitační odvod kondenzátu.</t>
  </si>
  <si>
    <t>Viz výkres číslo D1.14.4c-05</t>
  </si>
  <si>
    <t>K1N.101</t>
  </si>
  <si>
    <t>Kabelový ovladač dotykový včetně prokabelování. D+M</t>
  </si>
  <si>
    <t>K1N.201</t>
  </si>
  <si>
    <t>Přívodní vyústka komfortní 2řadá s regulací vel. 1020x225 z elox. hliníku opatřená vypalovací barvou. RAL dle arch. D+M</t>
  </si>
  <si>
    <t>K1N.251</t>
  </si>
  <si>
    <t>Odvodní vyústka komfortní 1řadá s regulací vel. 825x225 z elox. hliníku opatřená vypalovací barvou. RAL dle arch. D+M</t>
  </si>
  <si>
    <t>K1N.601</t>
  </si>
  <si>
    <t>Zkoušky těsnosti přetlakem, podtlakem (vakuováním) a detektorem. D+M</t>
  </si>
  <si>
    <t>Viz výkres číslo D1.14.4c-05, D1.14.4c-06</t>
  </si>
  <si>
    <t>K1N.701</t>
  </si>
  <si>
    <t>Uzavřený ochranný žlab pro vedení CU potrubí, podpory a kotvící prvky  - dodávka stavby. D+M</t>
  </si>
  <si>
    <t>K1N.801</t>
  </si>
  <si>
    <t>Potrubí čtyřhranné pozinkované rovné, sk. 1, třída těsnosti B,  včetně těsnícího a spojovacího materiálu. D+M</t>
  </si>
  <si>
    <t>K1N.802</t>
  </si>
  <si>
    <t>Potrubí čtyřhranné pozinkované tvarovky, sk. 1, třída těsnosti B, včetně těsnícího a spojovacího materiálu. D+M</t>
  </si>
  <si>
    <t>K1N.803</t>
  </si>
  <si>
    <t>Předizolované Cu potrubí 6,35mm; 1/4" x 1,0mm. D+M</t>
  </si>
  <si>
    <t>K1N.804</t>
  </si>
  <si>
    <t>Předizolované Cu potrubí 12,70mm; 1/2" x 1,0mm. D+M</t>
  </si>
  <si>
    <t>K1N.805</t>
  </si>
  <si>
    <t>Napájecí kabeláž k vnitřní jednotce. D+M</t>
  </si>
  <si>
    <t>K1N.806</t>
  </si>
  <si>
    <t>Komunikační kabeláž k vnitřní jednotce. D+M</t>
  </si>
  <si>
    <t xml:space="preserve">Sdělovací propojovací kabel určený pro přenos signálů a dat v měřicích, řídicích,  signálních nebo datových systémech. </t>
  </si>
  <si>
    <t>Složen ze stočených párů stíněných jednostranně laminovanou polyesterovou fólií  a příložným drátem.</t>
  </si>
  <si>
    <t>K1N.901</t>
  </si>
  <si>
    <t>Izolace Cu potrubí ve větraných prostorech lůžkového zdrav. zařízení LZ2,  tl. 50mm z minerální vlny s Al. polepem  (izolace musí splňovat třídu reakce na oheň max. Bs-1). D+M</t>
  </si>
  <si>
    <t>K1N.951</t>
  </si>
  <si>
    <t>Chladivo R32 k doplnění systému. D+M</t>
  </si>
  <si>
    <t>0,3</t>
  </si>
  <si>
    <t>K1N.991</t>
  </si>
  <si>
    <t>Hzs zařízení č. K1N - Chlazení pokoje zvýšené péče 632 - zednické výpomoci vrty, prostupy, drážky, přípomoci během transportu potrubí, koordinace vůči ostatním profesím, koordinace při etapizaci prací</t>
  </si>
  <si>
    <t>K1N.992</t>
  </si>
  <si>
    <t>Přesun hmot pro vzduchotechniku, výšky do 12 m</t>
  </si>
  <si>
    <t>H.</t>
  </si>
  <si>
    <t>Zařízení č. H - Odvětrání hygienickych buňek (stávající zařízení)</t>
  </si>
  <si>
    <t>H.601</t>
  </si>
  <si>
    <t>Zvukově izolovaná ohebná hadice DN 125. D+M</t>
  </si>
  <si>
    <t>H.701</t>
  </si>
  <si>
    <t>Potrubí kruhové pozinkované - spiro, třída těsnosti B,  tvarovky 30%  - průměru 125mm, včetně těsnícího a spojovacího materiálu. D+M</t>
  </si>
  <si>
    <t>3,5</t>
  </si>
  <si>
    <t>H.991</t>
  </si>
  <si>
    <t>Hzs zařízení H - Odvětrání hygienickych buňek - zednické výpomoci vrty, prostupy, drážky, přípomoci během transportu potrubí, koordinace vůči ostatním profesím, koordinace při etapizaci prací</t>
  </si>
  <si>
    <t>H.992</t>
  </si>
  <si>
    <t>900.</t>
  </si>
  <si>
    <t>Demontáže včetně ekologické likvidace a zpětné montáže</t>
  </si>
  <si>
    <t>900.001a</t>
  </si>
  <si>
    <t>Demontáž stávajícího ventilátoru v m. č. 360 (pozice H.001), vyčištění, revize, přesun a zpětná montáž do nové polohy v m. č. 360.</t>
  </si>
  <si>
    <t>Technické parametry viz. D1.14.4c-01 Technická zpráva - včetně příloh.</t>
  </si>
  <si>
    <t>Zařízení bude před demontáží odpojeno od el. napájení.</t>
  </si>
  <si>
    <t>Demontáž a odpojení bude zahájeno až po odsouhlasení způsobu a postupu  prováděných prací ze strany stavby a odpovědného zástupce investora.</t>
  </si>
  <si>
    <t>Napájení a ovládání zajistí profese ELE.</t>
  </si>
  <si>
    <t>Viz výkres číslo D1.14.4c-04; D1.14.4c-05</t>
  </si>
  <si>
    <t>900.001b</t>
  </si>
  <si>
    <t>Demontáž stávajícího ventilátoru v m. č. 364 (pozice H.001), vyčištění, revize, přesun a zpětná montáž do nové polohy v m. č. 364.</t>
  </si>
  <si>
    <t>900.001c</t>
  </si>
  <si>
    <t>Demontáž stávajícího ventilátoru v m. č. 365 (pozice H.001), vyčištění, revize, přesun a zpětná montáž do nové polohy v m. č. 363.</t>
  </si>
  <si>
    <t>900.601</t>
  </si>
  <si>
    <t>Demontáže stávajících ohebných hadic k napojení VZT zařízení.  Včetně ekologické likvidace. Rozsah viz výkresová část.</t>
  </si>
  <si>
    <t>Viz výkres číslo D1.14.4c-04</t>
  </si>
  <si>
    <t>900.701</t>
  </si>
  <si>
    <t>Demontáže stávajícího VZT potrubí včetně izolace.  Včetně ekologické likvidace. Rozsah viz výkresová část.</t>
  </si>
  <si>
    <t>900.702</t>
  </si>
  <si>
    <t>Lokální úpravy stávajícího VZT potrubí (např. posun mimo stěnovou příčku)</t>
  </si>
  <si>
    <t>900.901</t>
  </si>
  <si>
    <t>Demontáž stávajícího kotvícího materiálu systému VZT.  Včetně ekologické likvidace.</t>
  </si>
  <si>
    <t>900.991</t>
  </si>
  <si>
    <t>Hzs zařízení č. Demontáže včetně ekol. likvidace a zpětné montáže - zednické výpomoci vrty, prostupy, drážky, přípomoci během transportu potrubí, koord. vůči ostatním profesím, koord. při etap. prací</t>
  </si>
  <si>
    <t>900.992</t>
  </si>
  <si>
    <t>999.</t>
  </si>
  <si>
    <t>Ostatní položky</t>
  </si>
  <si>
    <t>999.901</t>
  </si>
  <si>
    <t>Montážní materiál + závěsný systém (vč. všech systémových prvků a nosných lišt).</t>
  </si>
  <si>
    <t>999.902</t>
  </si>
  <si>
    <t>Montážní mechanismy, plošina, pojízdné lešení, lešení.</t>
  </si>
  <si>
    <t>999.903</t>
  </si>
  <si>
    <t>Zprovoznění, vyregulování, přeregulování a seznámení s obsluhou systémů VZT+CHL,  viz D1.14.4c-01 Technicka zprava - včetně příloh.</t>
  </si>
  <si>
    <t>999.904</t>
  </si>
  <si>
    <t>Certifikované měření hluku VZT a KLM zařízení.</t>
  </si>
  <si>
    <t>999.905</t>
  </si>
  <si>
    <t>Štítky pro označení zařízení, plastové tabulky velikosti A5</t>
  </si>
  <si>
    <t>999.906</t>
  </si>
  <si>
    <t>Rezerva na nepředvídatelné náklady a vliv rekonstrukce.</t>
  </si>
  <si>
    <t>999.907</t>
  </si>
  <si>
    <t>Vyhotovení realizační a výrobní dokumentace.</t>
  </si>
  <si>
    <t>999.908</t>
  </si>
  <si>
    <t>Vyhotovení dokumentace skutečného provedení stavby.</t>
  </si>
  <si>
    <t>999.910</t>
  </si>
  <si>
    <t>Doprava</t>
  </si>
  <si>
    <t>D1.14.4e - Zdravotně technické instalace</t>
  </si>
  <si>
    <t>Ing.Brožová</t>
  </si>
  <si>
    <t>D1_15_4e - Zdravotně technické instalace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</si>
  <si>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</si>
  <si>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</si>
  <si>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</si>
  <si>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</si>
  <si>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HZS - Hodinové zúčtovací sazby</t>
  </si>
  <si>
    <t>D1_15_4e</t>
  </si>
  <si>
    <t>63154006</t>
  </si>
  <si>
    <t>pouzdro izolační potrubní z minerální vlny s Al fólií max. 250/100°C 35/20mm</t>
  </si>
  <si>
    <t>1301993533</t>
  </si>
  <si>
    <t>"kondenz"3</t>
  </si>
  <si>
    <t>824068088</t>
  </si>
  <si>
    <t>721</t>
  </si>
  <si>
    <t>Zdravotechnika - vnitřní kanalizace</t>
  </si>
  <si>
    <t>721171803</t>
  </si>
  <si>
    <t>Demontáž potrubí z PVC D do 75</t>
  </si>
  <si>
    <t>1718616436</t>
  </si>
  <si>
    <t>https://podminky.urs.cz/item/CS_URS_2024_01/721171803</t>
  </si>
  <si>
    <t>1+1+1</t>
  </si>
  <si>
    <t>721171905</t>
  </si>
  <si>
    <t>Potrubí z PP vsazení odbočky do hrdla DN 110</t>
  </si>
  <si>
    <t>855048908</t>
  </si>
  <si>
    <t>https://podminky.urs.cz/item/CS_URS_2024_01/721171905</t>
  </si>
  <si>
    <t>721171913</t>
  </si>
  <si>
    <t>Potrubí z PP propojení potrubí DN 50</t>
  </si>
  <si>
    <t>1632577119</t>
  </si>
  <si>
    <t>https://podminky.urs.cz/item/CS_URS_2024_01/721171913</t>
  </si>
  <si>
    <t>721174042</t>
  </si>
  <si>
    <t>Potrubí kanalizační z PP připojovací DN 40</t>
  </si>
  <si>
    <t>-13785907</t>
  </si>
  <si>
    <t>https://podminky.urs.cz/item/CS_URS_2024_01/721174042</t>
  </si>
  <si>
    <t>3+2</t>
  </si>
  <si>
    <t>721174043</t>
  </si>
  <si>
    <t>Potrubí kanalizační z PP připojovací DN 50</t>
  </si>
  <si>
    <t>-1760089151</t>
  </si>
  <si>
    <t>https://podminky.urs.cz/item/CS_URS_2024_01/721174043</t>
  </si>
  <si>
    <t>3+1+1</t>
  </si>
  <si>
    <t>721174045</t>
  </si>
  <si>
    <t>Potrubí kanalizační z PP připojovací DN 110</t>
  </si>
  <si>
    <t>-327212683</t>
  </si>
  <si>
    <t>https://podminky.urs.cz/item/CS_URS_2024_01/721174045</t>
  </si>
  <si>
    <t>2+3</t>
  </si>
  <si>
    <t>721194104</t>
  </si>
  <si>
    <t>Vyvedení a upevnění odpadních výpustek DN 40</t>
  </si>
  <si>
    <t>914914325</t>
  </si>
  <si>
    <t>https://podminky.urs.cz/item/CS_URS_2024_01/721194104</t>
  </si>
  <si>
    <t>"U1"1+"U2"4+"138"1</t>
  </si>
  <si>
    <t>721194105</t>
  </si>
  <si>
    <t>Vyvedení a upevnění odpadních výpustek DN 50</t>
  </si>
  <si>
    <t>1161893012</t>
  </si>
  <si>
    <t>https://podminky.urs.cz/item/CS_URS_2024_01/721194105</t>
  </si>
  <si>
    <t>"D1"1+"S1"+"S2"1</t>
  </si>
  <si>
    <t>721194109</t>
  </si>
  <si>
    <t>Vyvedení a upevnění odpadních výpustek DN 110</t>
  </si>
  <si>
    <t>84704565</t>
  </si>
  <si>
    <t>https://podminky.urs.cz/item/CS_URS_2024_01/721194109</t>
  </si>
  <si>
    <t xml:space="preserve"> "K1" 1</t>
  </si>
  <si>
    <t>721211402r</t>
  </si>
  <si>
    <t>Vpust s vodorovným odtokem DN40/50, s izolačním límcem a těsnou zápachovou uzávěrkou, výškově stavitelný 10-80mm, mřížka 115x115mm, Qmin=0,5 l/s</t>
  </si>
  <si>
    <t>1908235441</t>
  </si>
  <si>
    <t>"S2"1</t>
  </si>
  <si>
    <t>721211911</t>
  </si>
  <si>
    <t>Montáž vpustí podlahových DN 40/50 ostatní typ</t>
  </si>
  <si>
    <t>723908511</t>
  </si>
  <si>
    <t>https://podminky.urs.cz/item/CS_URS_2024_01/721211911</t>
  </si>
  <si>
    <t>721220801</t>
  </si>
  <si>
    <t>Demontáž uzávěrek zápachových DN 70</t>
  </si>
  <si>
    <t>-895868052</t>
  </si>
  <si>
    <t>https://podminky.urs.cz/item/CS_URS_2024_01/721220801</t>
  </si>
  <si>
    <t>4+2</t>
  </si>
  <si>
    <t>722140105r</t>
  </si>
  <si>
    <t>Potrubí vodovodní ocelové z ušlechtilé oceli spojované lisováním DN 32</t>
  </si>
  <si>
    <t>1780247362</t>
  </si>
  <si>
    <t>725861102</t>
  </si>
  <si>
    <t>Zápachová uzávěrka pro umyvadla DN 40</t>
  </si>
  <si>
    <t>316235843</t>
  </si>
  <si>
    <t>https://podminky.urs.cz/item/CS_URS_2024_01/725861102</t>
  </si>
  <si>
    <t>"U2"4</t>
  </si>
  <si>
    <t>725862103</t>
  </si>
  <si>
    <t>Zápachová uzávěrka pro dřezy DN 40/50</t>
  </si>
  <si>
    <t>1158472143</t>
  </si>
  <si>
    <t>https://podminky.urs.cz/item/CS_URS_2024_01/725862103</t>
  </si>
  <si>
    <t>"U1"1+"D1"1</t>
  </si>
  <si>
    <t>NC.30</t>
  </si>
  <si>
    <t>Zápachová uzávěrka DN32 pro odvod kondenzátu s přídavnou mechanickou zápachovou uzávěrkou (kulička), podomítkové provedení. Připojení potrubí s kondenzátem pr. 20-32mm. Transparentní čistící vložka je vyjímatelná z podomí</t>
  </si>
  <si>
    <t>-1814922269</t>
  </si>
  <si>
    <t>"138"1</t>
  </si>
  <si>
    <t>NC.35</t>
  </si>
  <si>
    <t>Napojení KLM jednotky vč. připojovací hadice</t>
  </si>
  <si>
    <t>-295057063</t>
  </si>
  <si>
    <t>998721203</t>
  </si>
  <si>
    <t>Přesun hmot procentní pro vnitřní kanalizaci v objektech v přes 12 do 24 m</t>
  </si>
  <si>
    <t>-612075017</t>
  </si>
  <si>
    <t>https://podminky.urs.cz/item/CS_URS_2024_01/998721203</t>
  </si>
  <si>
    <t>722</t>
  </si>
  <si>
    <t>Zdravotechnika - vnitřní vodovod</t>
  </si>
  <si>
    <t>722170801</t>
  </si>
  <si>
    <t>Demontáž rozvodů vody z plastů D do 25</t>
  </si>
  <si>
    <t>1868383754</t>
  </si>
  <si>
    <t>https://podminky.urs.cz/item/CS_URS_2024_01/722170801</t>
  </si>
  <si>
    <t>(4+3)*2</t>
  </si>
  <si>
    <t>722171912</t>
  </si>
  <si>
    <t>Potrubí plastové odříznutí trubky D přes 16 do 20 mm</t>
  </si>
  <si>
    <t>-376684889</t>
  </si>
  <si>
    <t>https://podminky.urs.cz/item/CS_URS_2024_01/722171912</t>
  </si>
  <si>
    <t>2+2+1</t>
  </si>
  <si>
    <t>722173912</t>
  </si>
  <si>
    <t>Potrubí plastové spoje svar polyfuze D přes 16 do 20 mm</t>
  </si>
  <si>
    <t>-208615204</t>
  </si>
  <si>
    <t>https://podminky.urs.cz/item/CS_URS_2024_01/722173912</t>
  </si>
  <si>
    <t>722175002</t>
  </si>
  <si>
    <t>Potrubí vodovodní plastové PP-RCT svar polyfúze D 20x2,8 mm</t>
  </si>
  <si>
    <t>-20458276</t>
  </si>
  <si>
    <t>https://podminky.urs.cz/item/CS_URS_2024_01/722175002</t>
  </si>
  <si>
    <t>722181211</t>
  </si>
  <si>
    <t>Ochrana vodovodního potrubí přilepenými termoizolačními trubicemi z PE tl do 6 mm DN do 22 mm</t>
  </si>
  <si>
    <t>-751667689</t>
  </si>
  <si>
    <t>https://podminky.urs.cz/item/CS_URS_2024_01/722181211</t>
  </si>
  <si>
    <t>722181851</t>
  </si>
  <si>
    <t>Demontáž termoizolačních trubic z trub D do 45</t>
  </si>
  <si>
    <t>1294169823</t>
  </si>
  <si>
    <t>https://podminky.urs.cz/item/CS_URS_2024_01/722181851</t>
  </si>
  <si>
    <t>722190401</t>
  </si>
  <si>
    <t>Vyvedení a upevnění výpustku DN do 25</t>
  </si>
  <si>
    <t>1563023735</t>
  </si>
  <si>
    <t>https://podminky.urs.cz/item/CS_URS_2024_01/722190401</t>
  </si>
  <si>
    <t>"U2"(2*2)+"S1"(1*2)+"S2"(1*2)+"K1"1+"U1"(1*2)+"D1"(2*1)</t>
  </si>
  <si>
    <t>722220111</t>
  </si>
  <si>
    <t>Nástěnka pro výtokový ventil G 1/2" s jedním závitem</t>
  </si>
  <si>
    <t>2050928587</t>
  </si>
  <si>
    <t>https://podminky.urs.cz/item/CS_URS_2024_01/722220111</t>
  </si>
  <si>
    <t>"U1"(1*2)+"D1"(1*2)+"K1"1</t>
  </si>
  <si>
    <t>722220121</t>
  </si>
  <si>
    <t>Nástěnka pro baterii G 1/2" s jedním závitem</t>
  </si>
  <si>
    <t>pár</t>
  </si>
  <si>
    <t>-2025306826</t>
  </si>
  <si>
    <t>https://podminky.urs.cz/item/CS_URS_2024_01/722220121</t>
  </si>
  <si>
    <t>"S1"1+"S2"1+"U2"2</t>
  </si>
  <si>
    <t>722290226</t>
  </si>
  <si>
    <t>Zkouška těsnosti vodovodního potrubí závitového DN do 50</t>
  </si>
  <si>
    <t>198449681</t>
  </si>
  <si>
    <t>https://podminky.urs.cz/item/CS_URS_2024_01/722290226</t>
  </si>
  <si>
    <t>722290234</t>
  </si>
  <si>
    <t>Proplach a dezinfekce vodovodního potrubí DN do 80</t>
  </si>
  <si>
    <t>456671092</t>
  </si>
  <si>
    <t>https://podminky.urs.cz/item/CS_URS_2024_01/722290234</t>
  </si>
  <si>
    <t>998722203</t>
  </si>
  <si>
    <t>Přesun hmot procentní pro vnitřní vodovod v objektech v přes 12 do 24 m</t>
  </si>
  <si>
    <t>1349053980</t>
  </si>
  <si>
    <t>https://podminky.urs.cz/item/CS_URS_2024_01/998722203</t>
  </si>
  <si>
    <t>725</t>
  </si>
  <si>
    <t>Zdravotechnika - zařizovací předměty</t>
  </si>
  <si>
    <t>725119125</t>
  </si>
  <si>
    <t>Montáž klozetových mís závěsných na nosné stěny</t>
  </si>
  <si>
    <t>1023267974</t>
  </si>
  <si>
    <t>https://podminky.urs.cz/item/CS_URS_2024_01/725119125</t>
  </si>
  <si>
    <t>64236091r</t>
  </si>
  <si>
    <t>mísa keramická klozetová závěsná bílá bez oplachovacího kruhu s hlubokým splachováním odpad vodorovný</t>
  </si>
  <si>
    <t>87398439</t>
  </si>
  <si>
    <t>"K2"</t>
  </si>
  <si>
    <t>"6NP"0+"5NP"0+"4NP"0+"3NP"0+"2NP"0+"1NP"1+"1PP"0</t>
  </si>
  <si>
    <t>55167392r</t>
  </si>
  <si>
    <t>sedátko klozetové duroplastové bílé s poklopem antibakteriální, vč. mont.</t>
  </si>
  <si>
    <t>939078151</t>
  </si>
  <si>
    <t>725219102</t>
  </si>
  <si>
    <t>Montáž umyvadla připevněného na šrouby do zdiva</t>
  </si>
  <si>
    <t>-359395838</t>
  </si>
  <si>
    <t>https://podminky.urs.cz/item/CS_URS_2024_01/725219102</t>
  </si>
  <si>
    <t>64211046r</t>
  </si>
  <si>
    <t>umyvadlo keramické závěsné bílé š 600mm</t>
  </si>
  <si>
    <t>1618964257</t>
  </si>
  <si>
    <t>64221059r</t>
  </si>
  <si>
    <t>polosploup k umyvadlu</t>
  </si>
  <si>
    <t>-1801354293</t>
  </si>
  <si>
    <t>725241901</t>
  </si>
  <si>
    <t>Montáž vaničky sprchové</t>
  </si>
  <si>
    <t>196783210</t>
  </si>
  <si>
    <t>https://podminky.urs.cz/item/CS_URS_2024_01/725241901</t>
  </si>
  <si>
    <t>55423503r</t>
  </si>
  <si>
    <t>vanička sprchová z litého polymermramoru čtvercová 900x900mm</t>
  </si>
  <si>
    <t>-2054617572</t>
  </si>
  <si>
    <t>"S1"2</t>
  </si>
  <si>
    <t>725244904</t>
  </si>
  <si>
    <t>Montáž sprchových dveří</t>
  </si>
  <si>
    <t>1690023137</t>
  </si>
  <si>
    <t>https://podminky.urs.cz/item/CS_URS_2024_01/725244904</t>
  </si>
  <si>
    <t>554840009r</t>
  </si>
  <si>
    <t>Jednokřídlé dveře s pantem u zdi a s pevnou stěnou 1600/2000mm,tl. skla 6mm, aluchrom, durlux, magnetické těsnění, vč.prahové lišty a mont.</t>
  </si>
  <si>
    <t>2059686812</t>
  </si>
  <si>
    <t>554840010r</t>
  </si>
  <si>
    <t>Rohový vstup dvoudílný s posuvnými dveřmi 900/2000mm,tl. skla 6mm, aluchrom, durlux,magnetické těsnění, vč.prahové lišty a mont.</t>
  </si>
  <si>
    <t>1805028452</t>
  </si>
  <si>
    <t>"S1"1+1</t>
  </si>
  <si>
    <t>725319111</t>
  </si>
  <si>
    <t>Montáž dřezu ostatních typů</t>
  </si>
  <si>
    <t>-1088334626</t>
  </si>
  <si>
    <t>https://podminky.urs.cz/item/CS_URS_2024_01/725319111</t>
  </si>
  <si>
    <t>"U1"(1)+"D1"(1)</t>
  </si>
  <si>
    <t>55141002</t>
  </si>
  <si>
    <t>ventil kulový rohový s filtrem 1/2"x3/8" s celokovovým kulatým designem</t>
  </si>
  <si>
    <t>1463768835</t>
  </si>
  <si>
    <t>"U1"(1*2)+"D1"(1*2)</t>
  </si>
  <si>
    <t>725819402</t>
  </si>
  <si>
    <t>Montáž ventilů rohových G 1/2" bez připojovací trubičky</t>
  </si>
  <si>
    <t>745053637</t>
  </si>
  <si>
    <t>https://podminky.urs.cz/item/CS_URS_2024_01/725819402</t>
  </si>
  <si>
    <t>55144088r</t>
  </si>
  <si>
    <t xml:space="preserve">baterie dřezová stojánková páková </t>
  </si>
  <si>
    <t>-1889820828</t>
  </si>
  <si>
    <t>"D1"1</t>
  </si>
  <si>
    <t>725829111</t>
  </si>
  <si>
    <t>Montáž baterie stojánkové dřezové G 1/2"</t>
  </si>
  <si>
    <t>-2127556033</t>
  </si>
  <si>
    <t>https://podminky.urs.cz/item/CS_URS_2024_01/725829111</t>
  </si>
  <si>
    <t>55145686r</t>
  </si>
  <si>
    <t>baterie umyvadlová stojánková páková</t>
  </si>
  <si>
    <t>583939531</t>
  </si>
  <si>
    <t>"U1"1</t>
  </si>
  <si>
    <t>725829131</t>
  </si>
  <si>
    <t>Montáž baterie umyvadlové stojánkové G 1/2" ostatní typ</t>
  </si>
  <si>
    <t>-1002194186</t>
  </si>
  <si>
    <t>https://podminky.urs.cz/item/CS_URS_2024_01/725829131</t>
  </si>
  <si>
    <t>55145615r</t>
  </si>
  <si>
    <t>baterie umyvadlová nástěnná páková 150mm chrom</t>
  </si>
  <si>
    <t>-744371505</t>
  </si>
  <si>
    <t>725829121</t>
  </si>
  <si>
    <t>Montáž baterie umyvadlové nástěnné pákové a klasické ostatní typ</t>
  </si>
  <si>
    <t>687923811</t>
  </si>
  <si>
    <t>https://podminky.urs.cz/item/CS_URS_2024_01/725829121</t>
  </si>
  <si>
    <t>55145600r</t>
  </si>
  <si>
    <t>baterie sprchová nástěnná termostatická 150mm chrom</t>
  </si>
  <si>
    <t>1839847785</t>
  </si>
  <si>
    <t>"S1"2+"S2"1</t>
  </si>
  <si>
    <t>55145607r</t>
  </si>
  <si>
    <t>hadice, růžice,uchycení,  tyč 600mm</t>
  </si>
  <si>
    <t>-584024574</t>
  </si>
  <si>
    <t>725849411</t>
  </si>
  <si>
    <t>Montáž baterie sprchové nástěnná s nastavitelnou výškou sprchy</t>
  </si>
  <si>
    <t>-1262213265</t>
  </si>
  <si>
    <t>https://podminky.urs.cz/item/CS_URS_2024_01/725849411</t>
  </si>
  <si>
    <t>725865311</t>
  </si>
  <si>
    <t>Zápachová uzávěrka sprchových van DN 40/50 s kulovým kloubem na odtoku</t>
  </si>
  <si>
    <t>901594024</t>
  </si>
  <si>
    <t>https://podminky.urs.cz/item/CS_URS_2024_01/725865311</t>
  </si>
  <si>
    <t>998725203</t>
  </si>
  <si>
    <t>Přesun hmot procentní pro zařizovací předměty v objektech v přes 12 do 24 m</t>
  </si>
  <si>
    <t>2096674460</t>
  </si>
  <si>
    <t>https://podminky.urs.cz/item/CS_URS_2024_01/998725203</t>
  </si>
  <si>
    <t>726</t>
  </si>
  <si>
    <t>Zdravotechnika - předstěnové instalace</t>
  </si>
  <si>
    <t>726131041</t>
  </si>
  <si>
    <t>Instalační předstěna pro klozet závěsný v 1120 mm s ovládáním zepředu do lehkých stěn s kovovou kcí</t>
  </si>
  <si>
    <t>833686663</t>
  </si>
  <si>
    <t>https://podminky.urs.cz/item/CS_URS_2024_01/726131041</t>
  </si>
  <si>
    <t>"K1"1+1</t>
  </si>
  <si>
    <t>726131201</t>
  </si>
  <si>
    <t>Instalační předstěna pro montáž umyvadla do lehkých stěn s kovovou kcí</t>
  </si>
  <si>
    <t>931326064</t>
  </si>
  <si>
    <t>https://podminky.urs.cz/item/CS_URS_2024_01/726131201</t>
  </si>
  <si>
    <t>"U2"1</t>
  </si>
  <si>
    <t>726131210r</t>
  </si>
  <si>
    <t>Montážní rám pro baterii do lehkých stěn s kovovou kcí, vč. mont.</t>
  </si>
  <si>
    <t>267184304</t>
  </si>
  <si>
    <t>726191001</t>
  </si>
  <si>
    <t>Zvukoizolační souprava pro klozet a bidet</t>
  </si>
  <si>
    <t>-1690089279</t>
  </si>
  <si>
    <t>https://podminky.urs.cz/item/CS_URS_2024_01/726191001</t>
  </si>
  <si>
    <t>998726213</t>
  </si>
  <si>
    <t>Přesun hmot procentní pro instalační prefabrikáty v objektech v přes 12 do 24 m</t>
  </si>
  <si>
    <t>-1761695740</t>
  </si>
  <si>
    <t>https://podminky.urs.cz/item/CS_URS_2024_01/998726213</t>
  </si>
  <si>
    <t>Hodinové zúčtovací sazby</t>
  </si>
  <si>
    <t>HZS2212</t>
  </si>
  <si>
    <t>Hodinová zúčtovací sazba instalatér odborný</t>
  </si>
  <si>
    <t>512</t>
  </si>
  <si>
    <t>1540950697</t>
  </si>
  <si>
    <t>https://podminky.urs.cz/item/CS_URS_2024_01/HZS2212</t>
  </si>
  <si>
    <t>"vyregulování rozvodu TUV" 2</t>
  </si>
  <si>
    <t>"koordinace rozvodů s ostatními profesemi" 2</t>
  </si>
  <si>
    <t>"uvedení do provozu" 2</t>
  </si>
  <si>
    <t>"demont stávajících rozvodů" 4</t>
  </si>
  <si>
    <t>"přepojovací práce" 4</t>
  </si>
  <si>
    <t>"kompletace ZP" 4</t>
  </si>
  <si>
    <t>R0001</t>
  </si>
  <si>
    <t>Dokumentace skutečného provedení</t>
  </si>
  <si>
    <t>1963692621</t>
  </si>
  <si>
    <t>D1.14.4g - Silnoproudá elektrotechnika</t>
  </si>
  <si>
    <t>Ing. Petr Zacha</t>
  </si>
  <si>
    <t xml:space="preserve">    RTN - Rozvaděč RTN (úprava a doplnění)</t>
  </si>
  <si>
    <t xml:space="preserve">    RMD32 - Rozvaděč RMD3.2 (úprava a doplnění)</t>
  </si>
  <si>
    <t xml:space="preserve">    RMD42 - Rozvaděč RMD4.2 (úprava a doplnění)</t>
  </si>
  <si>
    <t xml:space="preserve">    RZ322 - Rozvaděč RZ3.22</t>
  </si>
  <si>
    <t xml:space="preserve">    MX - Svorková skříň MX</t>
  </si>
  <si>
    <t xml:space="preserve">    BMS - Komponenty BMS</t>
  </si>
  <si>
    <t xml:space="preserve">    ZLABY - Kabelový nosný systém</t>
  </si>
  <si>
    <t xml:space="preserve">    ULM - Úložný materiál</t>
  </si>
  <si>
    <t xml:space="preserve">    IPR - Instalační přístroje</t>
  </si>
  <si>
    <t xml:space="preserve">    VaK - Vodiče a kabely</t>
  </si>
  <si>
    <t xml:space="preserve">    OSV - Svítidla a světelné zdroje</t>
  </si>
  <si>
    <t xml:space="preserve">    ZEDP - Pomocné zednické práce</t>
  </si>
  <si>
    <t xml:space="preserve">    DEMPRAC - Demontáže stávajících rozvodů</t>
  </si>
  <si>
    <t xml:space="preserve">    ROP - Revize a ostatní práce</t>
  </si>
  <si>
    <t>RTN</t>
  </si>
  <si>
    <t>Rozvaděč RTN (úprava a doplnění)</t>
  </si>
  <si>
    <t>O0241014</t>
  </si>
  <si>
    <t>Pojistkový odpínač, Ie 32 A, Ue AC 690 V/DC 440 V, pro válcové pojistkové vložky 10x38, 2pól. provedení, bez signalizace</t>
  </si>
  <si>
    <t>256</t>
  </si>
  <si>
    <t>1826549215</t>
  </si>
  <si>
    <t>741320145</t>
  </si>
  <si>
    <t>Montáž jističů dvoupólových nn do 63 A ve skříni se zapojením vodičů</t>
  </si>
  <si>
    <t>880599997</t>
  </si>
  <si>
    <t>https://podminky.urs.cz/item/CS_URS_2024_01/741320145</t>
  </si>
  <si>
    <t>O0206705</t>
  </si>
  <si>
    <t>PV10 20A gG, Pojistková vložka, Un AC 500 V / DC 250 V, velikost 10×38, gG - charakteristika pro všeobecné použití, Cd/Pb free</t>
  </si>
  <si>
    <t>-635466635</t>
  </si>
  <si>
    <t>2*1</t>
  </si>
  <si>
    <t>741320042</t>
  </si>
  <si>
    <t>Montáž pojistka - patrona nožová se zapojením vodičů</t>
  </si>
  <si>
    <t>1649846854</t>
  </si>
  <si>
    <t>https://podminky.urs.cz/item/CS_URS_2024_01/741320042</t>
  </si>
  <si>
    <t>34562200</t>
  </si>
  <si>
    <t>svorka řadová šroubovací RSA nízkého napětí a průřezem vodiče 10mm2</t>
  </si>
  <si>
    <t>668685142</t>
  </si>
  <si>
    <t>741231003</t>
  </si>
  <si>
    <t>Montáž svorkovnice do rozvaděčů - řadová vodič do 10 mm2 se zapojením vodičů</t>
  </si>
  <si>
    <t>2022808519</t>
  </si>
  <si>
    <t>https://podminky.urs.cz/item/CS_URS_2024_01/741231003</t>
  </si>
  <si>
    <t>34141027</t>
  </si>
  <si>
    <t>vodič propojovací flexibilní jádro Cu lanované izolace PVC 450/750V (H07V-K) 1x6mm2</t>
  </si>
  <si>
    <t>-1253187455</t>
  </si>
  <si>
    <t>741120401</t>
  </si>
  <si>
    <t>Montáž vodič Cu izolovaný drátovací plný a laněný žíla 0,35-6 mm2 v rozváděči (např. CY)</t>
  </si>
  <si>
    <t>-1513935811</t>
  </si>
  <si>
    <t>https://podminky.urs.cz/item/CS_URS_2024_01/741120401</t>
  </si>
  <si>
    <t>741130004</t>
  </si>
  <si>
    <t>Ukončení vodič izolovaný do 6 mm2 v rozváděči nebo na přístroji</t>
  </si>
  <si>
    <t>-1261529745</t>
  </si>
  <si>
    <t>https://podminky.urs.cz/item/CS_URS_2024_01/741130004</t>
  </si>
  <si>
    <t>4*2</t>
  </si>
  <si>
    <t>RMD32</t>
  </si>
  <si>
    <t>Rozvaděč RMD3.2 (úprava a doplnění)</t>
  </si>
  <si>
    <t>1560237138</t>
  </si>
  <si>
    <t>1+1</t>
  </si>
  <si>
    <t>-76353395</t>
  </si>
  <si>
    <t>249162855</t>
  </si>
  <si>
    <t>2*2</t>
  </si>
  <si>
    <t>-1763604093</t>
  </si>
  <si>
    <t>105379813</t>
  </si>
  <si>
    <t>-1356360963</t>
  </si>
  <si>
    <t>-1690652748</t>
  </si>
  <si>
    <t>-662634630</t>
  </si>
  <si>
    <t>1337491451</t>
  </si>
  <si>
    <t>4*2*2</t>
  </si>
  <si>
    <t>RMD42</t>
  </si>
  <si>
    <t>Rozvaděč RMD4.2 (úprava a doplnění)</t>
  </si>
  <si>
    <t>O0241658</t>
  </si>
  <si>
    <t>Jistič, In 20 A, Ue AC 230/400 V / DC 72 V, charakteristika C, 1pól, Icn 10 kA</t>
  </si>
  <si>
    <t>-256767174</t>
  </si>
  <si>
    <t>741320105</t>
  </si>
  <si>
    <t>Montáž jističů jednopólových nn do 25 A ve skříni se zapojením vodičů</t>
  </si>
  <si>
    <t>-822467706</t>
  </si>
  <si>
    <t>https://podminky.urs.cz/item/CS_URS_2024_01/741320105</t>
  </si>
  <si>
    <t>34562148</t>
  </si>
  <si>
    <t>svorka řadová šroubovací RSA nízkého napětí a průřezem vodiče 4mm2</t>
  </si>
  <si>
    <t>-86690519</t>
  </si>
  <si>
    <t>741231002</t>
  </si>
  <si>
    <t>Montáž svorkovnice do rozvaděčů - řadová vodič do 6 mm2 se zapojením vodičů</t>
  </si>
  <si>
    <t>405263187</t>
  </si>
  <si>
    <t>https://podminky.urs.cz/item/CS_URS_2024_01/741231002</t>
  </si>
  <si>
    <t>-420923535</t>
  </si>
  <si>
    <t>-1941657810</t>
  </si>
  <si>
    <t>1334092794</t>
  </si>
  <si>
    <t>RZ322</t>
  </si>
  <si>
    <t>Rozvaděč RZ3.22</t>
  </si>
  <si>
    <t>RT1rav8020040-2M</t>
  </si>
  <si>
    <t>Rám pro zazdění, rozměry niky 800x2000x400 mm (š x v x h), krytí IP 43/20, barva dle PD interiéru , přívod i vývody vrchem, včetně nosného rámu, přístrojových lišt, krycích desek, popisů atd. Ve dveřích 2x větrací mřížka cca 500x300mm.</t>
  </si>
  <si>
    <t>-892660258</t>
  </si>
  <si>
    <t>741210202</t>
  </si>
  <si>
    <t>Montáž rozváděč skříňový nebo panelový dělitelný pole do 300 kg</t>
  </si>
  <si>
    <t>1229909444</t>
  </si>
  <si>
    <t>https://podminky.urs.cz/item/CS_URS_2024_01/741210202</t>
  </si>
  <si>
    <t>O0244294</t>
  </si>
  <si>
    <t>Vypínač, In 32 A, Ue AC 230/400 V, 2pól</t>
  </si>
  <si>
    <t>-1451646179</t>
  </si>
  <si>
    <t>"ZIS-VDO" 2</t>
  </si>
  <si>
    <t>"ZIS-DO" 1</t>
  </si>
  <si>
    <t>1261276262</t>
  </si>
  <si>
    <t>B03B92057204tp</t>
  </si>
  <si>
    <t>PŘEPÍNACÍ A MONITOROVACÍ MODUL, 2-pólový, 63A, 400V, sběrnice BMS + hlídač izolace + generátor &lt;viz TP ZIS&gt;</t>
  </si>
  <si>
    <t>-108446194</t>
  </si>
  <si>
    <t>741330122rr</t>
  </si>
  <si>
    <t>Montáž přepínač sítí, ve skříni, dvojpólový do 63 A</t>
  </si>
  <si>
    <t>232000922</t>
  </si>
  <si>
    <t>B03B72075301</t>
  </si>
  <si>
    <t>Hlídač izolačního stavu, pro monitorování zdrav. prostor + generátor + BMS, AC 70…264V, 50…500 kOhm</t>
  </si>
  <si>
    <t>2069884379</t>
  </si>
  <si>
    <t>741330122r2</t>
  </si>
  <si>
    <t>Montáž hlídače izol. stavu</t>
  </si>
  <si>
    <t>25674450</t>
  </si>
  <si>
    <t>B03B92090143tp</t>
  </si>
  <si>
    <t>1F - TRANSFORMÁTOR - oddělovací, Prim. 400V, Sek. 230V, 5,0kVA, In=13A, Ie&lt;8xIn,  35 dB, IP00, 2x TČ &lt;viz TP ZIS&gt;</t>
  </si>
  <si>
    <t>1898821733</t>
  </si>
  <si>
    <t>741350171</t>
  </si>
  <si>
    <t>Montáž transformátor třífázový nn od 5 kVA do 100 kg bez zapojení vodičů</t>
  </si>
  <si>
    <t>700723392</t>
  </si>
  <si>
    <t>https://podminky.urs.cz/item/CS_URS_2024_01/741350171</t>
  </si>
  <si>
    <t>B03B942709tp</t>
  </si>
  <si>
    <t>PROUDOVÝ TRANSFORMÁTOR, 50/0,05A &lt;viz TP ZIS&gt;</t>
  </si>
  <si>
    <t>1302489850</t>
  </si>
  <si>
    <t>B03B98021000tp</t>
  </si>
  <si>
    <t>PROUDOVÝ TRANSFORMÁTOR, 100/0,1A &lt;viz TP ZIS&gt;</t>
  </si>
  <si>
    <t>-1175880098</t>
  </si>
  <si>
    <t>741350201</t>
  </si>
  <si>
    <t>Montáž transformátor měřící proudový nn násuvný se zapojením vodičů</t>
  </si>
  <si>
    <t>-1867054803</t>
  </si>
  <si>
    <t>https://podminky.urs.cz/item/CS_URS_2024_01/741350201</t>
  </si>
  <si>
    <t>-778345897</t>
  </si>
  <si>
    <t>-257242504</t>
  </si>
  <si>
    <t>O0140750</t>
  </si>
  <si>
    <t>PVA10 6A gG, Pojistková vložka, Un AC 500 V / DC 250 V, velikost 10x38, gG - charakteristika pro všeobecné použití, Cd/Pb free</t>
  </si>
  <si>
    <t>-1373714308</t>
  </si>
  <si>
    <t>2*2+2*2</t>
  </si>
  <si>
    <t>O0106703</t>
  </si>
  <si>
    <t>PV10 16A gG, Pojistková vložka, Un AC 500 V / DC 250 V, velikost 10×38, gG - charakteristika pro všeobecné použití, Cd/Pb free</t>
  </si>
  <si>
    <t>1809416317</t>
  </si>
  <si>
    <t>-914138151</t>
  </si>
  <si>
    <t>H01SVN1299r</t>
  </si>
  <si>
    <t>Kontrolka LED dvojnásobná zelená, 230V AC, na DIN lištu</t>
  </si>
  <si>
    <t>545161026</t>
  </si>
  <si>
    <t>741330507</t>
  </si>
  <si>
    <t>Montáž signální přístroj světelný se zapojením vodičů</t>
  </si>
  <si>
    <t>-135017999</t>
  </si>
  <si>
    <t>https://podminky.urs.cz/item/CS_URS_2024_01/741330507</t>
  </si>
  <si>
    <t>S01A9F04210-p</t>
  </si>
  <si>
    <t>Jistič MCB 2P/10A/C, Icu=10/25kA</t>
  </si>
  <si>
    <t>1765003189</t>
  </si>
  <si>
    <t>"ZIS-VDO" 1</t>
  </si>
  <si>
    <t>S01A9F04216-p</t>
  </si>
  <si>
    <t>Jistič MCB 2P/16A/C, Icu=10/25kA</t>
  </si>
  <si>
    <t>1458415867</t>
  </si>
  <si>
    <t>"ZIS-VDO" 12</t>
  </si>
  <si>
    <t>"ZIS-DO" 12</t>
  </si>
  <si>
    <t>741320135</t>
  </si>
  <si>
    <t>Montáž jističů dvoupólových nn do 25 A ve skříni se zapojením vodičů</t>
  </si>
  <si>
    <t>-32313479</t>
  </si>
  <si>
    <t>https://podminky.urs.cz/item/CS_URS_2024_01/741320135</t>
  </si>
  <si>
    <t>B03B924209tp</t>
  </si>
  <si>
    <t>"NZ-1"  NAPÁJECÍ ZDROJ 230V AC / 24V DC, 10VA &lt;viz TP ZIS&gt;</t>
  </si>
  <si>
    <t>416715410</t>
  </si>
  <si>
    <t>Podrobný popis a požadované parametry viz Technické podmínky - specifikace "Komponenty pro ZIS"</t>
  </si>
  <si>
    <t>"VDO-DO" 1</t>
  </si>
  <si>
    <t>B03B95100250tp</t>
  </si>
  <si>
    <t>"RZ-1" Slučovač napájení - redundantní napájecí zdroj, 2x DC 9-35V, 5A+5A/ DC 9-35V</t>
  </si>
  <si>
    <t>-1981668194</t>
  </si>
  <si>
    <t>741350001</t>
  </si>
  <si>
    <t>Montáž transformátor jednofázový nn vestavný 1x primár - 1x sekundár do 200 VA se zapojením vodičů</t>
  </si>
  <si>
    <t>913056401</t>
  </si>
  <si>
    <t>https://podminky.urs.cz/item/CS_URS_2024_01/741350001</t>
  </si>
  <si>
    <t>-1444952758</t>
  </si>
  <si>
    <t>"ZIS-VDO" 2*(3+12)</t>
  </si>
  <si>
    <t>"ZIS-DO" 2*(2+12)</t>
  </si>
  <si>
    <t>-105298868</t>
  </si>
  <si>
    <t>34562230</t>
  </si>
  <si>
    <t>svorka řadová šroubovací RSA nízkého napětí a průřezem vodiče 16mm2</t>
  </si>
  <si>
    <t>-2058006400</t>
  </si>
  <si>
    <t>"ZIS-VDO" 2*2</t>
  </si>
  <si>
    <t>"ZIS-DO" 2*1</t>
  </si>
  <si>
    <t>741231004</t>
  </si>
  <si>
    <t>Montáž svorkovnice do rozvaděčů - řadová vodič do 16 mm2 se zapojením vodičů</t>
  </si>
  <si>
    <t>977312379</t>
  </si>
  <si>
    <t>https://podminky.urs.cz/item/CS_URS_2024_01/741231004</t>
  </si>
  <si>
    <t>MX</t>
  </si>
  <si>
    <t>Svorková skříň MX</t>
  </si>
  <si>
    <t>H01MX1</t>
  </si>
  <si>
    <t>Rozvodnice plastová vestavná v=300mm, š=350mm, h=100mm</t>
  </si>
  <si>
    <t>1811413231</t>
  </si>
  <si>
    <t>741210001</t>
  </si>
  <si>
    <t>Montáž rozvodnice oceloplechová nebo plastová běžná do 20 kg</t>
  </si>
  <si>
    <t>2003222977</t>
  </si>
  <si>
    <t>https://podminky.urs.cz/item/CS_URS_2024_01/741210001</t>
  </si>
  <si>
    <t>D01563030R</t>
  </si>
  <si>
    <t>Ekvipotenciální přípojnice, 20x 2,5-25mm2</t>
  </si>
  <si>
    <t>409962653</t>
  </si>
  <si>
    <t>741231012</t>
  </si>
  <si>
    <t>Montáž svorkovnice do rozvaděčů - ochranná</t>
  </si>
  <si>
    <t>1053051669</t>
  </si>
  <si>
    <t>https://podminky.urs.cz/item/CS_URS_2024_01/741231012</t>
  </si>
  <si>
    <t>BMS</t>
  </si>
  <si>
    <t>Komponenty BMS</t>
  </si>
  <si>
    <t>B04B95100002</t>
  </si>
  <si>
    <t>"MP3" PANEL PRO DÁLK. SIGNALIZACI ALARMU, montáž do panelu, do zdi, AC 18-28 V/DC 18-30 V &lt;viz TP ZIS&gt;</t>
  </si>
  <si>
    <t>-504801794</t>
  </si>
  <si>
    <t>741331007r</t>
  </si>
  <si>
    <t>Montáž monitorovacího panelu ZIS a UPS, pod omítku</t>
  </si>
  <si>
    <t>91845727</t>
  </si>
  <si>
    <t>mbmsatics</t>
  </si>
  <si>
    <t>Oživení a naprogramování přepínače sítí s vestavěným hlídačem izolace a generátorem pro monitorování unikajícíh proudů</t>
  </si>
  <si>
    <t>138177285</t>
  </si>
  <si>
    <t>mbmisomet</t>
  </si>
  <si>
    <t>Oživení a naprogramování hlídače izolace s generátorem pro monitorování unikajícíh proudů</t>
  </si>
  <si>
    <t>-230855213</t>
  </si>
  <si>
    <t>mbmsmk2430</t>
  </si>
  <si>
    <t>Oživení / naprogramování monitorovacího panelu MONITOR_COM-IP+MP2+MP3</t>
  </si>
  <si>
    <t>1786489792</t>
  </si>
  <si>
    <t>mbmsobsl</t>
  </si>
  <si>
    <t>Uvedení systému do provozu, zaškolení obsluhy (3% z ceny dodávky BMS systému, případně dle počtu kusů BMS prvků)</t>
  </si>
  <si>
    <t>-209963981</t>
  </si>
  <si>
    <t>"HIS"2</t>
  </si>
  <si>
    <t>"MP"2</t>
  </si>
  <si>
    <t>"TRF"2</t>
  </si>
  <si>
    <t>ZLABY</t>
  </si>
  <si>
    <t>Kabelový nosný systém</t>
  </si>
  <si>
    <t>K11DZ 60X60_BF</t>
  </si>
  <si>
    <t>DZ 60X60, ŽLAB KABELOVÝ DRÁTĚNÝ, ŽÁROVÝ ZINEK kompletní, vč. konzol, spojek a úchytů</t>
  </si>
  <si>
    <t>1074586981</t>
  </si>
  <si>
    <t>"3NP" 8+3+15</t>
  </si>
  <si>
    <t>"PR" 5</t>
  </si>
  <si>
    <t>741910411</t>
  </si>
  <si>
    <t>Montáž žlab kovový šířky do 50 mm bez víka</t>
  </si>
  <si>
    <t>-2047062135</t>
  </si>
  <si>
    <t>https://podminky.urs.cz/item/CS_URS_2024_01/741910411</t>
  </si>
  <si>
    <t>35432541</t>
  </si>
  <si>
    <t>příchytka kabelová 14-28mm (SONAP)</t>
  </si>
  <si>
    <t>1804305654</t>
  </si>
  <si>
    <t>"4NP" 6</t>
  </si>
  <si>
    <t>220261143</t>
  </si>
  <si>
    <t>Připevnění příchytky kabelové [SONAP] na konstrukci 14 až 28</t>
  </si>
  <si>
    <t>101935347</t>
  </si>
  <si>
    <t>https://podminky.urs.cz/item/CS_URS_2024_01/220261143</t>
  </si>
  <si>
    <t>K115220 ZN_F</t>
  </si>
  <si>
    <t>PŘÍCHYTKA KABELOVÁ TYP OMEGA18÷21MM, POZINKOVÁNO, POŽÁRNÍ ODOLNOST, vč. hmoždinky a vrutu</t>
  </si>
  <si>
    <t>1479330791</t>
  </si>
  <si>
    <t>"14m" 47</t>
  </si>
  <si>
    <t>"RP" 4</t>
  </si>
  <si>
    <t>SKD1</t>
  </si>
  <si>
    <t>Svazkový kabelový držák (60x30mm) včetně hmoždinky a vrutu</t>
  </si>
  <si>
    <t>-441898296</t>
  </si>
  <si>
    <t>"3NP" 30</t>
  </si>
  <si>
    <t>742111001</t>
  </si>
  <si>
    <t>Montáž příchytky pro kabely samostatné ohniodolné pro slaboproud</t>
  </si>
  <si>
    <t>1002154290</t>
  </si>
  <si>
    <t>https://podminky.urs.cz/item/CS_URS_2024_01/742111001</t>
  </si>
  <si>
    <t>ULM</t>
  </si>
  <si>
    <t>Úložný materiál</t>
  </si>
  <si>
    <t>34571004</t>
  </si>
  <si>
    <t>lišta elektroinstalační hranatá PVC 20x20mm</t>
  </si>
  <si>
    <t>978016143</t>
  </si>
  <si>
    <t>"3NP" 20</t>
  </si>
  <si>
    <t>"4NP" 10</t>
  </si>
  <si>
    <t>741110511</t>
  </si>
  <si>
    <t>Montáž lišta a kanálek vkládací šířky do 60 mm s víčkem</t>
  </si>
  <si>
    <t>880358875</t>
  </si>
  <si>
    <t>https://podminky.urs.cz/item/CS_URS_2024_01/741110511</t>
  </si>
  <si>
    <t>34571073</t>
  </si>
  <si>
    <t>trubka elektroinstalační ohebná z PVC (EN) 2325</t>
  </si>
  <si>
    <t>-1318222590</t>
  </si>
  <si>
    <t>"3NP" 40</t>
  </si>
  <si>
    <t>741110062</t>
  </si>
  <si>
    <t>Montáž trubka plastová ohebná D přes 23 do 35 mm uložená pod omítku</t>
  </si>
  <si>
    <t>194207564</t>
  </si>
  <si>
    <t>https://podminky.urs.cz/item/CS_URS_2024_01/741110062</t>
  </si>
  <si>
    <t>34571075</t>
  </si>
  <si>
    <t>trubka elektroinstalační ohebná z PVC (EN) 2340</t>
  </si>
  <si>
    <t>-105408992</t>
  </si>
  <si>
    <t>741110063</t>
  </si>
  <si>
    <t>Montáž trubka plastová ohebná D přes 35 mm uložená pod omítku</t>
  </si>
  <si>
    <t>1168865237</t>
  </si>
  <si>
    <t>https://podminky.urs.cz/item/CS_URS_2024_01/741110063</t>
  </si>
  <si>
    <t>K11kk02286</t>
  </si>
  <si>
    <t>KRABICE PŘÍSTROJOVÁ, s možností spojení v souvislou řadu s roztečí 71mm</t>
  </si>
  <si>
    <t>-1284418343</t>
  </si>
  <si>
    <t>"OSV" 10</t>
  </si>
  <si>
    <t>"Zás" 16</t>
  </si>
  <si>
    <t>"Uzem" 3</t>
  </si>
  <si>
    <t>"Loket" 2</t>
  </si>
  <si>
    <t>"RPZ"4</t>
  </si>
  <si>
    <t>741112061</t>
  </si>
  <si>
    <t>Montáž krabice přístrojová zapuštěná plastová kruhová</t>
  </si>
  <si>
    <t>-78310634</t>
  </si>
  <si>
    <t>https://podminky.urs.cz/item/CS_URS_2024_01/741112061</t>
  </si>
  <si>
    <t>34571521</t>
  </si>
  <si>
    <t>krabice pod omítku PVC odbočná kruhová D 70mm s víčkem a svorkovnicí</t>
  </si>
  <si>
    <t>398250198</t>
  </si>
  <si>
    <t>"Pospoj AP" 4</t>
  </si>
  <si>
    <t>741112001</t>
  </si>
  <si>
    <t>Montáž krabice zapuštěná plastová kruhová</t>
  </si>
  <si>
    <t>1758769581</t>
  </si>
  <si>
    <t>https://podminky.urs.cz/item/CS_URS_2024_01/741112001</t>
  </si>
  <si>
    <t>K11kk00795</t>
  </si>
  <si>
    <t>KRABICE PANCÉŘOVÁ,  +VÍKO+PRŮCH.+SVORK./TM.ŠEDÁ (93x93x47mm)</t>
  </si>
  <si>
    <t>-416236672</t>
  </si>
  <si>
    <t>"OSV" 7</t>
  </si>
  <si>
    <t>"Zás" 6</t>
  </si>
  <si>
    <t>"RPZ"2</t>
  </si>
  <si>
    <t>741112201</t>
  </si>
  <si>
    <t>Montáž krabice pancéřová protahovací plastová 120x120 mm</t>
  </si>
  <si>
    <t>350342790</t>
  </si>
  <si>
    <t>https://podminky.urs.cz/item/CS_URS_2024_01/741112201</t>
  </si>
  <si>
    <t>uzem_ss_m8</t>
  </si>
  <si>
    <t>Samořezný šroub M6</t>
  </si>
  <si>
    <t>1253499100</t>
  </si>
  <si>
    <t>"pospoj" 10</t>
  </si>
  <si>
    <t>uzem_vp_M6</t>
  </si>
  <si>
    <t>Vějířová podložka pro šroub M6</t>
  </si>
  <si>
    <t>-357349325</t>
  </si>
  <si>
    <t>741420020</t>
  </si>
  <si>
    <t>Montáž svorka hromosvodná s jedním šroubem</t>
  </si>
  <si>
    <t>-2090977552</t>
  </si>
  <si>
    <t>https://podminky.urs.cz/item/CS_URS_2024_01/741420020</t>
  </si>
  <si>
    <t>E01I132707</t>
  </si>
  <si>
    <t>Zemnicí svorka ZS 4 (standard: Ms matice + podložka)</t>
  </si>
  <si>
    <t>-1726495269</t>
  </si>
  <si>
    <t>"Pospoj VB" 2*6</t>
  </si>
  <si>
    <t>741420021</t>
  </si>
  <si>
    <t>Montáž svorka hromosvodná se 2 šrouby</t>
  </si>
  <si>
    <t>1008207724</t>
  </si>
  <si>
    <t>https://podminky.urs.cz/item/CS_URS_2024_01/741420021</t>
  </si>
  <si>
    <t>E01I131307</t>
  </si>
  <si>
    <t>Zemnicí svorka ZSA 16</t>
  </si>
  <si>
    <t>1754447712</t>
  </si>
  <si>
    <t>"Pospoj UT" 2*6</t>
  </si>
  <si>
    <t>"Pospoj MP" 4</t>
  </si>
  <si>
    <t>E01I142708</t>
  </si>
  <si>
    <t>Páska měděná uzemňovací ZS 16 - délka 0,5 m</t>
  </si>
  <si>
    <t>649558174</t>
  </si>
  <si>
    <t>-447376087</t>
  </si>
  <si>
    <t>G0120020877</t>
  </si>
  <si>
    <t>670/2 KU, Cu proudová svorka</t>
  </si>
  <si>
    <t>KS</t>
  </si>
  <si>
    <t>-1158263223</t>
  </si>
  <si>
    <t>"Pospoj" 4</t>
  </si>
  <si>
    <t>-1855870584</t>
  </si>
  <si>
    <t>IPR</t>
  </si>
  <si>
    <t>Instalační přístroje</t>
  </si>
  <si>
    <t>A023559-A01345</t>
  </si>
  <si>
    <t>Přístroj spínače jednopólového, řazení 1, barva alpská bílá</t>
  </si>
  <si>
    <t>-296214425</t>
  </si>
  <si>
    <t>A023559B-A00651214</t>
  </si>
  <si>
    <t>Kryt spínače jednoduchý, barva alpská bílá</t>
  </si>
  <si>
    <t>-1506756366</t>
  </si>
  <si>
    <t>A021754-0-2155R</t>
  </si>
  <si>
    <t>Rámeček s popisovým polem, jednonásobný, barva alpská bílá, (1÷5 rámeček dle místní potřeby)</t>
  </si>
  <si>
    <t>-727846026</t>
  </si>
  <si>
    <t>741310101</t>
  </si>
  <si>
    <t>Montáž spínač (polo)zapuštěný bezšroubové připojení 1-jednopólový se zapojením vodičů</t>
  </si>
  <si>
    <t>1941434298</t>
  </si>
  <si>
    <t>https://podminky.urs.cz/item/CS_URS_2024_01/741310101</t>
  </si>
  <si>
    <t>A023559-A01345-1So</t>
  </si>
  <si>
    <t>Přístroj spínače jednopólového, řazení 1So, barva alpská bílá</t>
  </si>
  <si>
    <t>346308494</t>
  </si>
  <si>
    <t>A023559B-A00653214</t>
  </si>
  <si>
    <t>Kryt spínače jednoduchý, s čirým průzorem, barva alpská bílá</t>
  </si>
  <si>
    <t>1353138470</t>
  </si>
  <si>
    <t>-1022418356</t>
  </si>
  <si>
    <t>741310103</t>
  </si>
  <si>
    <t>Montáž spínač (polo)zapuštěný bezšroubové připojení 1So-1pólový s orientační doutnavkou se zapojením vodičů</t>
  </si>
  <si>
    <t>-1337792941</t>
  </si>
  <si>
    <t>https://podminky.urs.cz/item/CS_URS_2024_01/741310103</t>
  </si>
  <si>
    <t>A023559-A21345-1S</t>
  </si>
  <si>
    <t>Přístroj spínače jednopólového, řazení 1S, barva alpská bílá</t>
  </si>
  <si>
    <t>1217416458</t>
  </si>
  <si>
    <t>-659365442</t>
  </si>
  <si>
    <t>-1516306786</t>
  </si>
  <si>
    <t>741310102</t>
  </si>
  <si>
    <t>Montáž spínač (polo)zapuštěný bezšroubové připojení 1S-jednopólový se signální doutnavkou se zapojením vodičů</t>
  </si>
  <si>
    <t>1846739599</t>
  </si>
  <si>
    <t>https://podminky.urs.cz/item/CS_URS_2024_01/741310102</t>
  </si>
  <si>
    <t>A023559-A06345</t>
  </si>
  <si>
    <t>Přístroj přepínače střídavého, řazení 6, barva bílá</t>
  </si>
  <si>
    <t>-1986268343</t>
  </si>
  <si>
    <t>4+52+4</t>
  </si>
  <si>
    <t>-675728681</t>
  </si>
  <si>
    <t>1109667194</t>
  </si>
  <si>
    <t>741310122</t>
  </si>
  <si>
    <t>Montáž přepínač (polo)zapuštěný bezšroubové připojení 6-střídavý se zapojením vodičů</t>
  </si>
  <si>
    <t>826499388</t>
  </si>
  <si>
    <t>https://podminky.urs.cz/item/CS_URS_2024_01/741310122</t>
  </si>
  <si>
    <t>A023559-A06345So</t>
  </si>
  <si>
    <t>Přístroj přepínače střídavého, řazení 6So, barva bílá</t>
  </si>
  <si>
    <t>1140371697</t>
  </si>
  <si>
    <t>1430184240</t>
  </si>
  <si>
    <t>-1222344485</t>
  </si>
  <si>
    <t>-1745499846</t>
  </si>
  <si>
    <t>A023559-A07345</t>
  </si>
  <si>
    <t>Přístroj přepínače křížového, řazení 7, 7So, barva</t>
  </si>
  <si>
    <t>366773591</t>
  </si>
  <si>
    <t>1+2</t>
  </si>
  <si>
    <t>1533103608</t>
  </si>
  <si>
    <t>-1398064270</t>
  </si>
  <si>
    <t>741310126</t>
  </si>
  <si>
    <t>Montáž přepínač (polo)zapuštěný bezšroubové připojení 7-křížový se zapojením vodičů</t>
  </si>
  <si>
    <t>625510178</t>
  </si>
  <si>
    <t>https://podminky.urs.cz/item/CS_URS_2024_01/741310126</t>
  </si>
  <si>
    <t>A026599-0-3026</t>
  </si>
  <si>
    <t>Přístroj potenc. DALI TW výkon. pro tlač. spín. a otoč. ovl. (2116/11), barva bílá</t>
  </si>
  <si>
    <t>1965120021</t>
  </si>
  <si>
    <t>A026599-0-0237</t>
  </si>
  <si>
    <t>Kryt stmívače s otočným ovládáním, s upevňovací maticí, barva alpská bílá</t>
  </si>
  <si>
    <t>1928444576</t>
  </si>
  <si>
    <t>700733186</t>
  </si>
  <si>
    <t>741310203</t>
  </si>
  <si>
    <t>Montáž spínač (polo)zapuštěný šroubové připojení 1-jednopólový s plynulou regulací se zapojením vodičů</t>
  </si>
  <si>
    <t>1688799399</t>
  </si>
  <si>
    <t>https://podminky.urs.cz/item/CS_URS_2024_01/741310203</t>
  </si>
  <si>
    <t>A023559-A91345</t>
  </si>
  <si>
    <t>Přístroj ovládače zapínacího, řazení  1/0So, barva</t>
  </si>
  <si>
    <t>1412371468</t>
  </si>
  <si>
    <t>657359987</t>
  </si>
  <si>
    <t>1557022649</t>
  </si>
  <si>
    <t>741310011</t>
  </si>
  <si>
    <t>Montáž ovladač nástěnný 1/0-tlačítkový zapínací prostředí normální se zapojením vodičů</t>
  </si>
  <si>
    <t>2118206611</t>
  </si>
  <si>
    <t>https://podminky.urs.cz/item/CS_URS_2024_01/741310011</t>
  </si>
  <si>
    <t>A023558A-06940 Br</t>
  </si>
  <si>
    <t>Spínač jednopólový, s krytem a rámečkem, řazení 1, IP44</t>
  </si>
  <si>
    <t>-1080573581</t>
  </si>
  <si>
    <t>741310251</t>
  </si>
  <si>
    <t>Montáž spínač (polo)zapuštěný šroubové připojení 1-jednopólových prostředí venkovní/mokré se zapojením vodičů</t>
  </si>
  <si>
    <t>953266484</t>
  </si>
  <si>
    <t>https://podminky.urs.cz/item/CS_URS_2024_01/741310251</t>
  </si>
  <si>
    <t>LS</t>
  </si>
  <si>
    <t>Loketní spínač, ovladač el. dveří, 90x125mm</t>
  </si>
  <si>
    <t>-565065005</t>
  </si>
  <si>
    <t>640177218</t>
  </si>
  <si>
    <t>A025519B-A02387 B</t>
  </si>
  <si>
    <t>Zásuvka jednonás. chráněná, s clonkami, s víčkem, s bezšr. svorkami, barva alpská bílá</t>
  </si>
  <si>
    <t>-1881380751</t>
  </si>
  <si>
    <t>"Zás. úklid" 1</t>
  </si>
  <si>
    <t>A025519B-A02357 Z</t>
  </si>
  <si>
    <t>Zásuvka jednonás. chráněná, s clonkami, s bezšroub. svorkami, barva zelená</t>
  </si>
  <si>
    <t>-627818665</t>
  </si>
  <si>
    <t>"Zás DO" 1</t>
  </si>
  <si>
    <t>A025589B-A02357 Y</t>
  </si>
  <si>
    <t>Zásuvka jednonás. s clon., se signalizací provozního stavu, bezšroub. sv., barva žlutá</t>
  </si>
  <si>
    <t>-882305409</t>
  </si>
  <si>
    <t>"Zás ZIS-DO" 5</t>
  </si>
  <si>
    <t>A025589B-A02357 P</t>
  </si>
  <si>
    <t>Zásuvka jednonás. s clon., se signalizací provozního stavu, bezšroub. sv., barva oranžová</t>
  </si>
  <si>
    <t>-1466000812</t>
  </si>
  <si>
    <t>"Zás ZIS-VDO" 5</t>
  </si>
  <si>
    <t>A022495-0-0059</t>
  </si>
  <si>
    <t>Svorka pro vyrovnání potenciálů dvojnásobná, zapuštěná, barva alpská bílá</t>
  </si>
  <si>
    <t>-773196060</t>
  </si>
  <si>
    <t>"Zas UZ" 3</t>
  </si>
  <si>
    <t>1945844541</t>
  </si>
  <si>
    <t>741313001</t>
  </si>
  <si>
    <t>Montáž zásuvka (polo)zapuštěná bezšroubové připojení 2P+PE se zapojením vodičů</t>
  </si>
  <si>
    <t>-191119947</t>
  </si>
  <si>
    <t>https://podminky.urs.cz/item/CS_URS_2024_01/741313001</t>
  </si>
  <si>
    <t>A025525N-C02357 B</t>
  </si>
  <si>
    <t>Zásuvka 45x45 s ochranným kolíkem, s clonkami, barva bílá (RAL 9010)</t>
  </si>
  <si>
    <t>583235210</t>
  </si>
  <si>
    <t>A013903N-C03540 B</t>
  </si>
  <si>
    <t>3903N-C03540 B, Krabice nástěnná pro přístroje 45x45, pro průběžnou montáž, IP20, pro design: Variant+</t>
  </si>
  <si>
    <t>1660600494</t>
  </si>
  <si>
    <t>741313082</t>
  </si>
  <si>
    <t>Montáž zásuvka chráněná v krabici šroubové připojení 2P+PE prostředí venkovní, mokré se zapojením vodičů</t>
  </si>
  <si>
    <t>-1508951145</t>
  </si>
  <si>
    <t>https://podminky.urs.cz/item/CS_URS_2024_01/741313082</t>
  </si>
  <si>
    <t>A025518A-2999 B</t>
  </si>
  <si>
    <t>Zásuvka jednonás. s clonkami, víčkem, rámečkem, s drápky, IP44, barva bílá</t>
  </si>
  <si>
    <t>495262218</t>
  </si>
  <si>
    <t>"Zás IP44" 1</t>
  </si>
  <si>
    <t>741313033 R</t>
  </si>
  <si>
    <t>Montáž zásuvka vestavná šroubové připojení 2P+PE se zapojením vodičů, IP44</t>
  </si>
  <si>
    <t>-663750153</t>
  </si>
  <si>
    <t>VaK</t>
  </si>
  <si>
    <t>Vodiče a kabely</t>
  </si>
  <si>
    <t>K03lam00175</t>
  </si>
  <si>
    <t>1-CHA-R 2,5</t>
  </si>
  <si>
    <t>1796320139</t>
  </si>
  <si>
    <t>25+25+8+10</t>
  </si>
  <si>
    <t>"Z+P" 20</t>
  </si>
  <si>
    <t>K03lam00177</t>
  </si>
  <si>
    <t>1-CHA-R 6</t>
  </si>
  <si>
    <t>770370032</t>
  </si>
  <si>
    <t>25+20+18+14+16+22+26+16+8+10+10+10+5+8+10+30+20</t>
  </si>
  <si>
    <t>"P+P" 80</t>
  </si>
  <si>
    <t>K03lam00178</t>
  </si>
  <si>
    <t>1-CHA-R 10</t>
  </si>
  <si>
    <t>-1800820764</t>
  </si>
  <si>
    <t>24+32+10+10</t>
  </si>
  <si>
    <t>"P+P" 22</t>
  </si>
  <si>
    <t>741120201</t>
  </si>
  <si>
    <t>Montáž vodič Cu izolovaný plný a laněný s PVC pláštěm žíla 1,5-16 mm2 volně (např. CY, CHAH-V)</t>
  </si>
  <si>
    <t>1345438427</t>
  </si>
  <si>
    <t>https://podminky.urs.cz/item/CS_URS_2024_01/741120201</t>
  </si>
  <si>
    <t>K03lam00180</t>
  </si>
  <si>
    <t>1-CHA-R 25</t>
  </si>
  <si>
    <t>1419280515</t>
  </si>
  <si>
    <t>741120203</t>
  </si>
  <si>
    <t>Montáž vodič Cu izolovaný plný a laněný s PVC pláštěm žíla 25-35 mm2 volně (např. CY, CHAH-V)</t>
  </si>
  <si>
    <t>875872294</t>
  </si>
  <si>
    <t>https://podminky.urs.cz/item/CS_URS_2024_01/741120203</t>
  </si>
  <si>
    <t>K01DG200001502B-O</t>
  </si>
  <si>
    <t>1-CXKH-R(O)  2x1,5 RE B2s1d0  M</t>
  </si>
  <si>
    <t>21954018</t>
  </si>
  <si>
    <t>5+5+5+10</t>
  </si>
  <si>
    <t>"Z+P" 5</t>
  </si>
  <si>
    <t>741122201</t>
  </si>
  <si>
    <t>Montáž kabel Cu plný kulatý žíla 2x1,5 až 6 mm2 uložený volně (např. CYKY)</t>
  </si>
  <si>
    <t>-1125713871</t>
  </si>
  <si>
    <t>https://podminky.urs.cz/item/CS_URS_2024_01/741122201</t>
  </si>
  <si>
    <t>K01DG200001503B-J</t>
  </si>
  <si>
    <t>1-CXKH-R(J)  3x1,5 RE B2s1d0  M</t>
  </si>
  <si>
    <t>1467807759</t>
  </si>
  <si>
    <t>20+20+20+5+30+15+20</t>
  </si>
  <si>
    <t>"Z+P" 26</t>
  </si>
  <si>
    <t>K01DG200002503B-J</t>
  </si>
  <si>
    <t>1-CXKH-R(J)  3x2,5 RE B2s1d0  M</t>
  </si>
  <si>
    <t>422293741</t>
  </si>
  <si>
    <t>8*24+8*21+2*30+2*22+21+25+16</t>
  </si>
  <si>
    <t>"Z+P" 110</t>
  </si>
  <si>
    <t>741122211</t>
  </si>
  <si>
    <t>Montáž kabel Cu plný kulatý žíla 3x1,5 až 6 mm2 uložený volně (např. CYKY)</t>
  </si>
  <si>
    <t>-497832943</t>
  </si>
  <si>
    <t>https://podminky.urs.cz/item/CS_URS_2024_01/741122211</t>
  </si>
  <si>
    <t>K01DG200001505B-J</t>
  </si>
  <si>
    <t>1-CXKH-R(J)  5x1,5 RE B2s1d0  M</t>
  </si>
  <si>
    <t>-1409225265</t>
  </si>
  <si>
    <t>50+25</t>
  </si>
  <si>
    <t>"Z+P" 15</t>
  </si>
  <si>
    <t>741122231</t>
  </si>
  <si>
    <t>Montáž kabel Cu plný kulatý žíla 5x1,5 až 2,5 mm2 uložený volně (např. CYKY)</t>
  </si>
  <si>
    <t>9512422</t>
  </si>
  <si>
    <t>https://podminky.urs.cz/item/CS_URS_2024_01/741122231</t>
  </si>
  <si>
    <t>K01DG200004003BJ</t>
  </si>
  <si>
    <t>1-CXKH-R(J)  3X4 RE B2s1d0  M</t>
  </si>
  <si>
    <t>870568964</t>
  </si>
  <si>
    <t>23+5+5</t>
  </si>
  <si>
    <t>"Z+P" 8</t>
  </si>
  <si>
    <t>157</t>
  </si>
  <si>
    <t>741122611</t>
  </si>
  <si>
    <t>Montáž kabel Cu plný kulatý žíla 3x1,5 až 6 mm2 uložený pevně (např. CYKY)</t>
  </si>
  <si>
    <t>-155127349</t>
  </si>
  <si>
    <t>https://podminky.urs.cz/item/CS_URS_2024_01/741122611</t>
  </si>
  <si>
    <t>158</t>
  </si>
  <si>
    <t>K0116073021J</t>
  </si>
  <si>
    <t>1-CXKH-R(J) 4X10 RE B2s1d0  M</t>
  </si>
  <si>
    <t>1213330257</t>
  </si>
  <si>
    <t>159</t>
  </si>
  <si>
    <t>741122623</t>
  </si>
  <si>
    <t>Montáž kabel Cu plný kulatý žíla 4x10 mm2 uložený pevně (např. CYKY)</t>
  </si>
  <si>
    <t>659397816</t>
  </si>
  <si>
    <t>https://podminky.urs.cz/item/CS_URS_2024_01/741122623</t>
  </si>
  <si>
    <t>160</t>
  </si>
  <si>
    <t>K0116075018</t>
  </si>
  <si>
    <t>1-CXKH-V P90-R 4x10 RE B2s1d0  M</t>
  </si>
  <si>
    <t>1845013924</t>
  </si>
  <si>
    <t>161</t>
  </si>
  <si>
    <t>323050146</t>
  </si>
  <si>
    <t>162</t>
  </si>
  <si>
    <t>K03lam00365</t>
  </si>
  <si>
    <t>J-H(St)H 2x2x0,80</t>
  </si>
  <si>
    <t>1150184226</t>
  </si>
  <si>
    <t>"BMS" 85</t>
  </si>
  <si>
    <t>"NAP" 36</t>
  </si>
  <si>
    <t>"Z+P" 25</t>
  </si>
  <si>
    <t>163</t>
  </si>
  <si>
    <t>2000001963</t>
  </si>
  <si>
    <t>SHKFH-R 3x2x0,5 B2ca(s1d1)</t>
  </si>
  <si>
    <t>-704445693</t>
  </si>
  <si>
    <t>"NO-CT" 5</t>
  </si>
  <si>
    <t>164</t>
  </si>
  <si>
    <t>741124701</t>
  </si>
  <si>
    <t>Montáž kabel Cu stíněný ovládací žíly 2 až 19x0,8 mm2 uložený volně (např. JYTY)</t>
  </si>
  <si>
    <t>121816739</t>
  </si>
  <si>
    <t>https://podminky.urs.cz/item/CS_URS_2024_01/741124701</t>
  </si>
  <si>
    <t>165</t>
  </si>
  <si>
    <t>741130001</t>
  </si>
  <si>
    <t>Ukončení vodič izolovaný do 2,5 mm2 v rozváděči nebo na přístroji</t>
  </si>
  <si>
    <t>-984504722</t>
  </si>
  <si>
    <t>https://podminky.urs.cz/item/CS_URS_2024_01/741130001</t>
  </si>
  <si>
    <t>"OSV" 3*2*3</t>
  </si>
  <si>
    <t>"BMS"2*2*2</t>
  </si>
  <si>
    <t>"ZAS" 10+10+1+2</t>
  </si>
  <si>
    <t>"pospoj"2*(5+5+1+1)</t>
  </si>
  <si>
    <t>166</t>
  </si>
  <si>
    <t>741130003</t>
  </si>
  <si>
    <t>Ukončení vodič izolovaný do 4 mm2 v rozváděči nebo na přístroji</t>
  </si>
  <si>
    <t>-1979600791</t>
  </si>
  <si>
    <t>https://podminky.urs.cz/item/CS_URS_2024_01/741130003</t>
  </si>
  <si>
    <t>"Technologie"3*2</t>
  </si>
  <si>
    <t>167</t>
  </si>
  <si>
    <t>-962588688</t>
  </si>
  <si>
    <t>"Pospoj" 2*20</t>
  </si>
  <si>
    <t>168</t>
  </si>
  <si>
    <t>741130005</t>
  </si>
  <si>
    <t>Ukončení vodič izolovaný do 10 mm2 v rozváděči nebo na přístroji</t>
  </si>
  <si>
    <t>260052751</t>
  </si>
  <si>
    <t>https://podminky.urs.cz/item/CS_URS_2024_01/741130005</t>
  </si>
  <si>
    <t>"Hl.trasy" 2*4*3</t>
  </si>
  <si>
    <t>"Pospoj"2*(2+2+2)</t>
  </si>
  <si>
    <t>169</t>
  </si>
  <si>
    <t>741130007</t>
  </si>
  <si>
    <t>Ukončení vodič izolovaný do 25 mm2 v rozváděči nebo na přístroji</t>
  </si>
  <si>
    <t>-1563347927</t>
  </si>
  <si>
    <t>https://podminky.urs.cz/item/CS_URS_2024_01/741130007</t>
  </si>
  <si>
    <t>"Pospoj" 2*2</t>
  </si>
  <si>
    <t>OSV</t>
  </si>
  <si>
    <t>Svítidla a světelné zdroje</t>
  </si>
  <si>
    <t>170</t>
  </si>
  <si>
    <t>A1s</t>
  </si>
  <si>
    <t>Svítidlo A1s, specifikace viz Technické podmínky</t>
  </si>
  <si>
    <t>303890013</t>
  </si>
  <si>
    <t>171</t>
  </si>
  <si>
    <t>B1</t>
  </si>
  <si>
    <t>Svítidlo B1, specifikace viz Technické podmínky</t>
  </si>
  <si>
    <t>327152743</t>
  </si>
  <si>
    <t>172</t>
  </si>
  <si>
    <t>741372112</t>
  </si>
  <si>
    <t>Montáž svítidlo LED interiérové vestavné panelové hranaté nebo kruhové přes 0,09 do 0,36 m2 se zapojením vodičů</t>
  </si>
  <si>
    <t>-1123578216</t>
  </si>
  <si>
    <t>https://podminky.urs.cz/item/CS_URS_2024_01/741372112</t>
  </si>
  <si>
    <t>173</t>
  </si>
  <si>
    <t>Svítidlo K, specifikace viz Technické podmínky</t>
  </si>
  <si>
    <t>-1192101847</t>
  </si>
  <si>
    <t>174</t>
  </si>
  <si>
    <t>741372111RD</t>
  </si>
  <si>
    <t>Montáž svítidlo LED bytové vestavné podhledové kruhové do 0,09 m2</t>
  </si>
  <si>
    <t>1356485398</t>
  </si>
  <si>
    <t>175</t>
  </si>
  <si>
    <t>741372022</t>
  </si>
  <si>
    <t>Montáž svítidlo LED interiérové přisazené nástěnné hranaté nebo kruhové přes 0,09 do 0,36 m2 se zapojením vodičů</t>
  </si>
  <si>
    <t>1183036762</t>
  </si>
  <si>
    <t>https://podminky.urs.cz/item/CS_URS_2024_01/741372022</t>
  </si>
  <si>
    <t>"Stáv N" 1</t>
  </si>
  <si>
    <t>ZEDP</t>
  </si>
  <si>
    <t>Pomocné zednické práce</t>
  </si>
  <si>
    <t>176</t>
  </si>
  <si>
    <t>468081312</t>
  </si>
  <si>
    <t>Vybourání otvorů pro elektroinstalace ve zdivu cihelném pl do 0,0225 m2 tl přes 15 do 30 cm</t>
  </si>
  <si>
    <t>906210551</t>
  </si>
  <si>
    <t>https://podminky.urs.cz/item/CS_URS_2024_01/468081312</t>
  </si>
  <si>
    <t>177</t>
  </si>
  <si>
    <t>468094111</t>
  </si>
  <si>
    <t>Vyvrtání otvorů pro elektroinstalační krabice ve stěnách z cihel hloubky do 6 cm</t>
  </si>
  <si>
    <t>-1525963214</t>
  </si>
  <si>
    <t>https://podminky.urs.cz/item/CS_URS_2024_01/468094111</t>
  </si>
  <si>
    <t>10+2+16+4</t>
  </si>
  <si>
    <t>"LS" 2</t>
  </si>
  <si>
    <t>"ZAS" 13</t>
  </si>
  <si>
    <t>"POSP" 9</t>
  </si>
  <si>
    <t>"RP" 6</t>
  </si>
  <si>
    <t>178</t>
  </si>
  <si>
    <t>468101411</t>
  </si>
  <si>
    <t>Vysekání rýh pro montáž trubek a kabelů v cihelných zdech hl do 3 cm a š do 3 cm</t>
  </si>
  <si>
    <t>899434167</t>
  </si>
  <si>
    <t>https://podminky.urs.cz/item/CS_URS_2024_01/468101411</t>
  </si>
  <si>
    <t>"OSV" 10*2</t>
  </si>
  <si>
    <t>"LS" 2*2</t>
  </si>
  <si>
    <t>"ZAS" 6*2</t>
  </si>
  <si>
    <t>"pospoj" 6*1+10*2+16*3</t>
  </si>
  <si>
    <t>179</t>
  </si>
  <si>
    <t>460941211</t>
  </si>
  <si>
    <t>Vyplnění a omítnutí rýh při elektroinstalacích ve stěnách hl do 3 cm a š do 3 cm</t>
  </si>
  <si>
    <t>-353555034</t>
  </si>
  <si>
    <t>https://podminky.urs.cz/item/CS_URS_2024_01/460941211</t>
  </si>
  <si>
    <t>180</t>
  </si>
  <si>
    <t>468101414</t>
  </si>
  <si>
    <t>Vysekání rýh pro montáž trubek a kabelů v cihelných zdech hl do 3 cm a š přes 7 do 10 cm</t>
  </si>
  <si>
    <t>-1057811966</t>
  </si>
  <si>
    <t>https://podminky.urs.cz/item/CS_URS_2024_01/468101414</t>
  </si>
  <si>
    <t>"LR" 2*2</t>
  </si>
  <si>
    <t>"MX" 3</t>
  </si>
  <si>
    <t>181</t>
  </si>
  <si>
    <t>460941214</t>
  </si>
  <si>
    <t>Vyplnění a omítnutí rýh při elektroinstalacích ve stěnách hl do 3 cm a š přes 7 do 10 cm</t>
  </si>
  <si>
    <t>1580328165</t>
  </si>
  <si>
    <t>https://podminky.urs.cz/item/CS_URS_2024_01/460941214</t>
  </si>
  <si>
    <t>182</t>
  </si>
  <si>
    <t>469972111</t>
  </si>
  <si>
    <t>Odvoz suti a vybouraných hmot při elektromontážích do 1 km</t>
  </si>
  <si>
    <t>2074067369</t>
  </si>
  <si>
    <t>https://podminky.urs.cz/item/CS_URS_2024_01/469972111</t>
  </si>
  <si>
    <t>"OTV" 0,016</t>
  </si>
  <si>
    <t>"KAPSY" 0,041</t>
  </si>
  <si>
    <t>"RYHY" 0,22+0,035</t>
  </si>
  <si>
    <t>"DEM" 0,297+0,029+0,001</t>
  </si>
  <si>
    <t>183</t>
  </si>
  <si>
    <t>469971111</t>
  </si>
  <si>
    <t>Svislá doprava suti a vybouraných hmot při elektromontážích za první podlaží</t>
  </si>
  <si>
    <t>2046566303</t>
  </si>
  <si>
    <t>https://podminky.urs.cz/item/CS_URS_2024_01/469971111</t>
  </si>
  <si>
    <t>184</t>
  </si>
  <si>
    <t>469971121</t>
  </si>
  <si>
    <t>Příplatek ke svislé dopravě suti a vybouraných hmot při elektromontážích za každé další podlaží</t>
  </si>
  <si>
    <t>1137832702</t>
  </si>
  <si>
    <t>https://podminky.urs.cz/item/CS_URS_2024_01/469971121</t>
  </si>
  <si>
    <t>185</t>
  </si>
  <si>
    <t>59081010</t>
  </si>
  <si>
    <t>tmel požárně ochranný protipožární zpěňující</t>
  </si>
  <si>
    <t>litr</t>
  </si>
  <si>
    <t>1820518875</t>
  </si>
  <si>
    <t>4+3</t>
  </si>
  <si>
    <t>186</t>
  </si>
  <si>
    <t>741920241</t>
  </si>
  <si>
    <t>Ucpávka prostupu diskem samostatného kabelu do D 21 mm stěnou tl do 100 mm požární odolnost EI 60</t>
  </si>
  <si>
    <t>1157983909</t>
  </si>
  <si>
    <t>https://podminky.urs.cz/item/CS_URS_2024_01/741920241</t>
  </si>
  <si>
    <t>DEMPRAC</t>
  </si>
  <si>
    <t>Demontáže stávajících rozvodů</t>
  </si>
  <si>
    <t>187</t>
  </si>
  <si>
    <t>741121861</t>
  </si>
  <si>
    <t>Demontáž kabel Cu pod omítkou plný kulatý 2x1,5 až 2,5 mm2, 3x1,5 mm2, 4x1,5 mm2</t>
  </si>
  <si>
    <t>505236043</t>
  </si>
  <si>
    <t>https://podminky.urs.cz/item/CS_URS_2024_01/741121861</t>
  </si>
  <si>
    <t>188</t>
  </si>
  <si>
    <t>741122851</t>
  </si>
  <si>
    <t>Demontáž kabel Cu plný kulatý žíla 2x1,5 až 6 mm2, 3x1,5 až 10 mm2, 4x1,5 až 10 mm2, 5x1,5 až 6 mm2, 7x1,5 až 4 mm2, 12x1,5 mm2 uložený volně</t>
  </si>
  <si>
    <t>451033881</t>
  </si>
  <si>
    <t>https://podminky.urs.cz/item/CS_URS_2024_01/741122851</t>
  </si>
  <si>
    <t>189</t>
  </si>
  <si>
    <t>741213811</t>
  </si>
  <si>
    <t>Demontáž kabelu silového z rozvodnice průřezu žil do 4 mm2 bez zachování funkčnosti</t>
  </si>
  <si>
    <t>2067291363</t>
  </si>
  <si>
    <t>https://podminky.urs.cz/item/CS_URS_2024_01/741213811</t>
  </si>
  <si>
    <t>190</t>
  </si>
  <si>
    <t>741313873</t>
  </si>
  <si>
    <t>Demontáž spínačů zapuštěných normálních do 10 A šroubových se zachováním funkčnosti do 2 svorek</t>
  </si>
  <si>
    <t>1929970478</t>
  </si>
  <si>
    <t>https://podminky.urs.cz/item/CS_URS_2024_01/741313873</t>
  </si>
  <si>
    <t>191</t>
  </si>
  <si>
    <t>741313875</t>
  </si>
  <si>
    <t>Demontáž spínačů zapuštěných normálních do 10 A šroubových se zachováním funkčnosti přes 2 do 4 svorek</t>
  </si>
  <si>
    <t>538100811</t>
  </si>
  <si>
    <t>https://podminky.urs.cz/item/CS_URS_2024_01/741313875</t>
  </si>
  <si>
    <t>192</t>
  </si>
  <si>
    <t>741316823</t>
  </si>
  <si>
    <t>Demontáž zásuvek domovních normální prostředí do 16A zapuštěných šroubových se zachováním funkčnosti 2P+PE</t>
  </si>
  <si>
    <t>1155317578</t>
  </si>
  <si>
    <t>https://podminky.urs.cz/item/CS_URS_2024_01/741316823</t>
  </si>
  <si>
    <t>193</t>
  </si>
  <si>
    <t>741374821</t>
  </si>
  <si>
    <t>Demontáž osvětlovacího modulového systému zářivkového dl do 1100 mm se zachováním funkčnosti</t>
  </si>
  <si>
    <t>-1206904066</t>
  </si>
  <si>
    <t>https://podminky.urs.cz/item/CS_URS_2024_01/741374821</t>
  </si>
  <si>
    <t>194</t>
  </si>
  <si>
    <t>741374823</t>
  </si>
  <si>
    <t>Demontáž osvětlovacího modulového systému zářivkového dl přes 1100 mm se zachováním funkčnosti</t>
  </si>
  <si>
    <t>-624669148</t>
  </si>
  <si>
    <t>https://podminky.urs.cz/item/CS_URS_2024_01/741374823</t>
  </si>
  <si>
    <t>ROP</t>
  </si>
  <si>
    <t>Revize a ostatní práce</t>
  </si>
  <si>
    <t>195</t>
  </si>
  <si>
    <t>741810002</t>
  </si>
  <si>
    <t>Celková prohlídka elektrického rozvodu a zařízení přes 100 000 do 500 000,- Kč</t>
  </si>
  <si>
    <t>685162206</t>
  </si>
  <si>
    <t>https://podminky.urs.cz/item/CS_URS_2024_01/741810002</t>
  </si>
  <si>
    <t>196</t>
  </si>
  <si>
    <t>741811011</t>
  </si>
  <si>
    <t>Kontrola rozvaděč nn silový hmotnosti do 200 kg</t>
  </si>
  <si>
    <t>1539137707</t>
  </si>
  <si>
    <t>https://podminky.urs.cz/item/CS_URS_2024_01/741811011</t>
  </si>
  <si>
    <t>197</t>
  </si>
  <si>
    <t>741820102</t>
  </si>
  <si>
    <t>Měření intenzity osvětlení</t>
  </si>
  <si>
    <t>1506111480</t>
  </si>
  <si>
    <t>https://podminky.urs.cz/item/CS_URS_2024_01/741820102</t>
  </si>
  <si>
    <t>198</t>
  </si>
  <si>
    <t>580106020</t>
  </si>
  <si>
    <t>Měření elektrostaticky vodivé podlahy, protokol</t>
  </si>
  <si>
    <t>-934540496</t>
  </si>
  <si>
    <t>199</t>
  </si>
  <si>
    <t>HZS3131TICR1E</t>
  </si>
  <si>
    <t>Kontrola a protokol TIČR - rozvody NN</t>
  </si>
  <si>
    <t>-1226370612</t>
  </si>
  <si>
    <t>200</t>
  </si>
  <si>
    <t>594962794</t>
  </si>
  <si>
    <t>201</t>
  </si>
  <si>
    <t>R0002</t>
  </si>
  <si>
    <t>-154357383</t>
  </si>
  <si>
    <t>D1.14.4h1 - Slaboproudá elektrotechnika</t>
  </si>
  <si>
    <t>Robert Frýba</t>
  </si>
  <si>
    <t xml:space="preserve">    DEM - Demontáže</t>
  </si>
  <si>
    <t xml:space="preserve">    SK - Strukturovaná kabeláž</t>
  </si>
  <si>
    <t xml:space="preserve">    DZ - Dorozumívací zařízení sestra-pacient</t>
  </si>
  <si>
    <t xml:space="preserve">    CCTV - Kamerový dohledový systém</t>
  </si>
  <si>
    <t xml:space="preserve">    STA - Společná televizní anténa</t>
  </si>
  <si>
    <t>DEM</t>
  </si>
  <si>
    <t>Demontáže</t>
  </si>
  <si>
    <t>D001SLP</t>
  </si>
  <si>
    <t>Demontáž datových zásuvek</t>
  </si>
  <si>
    <t>157851835</t>
  </si>
  <si>
    <t>D002SLP</t>
  </si>
  <si>
    <t>Demontáž kabelů SK</t>
  </si>
  <si>
    <t>308706594</t>
  </si>
  <si>
    <t>D003SLP</t>
  </si>
  <si>
    <t>Demontáž zásuvek STA</t>
  </si>
  <si>
    <t>-391356209</t>
  </si>
  <si>
    <t>D004SLP</t>
  </si>
  <si>
    <t>Demontáž kabelů STA</t>
  </si>
  <si>
    <t>2040225010</t>
  </si>
  <si>
    <t>D005SLP</t>
  </si>
  <si>
    <t>Demontáž DZ sestra-pacient</t>
  </si>
  <si>
    <t>430990951</t>
  </si>
  <si>
    <t>D006SLP</t>
  </si>
  <si>
    <t>Demontáž kabeláže DZ sestra-pacient</t>
  </si>
  <si>
    <t>-1205319924</t>
  </si>
  <si>
    <t>SK</t>
  </si>
  <si>
    <t>Strukturovaná kabeláž</t>
  </si>
  <si>
    <t>2207028</t>
  </si>
  <si>
    <t>Svazkový držák Grip 15x NYM3x1,5, St, pásově zinkováno</t>
  </si>
  <si>
    <t>1968577213</t>
  </si>
  <si>
    <t>742110161</t>
  </si>
  <si>
    <t>Montáž spony pro uchycení kabelů pro slaboproud</t>
  </si>
  <si>
    <t>-215635984</t>
  </si>
  <si>
    <t>https://podminky.urs.cz/item/CS_URS_2024_01/742110161</t>
  </si>
  <si>
    <t>1240653</t>
  </si>
  <si>
    <t>Elektroinstalační krabice KP 68/D KA</t>
  </si>
  <si>
    <t>332438573</t>
  </si>
  <si>
    <t>742110504</t>
  </si>
  <si>
    <t>Montáž krabic pro slaboproud zapuštěných plastových odbočných kruhových s víčkem</t>
  </si>
  <si>
    <t>-2137402319</t>
  </si>
  <si>
    <t>https://podminky.urs.cz/item/CS_URS_2024_01/742110504</t>
  </si>
  <si>
    <t>39173100</t>
  </si>
  <si>
    <t>Ohebná trubka PVC 1225 L50 25mm tmavě šedá</t>
  </si>
  <si>
    <t>-1764238269</t>
  </si>
  <si>
    <t>742110002</t>
  </si>
  <si>
    <t>Montáž trubek pro slaboproud plastových ohebných uložených pod omítku</t>
  </si>
  <si>
    <t>-712272827</t>
  </si>
  <si>
    <t>https://podminky.urs.cz/item/CS_URS_2024_01/742110002</t>
  </si>
  <si>
    <t>SKDTC6A1</t>
  </si>
  <si>
    <t>Zásuvka datová 1xRJ45 STP Cat6 bílá, sestava datová zásuvka, nosná maska, rámeček, 1x keystone Cat6 beznástrojový certifikovaný</t>
  </si>
  <si>
    <t>914546486</t>
  </si>
  <si>
    <t>"strop" 1</t>
  </si>
  <si>
    <t>SKDT45C6A</t>
  </si>
  <si>
    <t>Modul zásuvkový 22,5x45 se záclonkou</t>
  </si>
  <si>
    <t>-1928559961</t>
  </si>
  <si>
    <t>"rampy lůžka"16</t>
  </si>
  <si>
    <t>SKDT45C6M</t>
  </si>
  <si>
    <t>Keystone modul RJ45 KEJ-C6A-S-10G RJ45 Cat.6 stíněný, beznástrojová montáž, určen do zásuvkového modulu 22,5x45</t>
  </si>
  <si>
    <t>-245207769</t>
  </si>
  <si>
    <t>742330044</t>
  </si>
  <si>
    <t>Montáž datové zásuvky 1 až 6 pozic</t>
  </si>
  <si>
    <t>637122805</t>
  </si>
  <si>
    <t>https://podminky.urs.cz/item/CS_URS_2024_01/742330044</t>
  </si>
  <si>
    <t>25286902</t>
  </si>
  <si>
    <t>Samořezný keystone CAT6 STP RJ45 SXKJ-10G-STP-BK-SA Component Level a 4PPoE certifikace, beznástrojový do patchpanelu</t>
  </si>
  <si>
    <t>-623902486</t>
  </si>
  <si>
    <t>ALT35412</t>
  </si>
  <si>
    <t>Stíněný instalační kabel  F/UTP Cat.6, LSOH</t>
  </si>
  <si>
    <t>972002746</t>
  </si>
  <si>
    <t>1200</t>
  </si>
  <si>
    <t>742124001</t>
  </si>
  <si>
    <t>Montáž kabelů datových FTP, UTP, STP pro vnitřní rozvody do žlabu nebo lišty</t>
  </si>
  <si>
    <t>-592023178</t>
  </si>
  <si>
    <t>https://podminky.urs.cz/item/CS_URS_2024_01/742124001</t>
  </si>
  <si>
    <t>742124006</t>
  </si>
  <si>
    <t>Montáž kabelů datových FTP, UTP, STP ukončení kabelu spojkou</t>
  </si>
  <si>
    <t>867294414</t>
  </si>
  <si>
    <t>https://podminky.urs.cz/item/CS_URS_2024_01/742124006</t>
  </si>
  <si>
    <t>742330051</t>
  </si>
  <si>
    <t>Popis portu datové zásuvky</t>
  </si>
  <si>
    <t>-1941881603</t>
  </si>
  <si>
    <t>https://podminky.urs.cz/item/CS_URS_2024_01/742330051</t>
  </si>
  <si>
    <t>742330052</t>
  </si>
  <si>
    <t>Popis portů patchpanelu</t>
  </si>
  <si>
    <t>-437186305</t>
  </si>
  <si>
    <t>https://podminky.urs.cz/item/CS_URS_2024_01/742330052</t>
  </si>
  <si>
    <t>742330101</t>
  </si>
  <si>
    <t>Měření metalického segmentu s vyhotovením protokolu</t>
  </si>
  <si>
    <t>1289726157</t>
  </si>
  <si>
    <t>https://podminky.urs.cz/item/CS_URS_2024_01/742330101</t>
  </si>
  <si>
    <t>MPATCH2M</t>
  </si>
  <si>
    <t>Patch kabel Cat.6A, stíněný, LSZH, 2m, šedý</t>
  </si>
  <si>
    <t>417496477</t>
  </si>
  <si>
    <t>-765671526</t>
  </si>
  <si>
    <t>741920301</t>
  </si>
  <si>
    <t>Ucpávka prostupu kabelového svazku povlakem stěna tl 100 mm zaplnění prostupu z 20% plocha otvoru 0,1 m2 požární odolnost EI 60</t>
  </si>
  <si>
    <t>-1394363067</t>
  </si>
  <si>
    <t>https://podminky.urs.cz/item/CS_URS_2024_01/741920301</t>
  </si>
  <si>
    <t>DZ</t>
  </si>
  <si>
    <t>Dorozumívací zařízení sestra-pacient</t>
  </si>
  <si>
    <t>-2090437461</t>
  </si>
  <si>
    <t>KUL6845</t>
  </si>
  <si>
    <t>Krabice elektroinstalační do sádrokartonu KUL 68-45/LD_NA</t>
  </si>
  <si>
    <t>-1516320625</t>
  </si>
  <si>
    <t>-1901068351</t>
  </si>
  <si>
    <t>-1528111729</t>
  </si>
  <si>
    <t>-1843263971</t>
  </si>
  <si>
    <t>27724131</t>
  </si>
  <si>
    <t>Instalační kabel CAT5E UTP LSOH Dca-s1,d2,a1</t>
  </si>
  <si>
    <t>-151355416</t>
  </si>
  <si>
    <t>742121001</t>
  </si>
  <si>
    <t>Montáž kabelů sdělovacích pro vnitřní rozvody do 15 žil</t>
  </si>
  <si>
    <t>-805220065</t>
  </si>
  <si>
    <t>https://podminky.urs.cz/item/CS_URS_2024_01/742121001</t>
  </si>
  <si>
    <t>LJZ001</t>
  </si>
  <si>
    <t>Závěs lůžkové jednotky včetně konektoru , instalace na lůžkovou rampu</t>
  </si>
  <si>
    <t>-1970020343</t>
  </si>
  <si>
    <t>742360012</t>
  </si>
  <si>
    <t>Montáž závěsu lůžkové jednotky s konektorem</t>
  </si>
  <si>
    <t>194120979</t>
  </si>
  <si>
    <t>https://podminky.urs.cz/item/CS_URS_2024_01/742360012</t>
  </si>
  <si>
    <t>LJ001</t>
  </si>
  <si>
    <t>Lůžková jednotka dorozumívacího zařízení, nouz. tlačítko, dohovor</t>
  </si>
  <si>
    <t>-774798118</t>
  </si>
  <si>
    <t>742360001</t>
  </si>
  <si>
    <t>Montáž lůžkové jednotky bez osvětlení</t>
  </si>
  <si>
    <t>1898791551</t>
  </si>
  <si>
    <t>https://podminky.urs.cz/item/CS_URS_2024_01/742360001</t>
  </si>
  <si>
    <t>TTNV</t>
  </si>
  <si>
    <t>Táhlo s tlačítkem nouzového volání, instalace do hygienické buňky</t>
  </si>
  <si>
    <t>-2112198531</t>
  </si>
  <si>
    <t>742360123</t>
  </si>
  <si>
    <t>Montáž zásuvky VS s tlačítkem</t>
  </si>
  <si>
    <t>-195933042</t>
  </si>
  <si>
    <t>https://podminky.urs.cz/item/CS_URS_2024_01/742360123</t>
  </si>
  <si>
    <t>KJ001</t>
  </si>
  <si>
    <t>Komunikační jednotka, přivolání personálu, přítomnost</t>
  </si>
  <si>
    <t>-1391314323</t>
  </si>
  <si>
    <t>742360021</t>
  </si>
  <si>
    <t>Montáž komunikační jednotky bez displeje</t>
  </si>
  <si>
    <t>911205937</t>
  </si>
  <si>
    <t>https://podminky.urs.cz/item/CS_URS_2024_01/742360021</t>
  </si>
  <si>
    <t>SV001</t>
  </si>
  <si>
    <t>Signalizační svítidlo 4 barvy</t>
  </si>
  <si>
    <t>-1557704125</t>
  </si>
  <si>
    <t>742360201</t>
  </si>
  <si>
    <t>Montáž svítidla</t>
  </si>
  <si>
    <t>-1024622823</t>
  </si>
  <si>
    <t>https://podminky.urs.cz/item/CS_URS_2024_01/742360201</t>
  </si>
  <si>
    <t>TP001</t>
  </si>
  <si>
    <t>Terminál personálu s displejem a dohovorem, stolní</t>
  </si>
  <si>
    <t>-1485315310</t>
  </si>
  <si>
    <t>742360127</t>
  </si>
  <si>
    <t>Montáž terminálu personálu</t>
  </si>
  <si>
    <t>1720130610</t>
  </si>
  <si>
    <t>https://podminky.urs.cz/item/CS_URS_2024_01/742360127</t>
  </si>
  <si>
    <t>DZMAT</t>
  </si>
  <si>
    <t>Příslušenství ke koncovým prvkům DZ, rámečky apod.</t>
  </si>
  <si>
    <t>-267352606</t>
  </si>
  <si>
    <t>742360401</t>
  </si>
  <si>
    <t>Instalace SW pacient-sestra</t>
  </si>
  <si>
    <t>945732088</t>
  </si>
  <si>
    <t>https://podminky.urs.cz/item/CS_URS_2024_01/742360401</t>
  </si>
  <si>
    <t>742360421</t>
  </si>
  <si>
    <t>Kontrola a otestování rozvodného vedení</t>
  </si>
  <si>
    <t>962996484</t>
  </si>
  <si>
    <t>https://podminky.urs.cz/item/CS_URS_2024_01/742360421</t>
  </si>
  <si>
    <t>CCTV</t>
  </si>
  <si>
    <t>Kamerový dohledový systém</t>
  </si>
  <si>
    <t>M3086-V</t>
  </si>
  <si>
    <t xml:space="preserve">IP dome kamera, 4MP, 2.4mm, H.264; H.265; MJPEG, 25 fps @ 2688 x 1512, WDR, DLPU, záběr 130°,  PoE (802.3af/802.3at Type 1 Class 2). Provedení kamery vnitřní zodolněné, IP42, IK08, </t>
  </si>
  <si>
    <t>-242966871</t>
  </si>
  <si>
    <t>742230004</t>
  </si>
  <si>
    <t>Montáž vnitřní kamery</t>
  </si>
  <si>
    <t>653104331</t>
  </si>
  <si>
    <t>https://podminky.urs.cz/item/CS_URS_2024_01/742230004</t>
  </si>
  <si>
    <t>CAPNVR3104E</t>
  </si>
  <si>
    <t>NVR pro 4 IP kamery, až 8MP, integrovaný switch 4xPoE, výstupy VGA,HDMI, splňuje NDAA</t>
  </si>
  <si>
    <t>407811081</t>
  </si>
  <si>
    <t>WBXMP22</t>
  </si>
  <si>
    <t>LCD LED monitor, 22", 16:9, 1920x1080, VGA, HDMI, audio, 230V , provoz 24/7</t>
  </si>
  <si>
    <t>197250332</t>
  </si>
  <si>
    <t>NVRINST</t>
  </si>
  <si>
    <t>Instalace NVR a monitoru pro sledování živého obrazu, bez záznamu</t>
  </si>
  <si>
    <t>-2019416282</t>
  </si>
  <si>
    <t>1360886935</t>
  </si>
  <si>
    <t>1308154053</t>
  </si>
  <si>
    <t>SKDTC6A</t>
  </si>
  <si>
    <t>Zásuvka datová 2xRJ45 STP Cat.6 bílá, sestava datová zásuvka, nosná maska, rámeček, 2x keystone Cat6 beznástrojový certifikovaný</t>
  </si>
  <si>
    <t>430710748</t>
  </si>
  <si>
    <t>742330045</t>
  </si>
  <si>
    <t>Montáž datové zásuvky 1 až 6 pozic přisazené na omítku</t>
  </si>
  <si>
    <t>93044072</t>
  </si>
  <si>
    <t>https://podminky.urs.cz/item/CS_URS_2024_01/742330045</t>
  </si>
  <si>
    <t>LV40x20</t>
  </si>
  <si>
    <t>Lišta na kabely vkládací LHD 40x20 HD 2m bílá</t>
  </si>
  <si>
    <t>1862833096</t>
  </si>
  <si>
    <t>742110041</t>
  </si>
  <si>
    <t>Montáž lišt vkládacích pro slaboproud</t>
  </si>
  <si>
    <t>1867280567</t>
  </si>
  <si>
    <t>https://podminky.urs.cz/item/CS_URS_2024_01/742110041</t>
  </si>
  <si>
    <t>-1563276496</t>
  </si>
  <si>
    <t>454926547</t>
  </si>
  <si>
    <t>-97470412</t>
  </si>
  <si>
    <t>RJ45</t>
  </si>
  <si>
    <t>Konektor RJ45, CAT6, STP, 8p8c, stíněný, na drát, vč. krytky</t>
  </si>
  <si>
    <t>-1900269773</t>
  </si>
  <si>
    <t>742124005</t>
  </si>
  <si>
    <t>Montáž kabelů datových FTP, UTP, STP ukončení kabelu konektorem</t>
  </si>
  <si>
    <t>858745323</t>
  </si>
  <si>
    <t>https://podminky.urs.cz/item/CS_URS_2024_01/742124005</t>
  </si>
  <si>
    <t>379359115</t>
  </si>
  <si>
    <t>742230103</t>
  </si>
  <si>
    <t>Nastavení záběru podle přání uživatele</t>
  </si>
  <si>
    <t>72078772</t>
  </si>
  <si>
    <t>https://podminky.urs.cz/item/CS_URS_2024_01/742230103</t>
  </si>
  <si>
    <t>Společná televizní anténa</t>
  </si>
  <si>
    <t>1240653.1</t>
  </si>
  <si>
    <t>-635866095</t>
  </si>
  <si>
    <t>-1846266355</t>
  </si>
  <si>
    <t>ZAS-KONC</t>
  </si>
  <si>
    <t>Účastnická zásuvka Tv FM/DAB koncová</t>
  </si>
  <si>
    <t>462257038</t>
  </si>
  <si>
    <t>742420121</t>
  </si>
  <si>
    <t>Montáž televizní zásuvky koncové nebo průběžné</t>
  </si>
  <si>
    <t>-1534155084</t>
  </si>
  <si>
    <t>https://podminky.urs.cz/item/CS_URS_2024_01/742420121</t>
  </si>
  <si>
    <t>STAINST</t>
  </si>
  <si>
    <t>Zapojení do stávajícího rozvodu</t>
  </si>
  <si>
    <t>1392406077</t>
  </si>
  <si>
    <t>-1893356787</t>
  </si>
  <si>
    <t>1606037519</t>
  </si>
  <si>
    <t>D1.14.4h3 - Elektrická požární signalizace</t>
  </si>
  <si>
    <t xml:space="preserve">    EPS - Materiál a instalace</t>
  </si>
  <si>
    <t xml:space="preserve">    NZS - Nouzový zvukový systém</t>
  </si>
  <si>
    <t>742210861</t>
  </si>
  <si>
    <t>Demontáž soklu hlásiče nebo patice</t>
  </si>
  <si>
    <t>-2087131639</t>
  </si>
  <si>
    <t>https://podminky.urs.cz/item/CS_URS_2024_01/742210861</t>
  </si>
  <si>
    <t>742210821</t>
  </si>
  <si>
    <t>Demontáž hlásiče automatického bodového</t>
  </si>
  <si>
    <t>257990260</t>
  </si>
  <si>
    <t>https://podminky.urs.cz/item/CS_URS_2024_01/742210821</t>
  </si>
  <si>
    <t>DEMEPS001</t>
  </si>
  <si>
    <t>Demontáž kabelu EPS</t>
  </si>
  <si>
    <t>-2135369447</t>
  </si>
  <si>
    <t>742410801</t>
  </si>
  <si>
    <t>Demontáž reproduktoru podhledového nebo nástěnného nebo směrového</t>
  </si>
  <si>
    <t>-794718391</t>
  </si>
  <si>
    <t>https://podminky.urs.cz/item/CS_URS_2024_01/742410801</t>
  </si>
  <si>
    <t>DEMNZS001</t>
  </si>
  <si>
    <t>Demontáž kabelu NZS</t>
  </si>
  <si>
    <t>-76842615</t>
  </si>
  <si>
    <t>EPS</t>
  </si>
  <si>
    <t>Materiál a instalace</t>
  </si>
  <si>
    <t>EPSKAB-A</t>
  </si>
  <si>
    <t>Bezhalogenový, plamen nešířící kabel J-H(St)H 1x2x0,8 pro kruhové linky</t>
  </si>
  <si>
    <t>1407784039</t>
  </si>
  <si>
    <t>153211333</t>
  </si>
  <si>
    <t>EPS-MAT1</t>
  </si>
  <si>
    <t>Příchytka pro kabel do 8mm, turbošroub</t>
  </si>
  <si>
    <t>-991209299</t>
  </si>
  <si>
    <t>-255585796</t>
  </si>
  <si>
    <t>516.800.909</t>
  </si>
  <si>
    <t>Paralelní neadresovatelná optická signalizace 801HL</t>
  </si>
  <si>
    <t>560036494</t>
  </si>
  <si>
    <t>742210131</t>
  </si>
  <si>
    <t>Montáž soklu hlásiče nebo patice</t>
  </si>
  <si>
    <t>872808284</t>
  </si>
  <si>
    <t>https://podminky.urs.cz/item/CS_URS_2024_01/742210131</t>
  </si>
  <si>
    <t>742210121</t>
  </si>
  <si>
    <t>Montáž hlásiče automatického bodového</t>
  </si>
  <si>
    <t>24720582</t>
  </si>
  <si>
    <t>https://podminky.urs.cz/item/CS_URS_2024_01/742210121</t>
  </si>
  <si>
    <t>742210261</t>
  </si>
  <si>
    <t>Montáž sirény nebo majáku nebo signalizace</t>
  </si>
  <si>
    <t>-1162159271</t>
  </si>
  <si>
    <t>https://podminky.urs.cz/item/CS_URS_2024_01/742210261</t>
  </si>
  <si>
    <t>"paralelni signalizace" 1</t>
  </si>
  <si>
    <t>742210421</t>
  </si>
  <si>
    <t>Programování a oživení systému na jeden detektor EPS</t>
  </si>
  <si>
    <t>-365772058</t>
  </si>
  <si>
    <t>https://podminky.urs.cz/item/CS_URS_2024_01/742210421</t>
  </si>
  <si>
    <t>742210503</t>
  </si>
  <si>
    <t>Provedení koordinační funkční zkoušky EPS</t>
  </si>
  <si>
    <t>-1651968646</t>
  </si>
  <si>
    <t>https://podminky.urs.cz/item/CS_URS_2024_01/742210503</t>
  </si>
  <si>
    <t>742210521</t>
  </si>
  <si>
    <t>Výchozí revize systému EPS na jeden detektor</t>
  </si>
  <si>
    <t>-1009539904</t>
  </si>
  <si>
    <t>https://podminky.urs.cz/item/CS_URS_2024_01/742210521</t>
  </si>
  <si>
    <t>NZS</t>
  </si>
  <si>
    <t>Nouzový zvukový systém</t>
  </si>
  <si>
    <t>NZSKAB01</t>
  </si>
  <si>
    <t>Kabel FE180/E90 2x1,5 pro reproduktorové linky</t>
  </si>
  <si>
    <t>-451731033</t>
  </si>
  <si>
    <t>1768705088</t>
  </si>
  <si>
    <t>NZS-MAT1</t>
  </si>
  <si>
    <t>536932921</t>
  </si>
  <si>
    <t>163024316</t>
  </si>
  <si>
    <t>4E-LCF6/ENC</t>
  </si>
  <si>
    <t>Stropní reproduktor dle EN54-24 s požárním krytem. Technická data dle EN54-24: jmenovitý šumový výkon a napětí 6W @ 100V, citlivost 80dB @ 1W/4m, max. úroveň akustického tlaku 88dB @ 4m, frekvenční charakteristika 100Hz-16kHz</t>
  </si>
  <si>
    <t>-100776669</t>
  </si>
  <si>
    <t>742410062</t>
  </si>
  <si>
    <t>Montáž reproduktoru podhledového s krytem rozhlasu</t>
  </si>
  <si>
    <t>663353838</t>
  </si>
  <si>
    <t>https://podminky.urs.cz/item/CS_URS_2024_01/742410062</t>
  </si>
  <si>
    <t>742410301</t>
  </si>
  <si>
    <t>Měření impedance rozhlasové ústředny</t>
  </si>
  <si>
    <t>-1142192130</t>
  </si>
  <si>
    <t>https://podminky.urs.cz/item/CS_URS_2024_01/742410301</t>
  </si>
  <si>
    <t>-890276659</t>
  </si>
  <si>
    <t>817341334</t>
  </si>
  <si>
    <t>D1.14.4i - Medicinální plyny</t>
  </si>
  <si>
    <t>Jiři Štajer</t>
  </si>
  <si>
    <t>D1 - Potrubní rozvod</t>
  </si>
  <si>
    <t>D2 - Ukončovací prvky</t>
  </si>
  <si>
    <t>D3 - Montáže, revize, zkoušky</t>
  </si>
  <si>
    <t>D1</t>
  </si>
  <si>
    <t>Potrubní rozvod</t>
  </si>
  <si>
    <t>Pol1</t>
  </si>
  <si>
    <t>Potrubí Cu ø 12x1mm</t>
  </si>
  <si>
    <t>Pol2</t>
  </si>
  <si>
    <t>Prořez potrubí 3%</t>
  </si>
  <si>
    <t>Pol3</t>
  </si>
  <si>
    <t>Pájka Ag 45%</t>
  </si>
  <si>
    <t>g</t>
  </si>
  <si>
    <t>Pol4</t>
  </si>
  <si>
    <t>Chránička potrubí ø 12</t>
  </si>
  <si>
    <t>Pol5</t>
  </si>
  <si>
    <t>Potrubní tvarovky Cu pro potrubí  ø 12x1</t>
  </si>
  <si>
    <t>Pol6</t>
  </si>
  <si>
    <t>Potrubní tvarovky Cu pro potrubí  ø 18x1</t>
  </si>
  <si>
    <t>Pol7</t>
  </si>
  <si>
    <t>Konzolový systém pro jeden plyn ø 12</t>
  </si>
  <si>
    <t>Pol8</t>
  </si>
  <si>
    <t>Značení potrubí</t>
  </si>
  <si>
    <t>Pol9</t>
  </si>
  <si>
    <t>Ochranný plyn při pájení potrubí</t>
  </si>
  <si>
    <t>Pol10</t>
  </si>
  <si>
    <t>Čistící plyn - dusík</t>
  </si>
  <si>
    <t>Pol11</t>
  </si>
  <si>
    <t>Tlaková zkouška, úseková</t>
  </si>
  <si>
    <t>Pol12</t>
  </si>
  <si>
    <t>Tlaková zkouška, závěrečná</t>
  </si>
  <si>
    <t>Pol13</t>
  </si>
  <si>
    <t>Napojení na stávající rozvod, včetně odstávky</t>
  </si>
  <si>
    <t>D2</t>
  </si>
  <si>
    <t>Ukončovací prvky</t>
  </si>
  <si>
    <t>Pol14</t>
  </si>
  <si>
    <t>Lůžková rampa pro 2 lůžka D1.14.4i-02, Detail 01, Specifikace D1.14.4i-03</t>
  </si>
  <si>
    <t>D3</t>
  </si>
  <si>
    <t>Montáže, revize, zkoušky</t>
  </si>
  <si>
    <t>Pol15</t>
  </si>
  <si>
    <t>Revize, zk. dle ČSN EN 7396-1 ed.2, zkoušky dle LEK</t>
  </si>
  <si>
    <t>Pol16</t>
  </si>
  <si>
    <t>Uvedení do provozu, provozní zkoušky, zkušební provoz</t>
  </si>
  <si>
    <t>Pol17</t>
  </si>
  <si>
    <t>Zaškolení obsluhy</t>
  </si>
  <si>
    <t>Pol18</t>
  </si>
  <si>
    <t>Dokumentace skutečného stavu</t>
  </si>
  <si>
    <t>Pol19</t>
  </si>
  <si>
    <t>Doprava, doprava materiálu, ubytování</t>
  </si>
  <si>
    <t>Pol20</t>
  </si>
  <si>
    <t>-640595110</t>
  </si>
  <si>
    <t>VRN - Vedlejší rozpočtové náklady</t>
  </si>
  <si>
    <t>Bc. Čermák, Ing. Avuk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</si>
  <si>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</si>
  <si>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</si>
  <si>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</si>
  <si>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</si>
  <si>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</si>
  <si>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</si>
  <si>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VRN1</t>
  </si>
  <si>
    <t>Průzkumné, geodetické a projektové práce</t>
  </si>
  <si>
    <t>013254000</t>
  </si>
  <si>
    <t>Dokumentace skutečného provedení stavby</t>
  </si>
  <si>
    <t>Soubor</t>
  </si>
  <si>
    <t>1024</t>
  </si>
  <si>
    <t>-1416301739</t>
  </si>
  <si>
    <t>https://podminky.urs.cz/item/CS_URS_2024_01/013254000</t>
  </si>
  <si>
    <t>Zpracování a kompletace projektové dokumentace skutečného provedení stavby se zakreslením změn</t>
  </si>
  <si>
    <t>- součástí nákladu je i tištěná a digitální forma dokumentace dle smluvních podmínek</t>
  </si>
  <si>
    <t>013294000r</t>
  </si>
  <si>
    <t>820015943</t>
  </si>
  <si>
    <t>Výrobní a dílenská dokumentace se bude vztahovat, mimo jiné, k následujícím částem:</t>
  </si>
  <si>
    <t xml:space="preserve"> Stavební část</t>
  </si>
  <si>
    <t xml:space="preserve"> Statika</t>
  </si>
  <si>
    <t xml:space="preserve"> Ostatní:</t>
  </si>
  <si>
    <t>- ostatní konstrukce spadající do stavební části</t>
  </si>
  <si>
    <t>- barevné vzorkování</t>
  </si>
  <si>
    <t>VRN2</t>
  </si>
  <si>
    <t>Příprava staveniště</t>
  </si>
  <si>
    <t>023103000r</t>
  </si>
  <si>
    <t>Vyklízení předmětu pevně spojených se stavbou ve stávajícím objektů</t>
  </si>
  <si>
    <t>-1412203339</t>
  </si>
  <si>
    <t>Náklady na zajištění vyklizení objektů dotčených bouracími a konstrukčními prácemi.</t>
  </si>
  <si>
    <t>Podrobný soupis, dle prohlídky staveniště a požadavků investora.</t>
  </si>
  <si>
    <t>- součástí nákladu je i doprava a uskladnění nábytku a technologie, po celou dobu výstavby</t>
  </si>
  <si>
    <t>VRN3</t>
  </si>
  <si>
    <t>Zařízení staveniště</t>
  </si>
  <si>
    <t>030001000</t>
  </si>
  <si>
    <t>-1008903997</t>
  </si>
  <si>
    <t>https://podminky.urs.cz/item/CS_URS_2024_01/030001000</t>
  </si>
  <si>
    <t>Náklady spojená s potřebou stavebníka - především pak následující:</t>
  </si>
  <si>
    <t>1) Náklady spojené, mimo jiné s vybudováním a provozem staveniště:</t>
  </si>
  <si>
    <t xml:space="preserve"> - projektové práce pro zařízení staveniště - podrobný projekt plánu organizace výstavby (POV)</t>
  </si>
  <si>
    <t>2) Náklady spojené se samotným vybavením staveniště - oceněno na základě požadavků GD:</t>
  </si>
  <si>
    <t>součástí prací je mimo jiné následující:</t>
  </si>
  <si>
    <t>- zprovoznění komunikační sítě pro potřeby stavby</t>
  </si>
  <si>
    <t>- zřízení a úprava provizorních komunikací</t>
  </si>
  <si>
    <t>- zhotovení a správa skládek na staveništi</t>
  </si>
  <si>
    <t>- ostatní náklady spojené s potřebou stavebníka</t>
  </si>
  <si>
    <t>- osvětlení a zabezpečení staveniště</t>
  </si>
  <si>
    <t>3) Náklady spojené se samotným vybavením staveniště - oceněno na základě požadavků GD:</t>
  </si>
  <si>
    <t>- oplocení staveniště</t>
  </si>
  <si>
    <t>- opatření na ochranu stávajících konstrukcí, budov a sousedních pozemků</t>
  </si>
  <si>
    <t>- dopravní značení na staveništi</t>
  </si>
  <si>
    <t>- osvětlení staveniště</t>
  </si>
  <si>
    <t>- strážní služba, případně zabezpečovací systém</t>
  </si>
  <si>
    <t xml:space="preserve">- ochranné a provozní konstrukce </t>
  </si>
  <si>
    <t xml:space="preserve"> - informační tabule</t>
  </si>
  <si>
    <t>4) Náklady spojené, mimo jiné s:</t>
  </si>
  <si>
    <t>- demolicí zařízení staveniště</t>
  </si>
  <si>
    <t>- rozebráním veškerých konstrukcí zajišťujících chod a bezpečnost staveniště</t>
  </si>
  <si>
    <t>5) Veškeré další náklady spojené s potřebou GD pro zajištění stavby</t>
  </si>
  <si>
    <t>033203000</t>
  </si>
  <si>
    <t>Energie pro zařízení staveniště</t>
  </si>
  <si>
    <t>-1393190434</t>
  </si>
  <si>
    <t>https://podminky.urs.cz/item/CS_URS_2024_01/033203000</t>
  </si>
  <si>
    <t>Náklady spojené, mimo jiné s:</t>
  </si>
  <si>
    <t>- připojení na stávající infrastrukturu</t>
  </si>
  <si>
    <t xml:space="preserve">- zprovoznění zařízení staveniště </t>
  </si>
  <si>
    <t>- poplatky spojené s využitím elektrické energie, vody, plynu atd.</t>
  </si>
  <si>
    <t>033203001r</t>
  </si>
  <si>
    <t>Závěrečný úklid staveniště a komunikačních tras</t>
  </si>
  <si>
    <t>1708967553</t>
  </si>
  <si>
    <t>VRN3007-R</t>
  </si>
  <si>
    <t>Zajištění místnosti pro umožnění výkonu činnosti TDS, AD, koordinátora BOZP.</t>
  </si>
  <si>
    <t>952887992</t>
  </si>
  <si>
    <t>Předat samostatnou buňku s vybavením věšák, dva stoly, čtyři židle , skříň na dokumentaci se standardní elektroinstalací a připojením na internet</t>
  </si>
  <si>
    <t>VRN3010-R</t>
  </si>
  <si>
    <t xml:space="preserve">Zabezpečení stávajících zařízení a vybavení </t>
  </si>
  <si>
    <t>1482422160</t>
  </si>
  <si>
    <t xml:space="preserve">Zabezpečení stávajících zařízení a vybavení proti mechanickému poškození, prachu, zatečení (při opravách a rekonstrukcích) </t>
  </si>
  <si>
    <t xml:space="preserve">- zabezpečení stávajících a ostatních ponechávaných zařízení </t>
  </si>
  <si>
    <t>VRN4</t>
  </si>
  <si>
    <t>Inženýrská činnost</t>
  </si>
  <si>
    <t>049002r01</t>
  </si>
  <si>
    <t>Ostatní inženýrská činnost - zpracování koordinačního plánu jednotlivých profesí</t>
  </si>
  <si>
    <t>1863463572</t>
  </si>
  <si>
    <t>Náklady mimo jiné, vzniklé v rámci inženýrské činnosti během výstavby:</t>
  </si>
  <si>
    <t xml:space="preserve"> - náklady na přípravu pro koordinaci jednotlivých profesí a předcházení vzniku kolizí - činnost koordinátora TZB v průběhu výstavby</t>
  </si>
  <si>
    <t>- náklady na koordinaci kolizí jednotlivých profesí</t>
  </si>
  <si>
    <t>- náklady na koordinaci subdodavatelů a dodavatelů</t>
  </si>
  <si>
    <t>- náklady na ostatní činnost mimo definici kompletačních a koordinačních činnosti</t>
  </si>
  <si>
    <t>- náklady na kolaudační řízení</t>
  </si>
  <si>
    <t>- náklady na součinnost veškerých účastníků stavebního řízení</t>
  </si>
  <si>
    <t xml:space="preserve"> - náklady na koordinaci profesí se stávajícími konstrukcemi a stávajícími rozvody TZB v již provedených konstrukcích (podhledy, stoupačky atd.)</t>
  </si>
  <si>
    <t>tj. činnost koordinátora TZB v průběhu výstavby</t>
  </si>
  <si>
    <t>VRN4001-R</t>
  </si>
  <si>
    <t>Kompletační a koordinační činnost</t>
  </si>
  <si>
    <t>1645624273</t>
  </si>
  <si>
    <t>Náklady mimo jiné, na zajištění a dodržení splnění všech požadavků a podmínek:</t>
  </si>
  <si>
    <t>- vyjádřeních vyplývajících ze stanovisek orgánů státní správy</t>
  </si>
  <si>
    <t>- zajištění oznámení zahájení stavebních prací v souladu s pravomocnými rozhodnutími a vyjádřeními například správců sítí</t>
  </si>
  <si>
    <t>-poskytnutí součinnosti při tvorbě povinných monitorovacích zpráv projektu; zajištění koordinační činnosti subdodavatelů zhotovitele</t>
  </si>
  <si>
    <t>-zajištění a provedení všech nezbytných opatření organizačního a stavebně technologického charakteru k řádnému provedení předmětu díla</t>
  </si>
  <si>
    <t>- předání všech dokladů o dokončené stavbě</t>
  </si>
  <si>
    <t>kompletace atestů, certifikátů, revizních zpráv a ostatních dokladů potřebných k předání a kolaudaci stavby vyplývajících z SOD</t>
  </si>
  <si>
    <t>- náklady na koordinační práci dodávek mezi dodavateli</t>
  </si>
  <si>
    <t>- stanovení pořadí případně souběžného provádění prací a doby realizace</t>
  </si>
  <si>
    <t>- vesměs se týká veškeré činnosti související se zakázkou - koordinace mezi jednotlivými subdodavateli</t>
  </si>
  <si>
    <t>VRN4002-R</t>
  </si>
  <si>
    <t>Zpracování harmonogramu</t>
  </si>
  <si>
    <t>1379076436</t>
  </si>
  <si>
    <t>Náklady na předložení a aktualizaci podrobného časového harmonogramu prací a plnění samostatně pro každou etapu</t>
  </si>
  <si>
    <t>VRN4007-R</t>
  </si>
  <si>
    <t>Měření hluku</t>
  </si>
  <si>
    <t>-1650816763</t>
  </si>
  <si>
    <t>Kontrolní měření hluku v průběhu stavby a měření  po dokončení stavby dle stanoviska hygieny</t>
  </si>
  <si>
    <t>VRN7</t>
  </si>
  <si>
    <t>Provozní vlivy</t>
  </si>
  <si>
    <t>071002000</t>
  </si>
  <si>
    <t>Provoz investora, třetích osob</t>
  </si>
  <si>
    <t>1984523268</t>
  </si>
  <si>
    <t>https://podminky.urs.cz/item/CS_URS_2024_01/071002000</t>
  </si>
  <si>
    <t>- zpracování návrhu pro zachování provozu</t>
  </si>
  <si>
    <t>- zajištění provozu místních komunikací a přístupu k objektu</t>
  </si>
  <si>
    <t>- zajištění provozu v hale</t>
  </si>
  <si>
    <t>- vytvoření provizorních konstrukcí - lávek, cest, odstavných ploch atd.</t>
  </si>
  <si>
    <t>VRN9</t>
  </si>
  <si>
    <t>Ostatní náklady</t>
  </si>
  <si>
    <t>091002000</t>
  </si>
  <si>
    <t>Ostatní náklady související s objektem</t>
  </si>
  <si>
    <t>-1675894257</t>
  </si>
  <si>
    <t>Mimo jiné náklady na:</t>
  </si>
  <si>
    <t>- Zpracování "Průkazu energetické náročnosti budov" (PENB)</t>
  </si>
  <si>
    <t>- Náklady na předání stavby, kolaudaci, pořízení fotodokumentace, BOZP a ostatní náklady vyplývající z obchodních podmínek jinde neuvedené</t>
  </si>
  <si>
    <t>VRN40012-R</t>
  </si>
  <si>
    <t xml:space="preserve">Fotodokumentace prováděného díla </t>
  </si>
  <si>
    <t>-1206367543</t>
  </si>
  <si>
    <t>Náklady na zajištění průběžné fotodokumentace provádění díla - zhotovitel zajistí a předá objednateli průběžnou fotodokumentaci realizace díla.</t>
  </si>
  <si>
    <t>Fotodokumentace bude dokladovat průběh díla a bude zejména dokumentovat části stavby a konstrukce před jejich zakrytím.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</si>
</sst>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1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 wrapText="1"/>
    </xf>
    <xf numFmtId="0" fontId="30" fillId="0" borderId="0" xfId="0" applyFont="1" applyAlignment="1" applyProtection="1">
      <alignment horizontal="left" vertical="center" wrapText="1"/>
    </xf>
    <xf numFmtId="0" fontId="22" fillId="4" borderId="7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2" fillId="4" borderId="8" xfId="0" applyFont="1" applyFill="1" applyBorder="1" applyAlignment="1" applyProtection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14" fontId="2" fillId="2" borderId="0" xfId="0" applyNumberFormat="1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4_01/033203000" TargetMode="External"/><Relationship Id="rId2" Type="http://schemas.openxmlformats.org/officeDocument/2006/relationships/hyperlink" Target="https://podminky.urs.cz/item/CS_URS_2024_01/030001000" TargetMode="External"/><Relationship Id="rId1" Type="http://schemas.openxmlformats.org/officeDocument/2006/relationships/hyperlink" Target="https://podminky.urs.cz/item/CS_URS_2024_01/013254000" TargetMode="External"/><Relationship Id="rId5" Type="http://schemas.openxmlformats.org/officeDocument/2006/relationships/drawing" Target="../drawings/drawing10.xml"/><Relationship Id="rId4" Type="http://schemas.openxmlformats.org/officeDocument/2006/relationships/hyperlink" Target="https://podminky.urs.cz/item/CS_URS_2024_01/071002000" TargetMode="Externa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4_01/766691914" TargetMode="External"/><Relationship Id="rId117" Type="http://schemas.openxmlformats.org/officeDocument/2006/relationships/hyperlink" Target="https://podminky.urs.cz/item/CS_URS_2024_01/781492221" TargetMode="External"/><Relationship Id="rId21" Type="http://schemas.openxmlformats.org/officeDocument/2006/relationships/hyperlink" Target="https://podminky.urs.cz/item/CS_URS_2024_01/711131811" TargetMode="External"/><Relationship Id="rId42" Type="http://schemas.openxmlformats.org/officeDocument/2006/relationships/hyperlink" Target="https://podminky.urs.cz/item/CS_URS_2024_01/974032666" TargetMode="External"/><Relationship Id="rId47" Type="http://schemas.openxmlformats.org/officeDocument/2006/relationships/hyperlink" Target="https://podminky.urs.cz/item/CS_URS_2024_01/974031155" TargetMode="External"/><Relationship Id="rId63" Type="http://schemas.openxmlformats.org/officeDocument/2006/relationships/hyperlink" Target="https://podminky.urs.cz/item/CS_URS_2024_01/998018002" TargetMode="External"/><Relationship Id="rId68" Type="http://schemas.openxmlformats.org/officeDocument/2006/relationships/hyperlink" Target="https://podminky.urs.cz/item/CS_URS_2024_01/763121476" TargetMode="External"/><Relationship Id="rId84" Type="http://schemas.openxmlformats.org/officeDocument/2006/relationships/hyperlink" Target="https://podminky.urs.cz/item/CS_URS_2024_01/766821122" TargetMode="External"/><Relationship Id="rId89" Type="http://schemas.openxmlformats.org/officeDocument/2006/relationships/hyperlink" Target="https://podminky.urs.cz/item/CS_URS_2024_01/776121321" TargetMode="External"/><Relationship Id="rId112" Type="http://schemas.openxmlformats.org/officeDocument/2006/relationships/hyperlink" Target="https://podminky.urs.cz/item/CS_URS_2024_01/781131264R" TargetMode="External"/><Relationship Id="rId16" Type="http://schemas.openxmlformats.org/officeDocument/2006/relationships/hyperlink" Target="https://podminky.urs.cz/item/CS_URS_2024_01/632452421" TargetMode="External"/><Relationship Id="rId107" Type="http://schemas.openxmlformats.org/officeDocument/2006/relationships/hyperlink" Target="https://podminky.urs.cz/item/CS_URS_2024_01/781131112" TargetMode="External"/><Relationship Id="rId11" Type="http://schemas.openxmlformats.org/officeDocument/2006/relationships/hyperlink" Target="https://podminky.urs.cz/item/CS_URS_2024_01/612325421" TargetMode="External"/><Relationship Id="rId32" Type="http://schemas.openxmlformats.org/officeDocument/2006/relationships/hyperlink" Target="https://podminky.urs.cz/item/CS_URS_2024_01/962031132" TargetMode="External"/><Relationship Id="rId37" Type="http://schemas.openxmlformats.org/officeDocument/2006/relationships/hyperlink" Target="https://podminky.urs.cz/item/CS_URS_2024_01/968072455" TargetMode="External"/><Relationship Id="rId53" Type="http://schemas.openxmlformats.org/officeDocument/2006/relationships/hyperlink" Target="https://podminky.urs.cz/item/CS_URS_2024_01/977151222" TargetMode="External"/><Relationship Id="rId58" Type="http://schemas.openxmlformats.org/officeDocument/2006/relationships/hyperlink" Target="https://podminky.urs.cz/item/CS_URS_2024_01/997013321" TargetMode="External"/><Relationship Id="rId74" Type="http://schemas.openxmlformats.org/officeDocument/2006/relationships/hyperlink" Target="https://podminky.urs.cz/item/CS_URS_2024_01/763121762" TargetMode="External"/><Relationship Id="rId79" Type="http://schemas.openxmlformats.org/officeDocument/2006/relationships/hyperlink" Target="https://podminky.urs.cz/item/CS_URS_2024_01/763431011" TargetMode="External"/><Relationship Id="rId102" Type="http://schemas.openxmlformats.org/officeDocument/2006/relationships/hyperlink" Target="https://podminky.urs.cz/item/CS_URS_2024_01/776223111" TargetMode="External"/><Relationship Id="rId5" Type="http://schemas.openxmlformats.org/officeDocument/2006/relationships/hyperlink" Target="https://podminky.urs.cz/item/CS_URS_2024_01/342291111" TargetMode="External"/><Relationship Id="rId61" Type="http://schemas.openxmlformats.org/officeDocument/2006/relationships/hyperlink" Target="https://podminky.urs.cz/item/CS_URS_2024_01/997013631" TargetMode="External"/><Relationship Id="rId82" Type="http://schemas.openxmlformats.org/officeDocument/2006/relationships/hyperlink" Target="https://podminky.urs.cz/item/CS_URS_2024_01/998763302" TargetMode="External"/><Relationship Id="rId90" Type="http://schemas.openxmlformats.org/officeDocument/2006/relationships/hyperlink" Target="https://podminky.urs.cz/item/CS_URS_2024_01/776141121" TargetMode="External"/><Relationship Id="rId95" Type="http://schemas.openxmlformats.org/officeDocument/2006/relationships/hyperlink" Target="https://podminky.urs.cz/item/CS_URS_2024_01/776251111" TargetMode="External"/><Relationship Id="rId19" Type="http://schemas.openxmlformats.org/officeDocument/2006/relationships/hyperlink" Target="https://podminky.urs.cz/item/CS_URS_2024_01/949101111" TargetMode="External"/><Relationship Id="rId14" Type="http://schemas.openxmlformats.org/officeDocument/2006/relationships/hyperlink" Target="https://podminky.urs.cz/item/CS_URS_2024_01/619991011" TargetMode="External"/><Relationship Id="rId22" Type="http://schemas.openxmlformats.org/officeDocument/2006/relationships/hyperlink" Target="https://podminky.urs.cz/item/CS_URS_2024_01/713120821" TargetMode="External"/><Relationship Id="rId27" Type="http://schemas.openxmlformats.org/officeDocument/2006/relationships/hyperlink" Target="https://podminky.urs.cz/item/CS_URS_2024_01/766691915" TargetMode="External"/><Relationship Id="rId30" Type="http://schemas.openxmlformats.org/officeDocument/2006/relationships/hyperlink" Target="https://podminky.urs.cz/item/CS_URS_2024_01/776201811" TargetMode="External"/><Relationship Id="rId35" Type="http://schemas.openxmlformats.org/officeDocument/2006/relationships/hyperlink" Target="https://podminky.urs.cz/item/CS_URS_2024_01/965042131" TargetMode="External"/><Relationship Id="rId43" Type="http://schemas.openxmlformats.org/officeDocument/2006/relationships/hyperlink" Target="https://podminky.urs.cz/item/CS_URS_2024_01/973031344" TargetMode="External"/><Relationship Id="rId48" Type="http://schemas.openxmlformats.org/officeDocument/2006/relationships/hyperlink" Target="https://podminky.urs.cz/item/CS_URS_2024_01/974042553" TargetMode="External"/><Relationship Id="rId56" Type="http://schemas.openxmlformats.org/officeDocument/2006/relationships/hyperlink" Target="https://podminky.urs.cz/item/CS_URS_2024_01/997013212" TargetMode="External"/><Relationship Id="rId64" Type="http://schemas.openxmlformats.org/officeDocument/2006/relationships/hyperlink" Target="https://podminky.urs.cz/item/CS_URS_2024_01/713121111" TargetMode="External"/><Relationship Id="rId69" Type="http://schemas.openxmlformats.org/officeDocument/2006/relationships/hyperlink" Target="https://podminky.urs.cz/item/CS_URS_2024_01/763121477R" TargetMode="External"/><Relationship Id="rId77" Type="http://schemas.openxmlformats.org/officeDocument/2006/relationships/hyperlink" Target="https://podminky.urs.cz/item/CS_URS_2024_01/763173132" TargetMode="External"/><Relationship Id="rId100" Type="http://schemas.openxmlformats.org/officeDocument/2006/relationships/hyperlink" Target="https://podminky.urs.cz/item/CS_URS_2024_01/776411214R" TargetMode="External"/><Relationship Id="rId105" Type="http://schemas.openxmlformats.org/officeDocument/2006/relationships/hyperlink" Target="https://podminky.urs.cz/item/CS_URS_2024_01/776991141" TargetMode="External"/><Relationship Id="rId113" Type="http://schemas.openxmlformats.org/officeDocument/2006/relationships/hyperlink" Target="https://podminky.urs.cz/item/CS_URS_2024_01/781474115" TargetMode="External"/><Relationship Id="rId118" Type="http://schemas.openxmlformats.org/officeDocument/2006/relationships/hyperlink" Target="https://podminky.urs.cz/item/CS_URS_2024_01/781121011" TargetMode="External"/><Relationship Id="rId8" Type="http://schemas.openxmlformats.org/officeDocument/2006/relationships/hyperlink" Target="https://podminky.urs.cz/item/CS_URS_2024_01/612131301" TargetMode="External"/><Relationship Id="rId51" Type="http://schemas.openxmlformats.org/officeDocument/2006/relationships/hyperlink" Target="https://podminky.urs.cz/item/CS_URS_2024_01/977151122" TargetMode="External"/><Relationship Id="rId72" Type="http://schemas.openxmlformats.org/officeDocument/2006/relationships/hyperlink" Target="https://podminky.urs.cz/item/CS_URS_2024_01/763121714" TargetMode="External"/><Relationship Id="rId80" Type="http://schemas.openxmlformats.org/officeDocument/2006/relationships/hyperlink" Target="https://podminky.urs.cz/item/CS_URS_2024_01/763431041" TargetMode="External"/><Relationship Id="rId85" Type="http://schemas.openxmlformats.org/officeDocument/2006/relationships/hyperlink" Target="https://podminky.urs.cz/item/CS_URS_2024_01/766821142" TargetMode="External"/><Relationship Id="rId93" Type="http://schemas.openxmlformats.org/officeDocument/2006/relationships/hyperlink" Target="https://podminky.urs.cz/item/CS_URS_2024_01/776411213" TargetMode="External"/><Relationship Id="rId98" Type="http://schemas.openxmlformats.org/officeDocument/2006/relationships/hyperlink" Target="https://podminky.urs.cz/item/CS_URS_2024_01/776221121" TargetMode="External"/><Relationship Id="rId121" Type="http://schemas.openxmlformats.org/officeDocument/2006/relationships/hyperlink" Target="https://podminky.urs.cz/item/CS_URS_2024_01/784171101" TargetMode="External"/><Relationship Id="rId3" Type="http://schemas.openxmlformats.org/officeDocument/2006/relationships/hyperlink" Target="https://podminky.urs.cz/item/CS_URS_2024_01/340271025" TargetMode="External"/><Relationship Id="rId12" Type="http://schemas.openxmlformats.org/officeDocument/2006/relationships/hyperlink" Target="https://podminky.urs.cz/item/CS_URS_2024_01/612142001" TargetMode="External"/><Relationship Id="rId17" Type="http://schemas.openxmlformats.org/officeDocument/2006/relationships/hyperlink" Target="https://podminky.urs.cz/item/CS_URS_2024_01/632451234" TargetMode="External"/><Relationship Id="rId25" Type="http://schemas.openxmlformats.org/officeDocument/2006/relationships/hyperlink" Target="https://podminky.urs.cz/item/CS_URS_2024_01/763431871" TargetMode="External"/><Relationship Id="rId33" Type="http://schemas.openxmlformats.org/officeDocument/2006/relationships/hyperlink" Target="https://podminky.urs.cz/item/CS_URS_2024_01/962032231" TargetMode="External"/><Relationship Id="rId38" Type="http://schemas.openxmlformats.org/officeDocument/2006/relationships/hyperlink" Target="https://podminky.urs.cz/item/CS_URS_2024_01/968072456" TargetMode="External"/><Relationship Id="rId46" Type="http://schemas.openxmlformats.org/officeDocument/2006/relationships/hyperlink" Target="https://podminky.urs.cz/item/CS_URS_2024_01/974031142" TargetMode="External"/><Relationship Id="rId59" Type="http://schemas.openxmlformats.org/officeDocument/2006/relationships/hyperlink" Target="https://podminky.urs.cz/item/CS_URS_2024_01/997013511" TargetMode="External"/><Relationship Id="rId67" Type="http://schemas.openxmlformats.org/officeDocument/2006/relationships/hyperlink" Target="https://podminky.urs.cz/item/CS_URS_2024_01/998713102" TargetMode="External"/><Relationship Id="rId103" Type="http://schemas.openxmlformats.org/officeDocument/2006/relationships/hyperlink" Target="https://podminky.urs.cz/item/CS_URS_2024_01/776251411" TargetMode="External"/><Relationship Id="rId108" Type="http://schemas.openxmlformats.org/officeDocument/2006/relationships/hyperlink" Target="https://podminky.urs.cz/item/CS_URS_2024_01/781131241" TargetMode="External"/><Relationship Id="rId116" Type="http://schemas.openxmlformats.org/officeDocument/2006/relationships/hyperlink" Target="https://podminky.urs.cz/item/CS_URS_2024_01/781492251" TargetMode="External"/><Relationship Id="rId20" Type="http://schemas.openxmlformats.org/officeDocument/2006/relationships/hyperlink" Target="https://podminky.urs.cz/item/CS_URS_2024_01/952901111" TargetMode="External"/><Relationship Id="rId41" Type="http://schemas.openxmlformats.org/officeDocument/2006/relationships/hyperlink" Target="https://podminky.urs.cz/item/CS_URS_2024_01/977211121" TargetMode="External"/><Relationship Id="rId54" Type="http://schemas.openxmlformats.org/officeDocument/2006/relationships/hyperlink" Target="https://podminky.urs.cz/item/CS_URS_2024_01/978013191" TargetMode="External"/><Relationship Id="rId62" Type="http://schemas.openxmlformats.org/officeDocument/2006/relationships/hyperlink" Target="https://podminky.urs.cz/item/CS_URS_2024_01/997013869" TargetMode="External"/><Relationship Id="rId70" Type="http://schemas.openxmlformats.org/officeDocument/2006/relationships/hyperlink" Target="https://podminky.urs.cz/item/CS_URS_2024_01/763131721" TargetMode="External"/><Relationship Id="rId75" Type="http://schemas.openxmlformats.org/officeDocument/2006/relationships/hyperlink" Target="https://podminky.urs.cz/item/CS_URS_2024_01/763173111" TargetMode="External"/><Relationship Id="rId83" Type="http://schemas.openxmlformats.org/officeDocument/2006/relationships/hyperlink" Target="https://podminky.urs.cz/item/CS_URS_2024_01/998766202" TargetMode="External"/><Relationship Id="rId88" Type="http://schemas.openxmlformats.org/officeDocument/2006/relationships/hyperlink" Target="https://podminky.urs.cz/item/CS_URS_2024_01/776111311" TargetMode="External"/><Relationship Id="rId91" Type="http://schemas.openxmlformats.org/officeDocument/2006/relationships/hyperlink" Target="https://podminky.urs.cz/item/CS_URS_2024_01/776222111" TargetMode="External"/><Relationship Id="rId96" Type="http://schemas.openxmlformats.org/officeDocument/2006/relationships/hyperlink" Target="https://podminky.urs.cz/item/CS_URS_2024_01/776411222" TargetMode="External"/><Relationship Id="rId111" Type="http://schemas.openxmlformats.org/officeDocument/2006/relationships/hyperlink" Target="https://podminky.urs.cz/item/CS_URS_2024_01/781131264" TargetMode="External"/><Relationship Id="rId1" Type="http://schemas.openxmlformats.org/officeDocument/2006/relationships/hyperlink" Target="https://podminky.urs.cz/item/CS_URS_2024_01/317234410" TargetMode="External"/><Relationship Id="rId6" Type="http://schemas.openxmlformats.org/officeDocument/2006/relationships/hyperlink" Target="https://podminky.urs.cz/item/CS_URS_2024_01/342291121" TargetMode="External"/><Relationship Id="rId15" Type="http://schemas.openxmlformats.org/officeDocument/2006/relationships/hyperlink" Target="https://podminky.urs.cz/item/CS_URS_2024_01/622143003" TargetMode="External"/><Relationship Id="rId23" Type="http://schemas.openxmlformats.org/officeDocument/2006/relationships/hyperlink" Target="https://podminky.urs.cz/item/CS_URS_2024_01/763131821" TargetMode="External"/><Relationship Id="rId28" Type="http://schemas.openxmlformats.org/officeDocument/2006/relationships/hyperlink" Target="https://podminky.urs.cz/item/CS_URS_2024_01/766825811" TargetMode="External"/><Relationship Id="rId36" Type="http://schemas.openxmlformats.org/officeDocument/2006/relationships/hyperlink" Target="https://podminky.urs.cz/item/CS_URS_2024_01/965081213" TargetMode="External"/><Relationship Id="rId49" Type="http://schemas.openxmlformats.org/officeDocument/2006/relationships/hyperlink" Target="https://podminky.urs.cz/item/CS_URS_2024_01/977151113" TargetMode="External"/><Relationship Id="rId57" Type="http://schemas.openxmlformats.org/officeDocument/2006/relationships/hyperlink" Target="https://podminky.urs.cz/item/CS_URS_2024_01/997013311" TargetMode="External"/><Relationship Id="rId106" Type="http://schemas.openxmlformats.org/officeDocument/2006/relationships/hyperlink" Target="https://podminky.urs.cz/item/CS_URS_2024_01/998776102" TargetMode="External"/><Relationship Id="rId114" Type="http://schemas.openxmlformats.org/officeDocument/2006/relationships/hyperlink" Target="https://podminky.urs.cz/item/CS_URS_2024_01/781474154" TargetMode="External"/><Relationship Id="rId119" Type="http://schemas.openxmlformats.org/officeDocument/2006/relationships/hyperlink" Target="https://podminky.urs.cz/item/CS_URS_2024_01/781495115" TargetMode="External"/><Relationship Id="rId10" Type="http://schemas.openxmlformats.org/officeDocument/2006/relationships/hyperlink" Target="https://podminky.urs.cz/item/CS_URS_2024_01/612321341" TargetMode="External"/><Relationship Id="rId31" Type="http://schemas.openxmlformats.org/officeDocument/2006/relationships/hyperlink" Target="https://podminky.urs.cz/item/CS_URS_2024_01/776410811" TargetMode="External"/><Relationship Id="rId44" Type="http://schemas.openxmlformats.org/officeDocument/2006/relationships/hyperlink" Target="https://podminky.urs.cz/item/CS_URS_2024_01/971033431" TargetMode="External"/><Relationship Id="rId52" Type="http://schemas.openxmlformats.org/officeDocument/2006/relationships/hyperlink" Target="https://podminky.urs.cz/item/CS_URS_2024_01/977151218" TargetMode="External"/><Relationship Id="rId60" Type="http://schemas.openxmlformats.org/officeDocument/2006/relationships/hyperlink" Target="https://podminky.urs.cz/item/CS_URS_2024_01/997013509" TargetMode="External"/><Relationship Id="rId65" Type="http://schemas.openxmlformats.org/officeDocument/2006/relationships/hyperlink" Target="https://podminky.urs.cz/item/CS_URS_2024_01/713121211" TargetMode="External"/><Relationship Id="rId73" Type="http://schemas.openxmlformats.org/officeDocument/2006/relationships/hyperlink" Target="https://podminky.urs.cz/item/CS_URS_2024_01/763111720" TargetMode="External"/><Relationship Id="rId78" Type="http://schemas.openxmlformats.org/officeDocument/2006/relationships/hyperlink" Target="https://podminky.urs.cz/item/CS_URS_2024_01/763173133" TargetMode="External"/><Relationship Id="rId81" Type="http://schemas.openxmlformats.org/officeDocument/2006/relationships/hyperlink" Target="https://podminky.urs.cz/item/CS_URS_2024_01/763431701" TargetMode="External"/><Relationship Id="rId86" Type="http://schemas.openxmlformats.org/officeDocument/2006/relationships/hyperlink" Target="https://podminky.urs.cz/item/CS_URS_2024_01/998767202" TargetMode="External"/><Relationship Id="rId94" Type="http://schemas.openxmlformats.org/officeDocument/2006/relationships/hyperlink" Target="https://podminky.urs.cz/item/CS_URS_2024_01/776411214" TargetMode="External"/><Relationship Id="rId99" Type="http://schemas.openxmlformats.org/officeDocument/2006/relationships/hyperlink" Target="https://podminky.urs.cz/item/CS_URS_2024_01/776411213R" TargetMode="External"/><Relationship Id="rId101" Type="http://schemas.openxmlformats.org/officeDocument/2006/relationships/hyperlink" Target="https://podminky.urs.cz/item/CS_URS_2024_01/776421111" TargetMode="External"/><Relationship Id="rId122" Type="http://schemas.openxmlformats.org/officeDocument/2006/relationships/drawing" Target="../drawings/drawing2.xml"/><Relationship Id="rId4" Type="http://schemas.openxmlformats.org/officeDocument/2006/relationships/hyperlink" Target="https://podminky.urs.cz/item/CS_URS_2024_01/342272225" TargetMode="External"/><Relationship Id="rId9" Type="http://schemas.openxmlformats.org/officeDocument/2006/relationships/hyperlink" Target="https://podminky.urs.cz/item/CS_URS_2024_01/612321321" TargetMode="External"/><Relationship Id="rId13" Type="http://schemas.openxmlformats.org/officeDocument/2006/relationships/hyperlink" Target="https://podminky.urs.cz/item/CS_URS_2024_01/612135101" TargetMode="External"/><Relationship Id="rId18" Type="http://schemas.openxmlformats.org/officeDocument/2006/relationships/hyperlink" Target="https://podminky.urs.cz/item/CS_URS_2024_01/632451292" TargetMode="External"/><Relationship Id="rId39" Type="http://schemas.openxmlformats.org/officeDocument/2006/relationships/hyperlink" Target="https://podminky.urs.cz/item/CS_URS_2024_01/971033621" TargetMode="External"/><Relationship Id="rId109" Type="http://schemas.openxmlformats.org/officeDocument/2006/relationships/hyperlink" Target="https://podminky.urs.cz/item/CS_URS_2024_01/781131242" TargetMode="External"/><Relationship Id="rId34" Type="http://schemas.openxmlformats.org/officeDocument/2006/relationships/hyperlink" Target="https://podminky.urs.cz/item/CS_URS_2024_01/965046111" TargetMode="External"/><Relationship Id="rId50" Type="http://schemas.openxmlformats.org/officeDocument/2006/relationships/hyperlink" Target="https://podminky.urs.cz/item/CS_URS_2024_01/977151118" TargetMode="External"/><Relationship Id="rId55" Type="http://schemas.openxmlformats.org/officeDocument/2006/relationships/hyperlink" Target="https://podminky.urs.cz/item/CS_URS_2024_01/978059511" TargetMode="External"/><Relationship Id="rId76" Type="http://schemas.openxmlformats.org/officeDocument/2006/relationships/hyperlink" Target="https://podminky.urs.cz/item/CS_URS_2024_01/763173113" TargetMode="External"/><Relationship Id="rId97" Type="http://schemas.openxmlformats.org/officeDocument/2006/relationships/hyperlink" Target="https://podminky.urs.cz/item/CS_URS_2024_01/776411223" TargetMode="External"/><Relationship Id="rId104" Type="http://schemas.openxmlformats.org/officeDocument/2006/relationships/hyperlink" Target="https://podminky.urs.cz/item/CS_URS_2024_01/776991121" TargetMode="External"/><Relationship Id="rId120" Type="http://schemas.openxmlformats.org/officeDocument/2006/relationships/hyperlink" Target="https://podminky.urs.cz/item/CS_URS_2024_01/998781102" TargetMode="External"/><Relationship Id="rId7" Type="http://schemas.openxmlformats.org/officeDocument/2006/relationships/hyperlink" Target="https://podminky.urs.cz/item/CS_URS_2024_01/346244381" TargetMode="External"/><Relationship Id="rId71" Type="http://schemas.openxmlformats.org/officeDocument/2006/relationships/hyperlink" Target="https://podminky.urs.cz/item/CS_URS_2024_01/763131731" TargetMode="External"/><Relationship Id="rId92" Type="http://schemas.openxmlformats.org/officeDocument/2006/relationships/hyperlink" Target="https://podminky.urs.cz/item/CS_URS_2024_01/776411212" TargetMode="External"/><Relationship Id="rId2" Type="http://schemas.openxmlformats.org/officeDocument/2006/relationships/hyperlink" Target="https://podminky.urs.cz/item/CS_URS_2024_01/317944323" TargetMode="External"/><Relationship Id="rId29" Type="http://schemas.openxmlformats.org/officeDocument/2006/relationships/hyperlink" Target="https://podminky.urs.cz/item/CS_URS_2024_01/766825821" TargetMode="External"/><Relationship Id="rId24" Type="http://schemas.openxmlformats.org/officeDocument/2006/relationships/hyperlink" Target="https://podminky.urs.cz/item/CS_URS_2024_01/763431801" TargetMode="External"/><Relationship Id="rId40" Type="http://schemas.openxmlformats.org/officeDocument/2006/relationships/hyperlink" Target="https://podminky.urs.cz/item/CS_URS_2024_01/977312112" TargetMode="External"/><Relationship Id="rId45" Type="http://schemas.openxmlformats.org/officeDocument/2006/relationships/hyperlink" Target="https://podminky.urs.cz/item/CS_URS_2024_01/974031133" TargetMode="External"/><Relationship Id="rId66" Type="http://schemas.openxmlformats.org/officeDocument/2006/relationships/hyperlink" Target="https://podminky.urs.cz/item/CS_URS_2024_01/713191132" TargetMode="External"/><Relationship Id="rId87" Type="http://schemas.openxmlformats.org/officeDocument/2006/relationships/hyperlink" Target="https://podminky.urs.cz/item/CS_URS_2024_01/771591112" TargetMode="External"/><Relationship Id="rId110" Type="http://schemas.openxmlformats.org/officeDocument/2006/relationships/hyperlink" Target="https://podminky.urs.cz/item/CS_URS_2024_01/781131251" TargetMode="External"/><Relationship Id="rId115" Type="http://schemas.openxmlformats.org/officeDocument/2006/relationships/hyperlink" Target="https://podminky.urs.cz/item/CS_URS_2024_01/78149221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734209113" TargetMode="External"/><Relationship Id="rId13" Type="http://schemas.openxmlformats.org/officeDocument/2006/relationships/drawing" Target="../drawings/drawing3.xml"/><Relationship Id="rId3" Type="http://schemas.openxmlformats.org/officeDocument/2006/relationships/hyperlink" Target="https://podminky.urs.cz/item/CS_URS_2024_01/733110806" TargetMode="External"/><Relationship Id="rId7" Type="http://schemas.openxmlformats.org/officeDocument/2006/relationships/hyperlink" Target="https://podminky.urs.cz/item/CS_URS_2024_01/734200822" TargetMode="External"/><Relationship Id="rId12" Type="http://schemas.openxmlformats.org/officeDocument/2006/relationships/hyperlink" Target="https://podminky.urs.cz/item/CS_URS_2024_01/998735103" TargetMode="External"/><Relationship Id="rId2" Type="http://schemas.openxmlformats.org/officeDocument/2006/relationships/hyperlink" Target="https://podminky.urs.cz/item/CS_URS_2024_01/998713103" TargetMode="External"/><Relationship Id="rId1" Type="http://schemas.openxmlformats.org/officeDocument/2006/relationships/hyperlink" Target="https://podminky.urs.cz/item/CS_URS_2024_01/713463211" TargetMode="External"/><Relationship Id="rId6" Type="http://schemas.openxmlformats.org/officeDocument/2006/relationships/hyperlink" Target="https://podminky.urs.cz/item/CS_URS_2024_01/998733103" TargetMode="External"/><Relationship Id="rId11" Type="http://schemas.openxmlformats.org/officeDocument/2006/relationships/hyperlink" Target="https://podminky.urs.cz/item/CS_URS_2024_01/735164511R" TargetMode="External"/><Relationship Id="rId5" Type="http://schemas.openxmlformats.org/officeDocument/2006/relationships/hyperlink" Target="https://podminky.urs.cz/item/CS_URS_2024_01/733291101" TargetMode="External"/><Relationship Id="rId10" Type="http://schemas.openxmlformats.org/officeDocument/2006/relationships/hyperlink" Target="https://podminky.urs.cz/item/CS_URS_2024_01/735151821" TargetMode="External"/><Relationship Id="rId4" Type="http://schemas.openxmlformats.org/officeDocument/2006/relationships/hyperlink" Target="https://podminky.urs.cz/item/CS_URS_2024_01/733223205" TargetMode="External"/><Relationship Id="rId9" Type="http://schemas.openxmlformats.org/officeDocument/2006/relationships/hyperlink" Target="https://podminky.urs.cz/item/CS_URS_2024_01/998734103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721194104" TargetMode="External"/><Relationship Id="rId13" Type="http://schemas.openxmlformats.org/officeDocument/2006/relationships/hyperlink" Target="https://podminky.urs.cz/item/CS_URS_2024_01/725861102" TargetMode="External"/><Relationship Id="rId18" Type="http://schemas.openxmlformats.org/officeDocument/2006/relationships/hyperlink" Target="https://podminky.urs.cz/item/CS_URS_2024_01/722173912" TargetMode="External"/><Relationship Id="rId26" Type="http://schemas.openxmlformats.org/officeDocument/2006/relationships/hyperlink" Target="https://podminky.urs.cz/item/CS_URS_2024_01/722290234" TargetMode="External"/><Relationship Id="rId39" Type="http://schemas.openxmlformats.org/officeDocument/2006/relationships/hyperlink" Target="https://podminky.urs.cz/item/CS_URS_2024_01/998725203" TargetMode="External"/><Relationship Id="rId3" Type="http://schemas.openxmlformats.org/officeDocument/2006/relationships/hyperlink" Target="https://podminky.urs.cz/item/CS_URS_2024_01/721171905" TargetMode="External"/><Relationship Id="rId21" Type="http://schemas.openxmlformats.org/officeDocument/2006/relationships/hyperlink" Target="https://podminky.urs.cz/item/CS_URS_2024_01/722181851" TargetMode="External"/><Relationship Id="rId34" Type="http://schemas.openxmlformats.org/officeDocument/2006/relationships/hyperlink" Target="https://podminky.urs.cz/item/CS_URS_2024_01/725829111" TargetMode="External"/><Relationship Id="rId42" Type="http://schemas.openxmlformats.org/officeDocument/2006/relationships/hyperlink" Target="https://podminky.urs.cz/item/CS_URS_2024_01/726191001" TargetMode="External"/><Relationship Id="rId7" Type="http://schemas.openxmlformats.org/officeDocument/2006/relationships/hyperlink" Target="https://podminky.urs.cz/item/CS_URS_2024_01/721174045" TargetMode="External"/><Relationship Id="rId12" Type="http://schemas.openxmlformats.org/officeDocument/2006/relationships/hyperlink" Target="https://podminky.urs.cz/item/CS_URS_2024_01/721220801" TargetMode="External"/><Relationship Id="rId17" Type="http://schemas.openxmlformats.org/officeDocument/2006/relationships/hyperlink" Target="https://podminky.urs.cz/item/CS_URS_2024_01/722171912" TargetMode="External"/><Relationship Id="rId25" Type="http://schemas.openxmlformats.org/officeDocument/2006/relationships/hyperlink" Target="https://podminky.urs.cz/item/CS_URS_2024_01/722290226" TargetMode="External"/><Relationship Id="rId33" Type="http://schemas.openxmlformats.org/officeDocument/2006/relationships/hyperlink" Target="https://podminky.urs.cz/item/CS_URS_2024_01/725819402" TargetMode="External"/><Relationship Id="rId38" Type="http://schemas.openxmlformats.org/officeDocument/2006/relationships/hyperlink" Target="https://podminky.urs.cz/item/CS_URS_2024_01/725865311" TargetMode="External"/><Relationship Id="rId2" Type="http://schemas.openxmlformats.org/officeDocument/2006/relationships/hyperlink" Target="https://podminky.urs.cz/item/CS_URS_2024_01/721171803" TargetMode="External"/><Relationship Id="rId16" Type="http://schemas.openxmlformats.org/officeDocument/2006/relationships/hyperlink" Target="https://podminky.urs.cz/item/CS_URS_2024_01/722170801" TargetMode="External"/><Relationship Id="rId20" Type="http://schemas.openxmlformats.org/officeDocument/2006/relationships/hyperlink" Target="https://podminky.urs.cz/item/CS_URS_2024_01/722181211" TargetMode="External"/><Relationship Id="rId29" Type="http://schemas.openxmlformats.org/officeDocument/2006/relationships/hyperlink" Target="https://podminky.urs.cz/item/CS_URS_2024_01/725219102" TargetMode="External"/><Relationship Id="rId41" Type="http://schemas.openxmlformats.org/officeDocument/2006/relationships/hyperlink" Target="https://podminky.urs.cz/item/CS_URS_2024_01/726131201" TargetMode="External"/><Relationship Id="rId1" Type="http://schemas.openxmlformats.org/officeDocument/2006/relationships/hyperlink" Target="https://podminky.urs.cz/item/CS_URS_2024_01/713463211" TargetMode="External"/><Relationship Id="rId6" Type="http://schemas.openxmlformats.org/officeDocument/2006/relationships/hyperlink" Target="https://podminky.urs.cz/item/CS_URS_2024_01/721174043" TargetMode="External"/><Relationship Id="rId11" Type="http://schemas.openxmlformats.org/officeDocument/2006/relationships/hyperlink" Target="https://podminky.urs.cz/item/CS_URS_2024_01/721211911" TargetMode="External"/><Relationship Id="rId24" Type="http://schemas.openxmlformats.org/officeDocument/2006/relationships/hyperlink" Target="https://podminky.urs.cz/item/CS_URS_2024_01/722220121" TargetMode="External"/><Relationship Id="rId32" Type="http://schemas.openxmlformats.org/officeDocument/2006/relationships/hyperlink" Target="https://podminky.urs.cz/item/CS_URS_2024_01/725319111" TargetMode="External"/><Relationship Id="rId37" Type="http://schemas.openxmlformats.org/officeDocument/2006/relationships/hyperlink" Target="https://podminky.urs.cz/item/CS_URS_2024_01/725849411" TargetMode="External"/><Relationship Id="rId40" Type="http://schemas.openxmlformats.org/officeDocument/2006/relationships/hyperlink" Target="https://podminky.urs.cz/item/CS_URS_2024_01/726131041" TargetMode="External"/><Relationship Id="rId45" Type="http://schemas.openxmlformats.org/officeDocument/2006/relationships/drawing" Target="../drawings/drawing5.xml"/><Relationship Id="rId5" Type="http://schemas.openxmlformats.org/officeDocument/2006/relationships/hyperlink" Target="https://podminky.urs.cz/item/CS_URS_2024_01/721174042" TargetMode="External"/><Relationship Id="rId15" Type="http://schemas.openxmlformats.org/officeDocument/2006/relationships/hyperlink" Target="https://podminky.urs.cz/item/CS_URS_2024_01/998721203" TargetMode="External"/><Relationship Id="rId23" Type="http://schemas.openxmlformats.org/officeDocument/2006/relationships/hyperlink" Target="https://podminky.urs.cz/item/CS_URS_2024_01/722220111" TargetMode="External"/><Relationship Id="rId28" Type="http://schemas.openxmlformats.org/officeDocument/2006/relationships/hyperlink" Target="https://podminky.urs.cz/item/CS_URS_2024_01/725119125" TargetMode="External"/><Relationship Id="rId36" Type="http://schemas.openxmlformats.org/officeDocument/2006/relationships/hyperlink" Target="https://podminky.urs.cz/item/CS_URS_2024_01/725829121" TargetMode="External"/><Relationship Id="rId10" Type="http://schemas.openxmlformats.org/officeDocument/2006/relationships/hyperlink" Target="https://podminky.urs.cz/item/CS_URS_2024_01/721194109" TargetMode="External"/><Relationship Id="rId19" Type="http://schemas.openxmlformats.org/officeDocument/2006/relationships/hyperlink" Target="https://podminky.urs.cz/item/CS_URS_2024_01/722175002" TargetMode="External"/><Relationship Id="rId31" Type="http://schemas.openxmlformats.org/officeDocument/2006/relationships/hyperlink" Target="https://podminky.urs.cz/item/CS_URS_2024_01/725244904" TargetMode="External"/><Relationship Id="rId44" Type="http://schemas.openxmlformats.org/officeDocument/2006/relationships/hyperlink" Target="https://podminky.urs.cz/item/CS_URS_2024_01/HZS2212" TargetMode="External"/><Relationship Id="rId4" Type="http://schemas.openxmlformats.org/officeDocument/2006/relationships/hyperlink" Target="https://podminky.urs.cz/item/CS_URS_2024_01/721171913" TargetMode="External"/><Relationship Id="rId9" Type="http://schemas.openxmlformats.org/officeDocument/2006/relationships/hyperlink" Target="https://podminky.urs.cz/item/CS_URS_2024_01/721194105" TargetMode="External"/><Relationship Id="rId14" Type="http://schemas.openxmlformats.org/officeDocument/2006/relationships/hyperlink" Target="https://podminky.urs.cz/item/CS_URS_2024_01/725862103" TargetMode="External"/><Relationship Id="rId22" Type="http://schemas.openxmlformats.org/officeDocument/2006/relationships/hyperlink" Target="https://podminky.urs.cz/item/CS_URS_2024_01/722190401" TargetMode="External"/><Relationship Id="rId27" Type="http://schemas.openxmlformats.org/officeDocument/2006/relationships/hyperlink" Target="https://podminky.urs.cz/item/CS_URS_2024_01/998722203" TargetMode="External"/><Relationship Id="rId30" Type="http://schemas.openxmlformats.org/officeDocument/2006/relationships/hyperlink" Target="https://podminky.urs.cz/item/CS_URS_2024_01/725241901" TargetMode="External"/><Relationship Id="rId35" Type="http://schemas.openxmlformats.org/officeDocument/2006/relationships/hyperlink" Target="https://podminky.urs.cz/item/CS_URS_2024_01/725829131" TargetMode="External"/><Relationship Id="rId43" Type="http://schemas.openxmlformats.org/officeDocument/2006/relationships/hyperlink" Target="https://podminky.urs.cz/item/CS_URS_2024_01/998726213" TargetMode="External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1/741120401" TargetMode="External"/><Relationship Id="rId18" Type="http://schemas.openxmlformats.org/officeDocument/2006/relationships/hyperlink" Target="https://podminky.urs.cz/item/CS_URS_2024_01/741350201" TargetMode="External"/><Relationship Id="rId26" Type="http://schemas.openxmlformats.org/officeDocument/2006/relationships/hyperlink" Target="https://podminky.urs.cz/item/CS_URS_2024_01/741210001" TargetMode="External"/><Relationship Id="rId39" Type="http://schemas.openxmlformats.org/officeDocument/2006/relationships/hyperlink" Target="https://podminky.urs.cz/item/CS_URS_2024_01/741420021" TargetMode="External"/><Relationship Id="rId21" Type="http://schemas.openxmlformats.org/officeDocument/2006/relationships/hyperlink" Target="https://podminky.urs.cz/item/CS_URS_2024_01/741330507" TargetMode="External"/><Relationship Id="rId34" Type="http://schemas.openxmlformats.org/officeDocument/2006/relationships/hyperlink" Target="https://podminky.urs.cz/item/CS_URS_2024_01/741112061" TargetMode="External"/><Relationship Id="rId42" Type="http://schemas.openxmlformats.org/officeDocument/2006/relationships/hyperlink" Target="https://podminky.urs.cz/item/CS_URS_2024_01/741310103" TargetMode="External"/><Relationship Id="rId47" Type="http://schemas.openxmlformats.org/officeDocument/2006/relationships/hyperlink" Target="https://podminky.urs.cz/item/CS_URS_2024_01/741310203" TargetMode="External"/><Relationship Id="rId50" Type="http://schemas.openxmlformats.org/officeDocument/2006/relationships/hyperlink" Target="https://podminky.urs.cz/item/CS_URS_2024_01/741310011" TargetMode="External"/><Relationship Id="rId55" Type="http://schemas.openxmlformats.org/officeDocument/2006/relationships/hyperlink" Target="https://podminky.urs.cz/item/CS_URS_2024_01/741122201" TargetMode="External"/><Relationship Id="rId63" Type="http://schemas.openxmlformats.org/officeDocument/2006/relationships/hyperlink" Target="https://podminky.urs.cz/item/CS_URS_2024_01/741130003" TargetMode="External"/><Relationship Id="rId68" Type="http://schemas.openxmlformats.org/officeDocument/2006/relationships/hyperlink" Target="https://podminky.urs.cz/item/CS_URS_2024_01/741372022" TargetMode="External"/><Relationship Id="rId76" Type="http://schemas.openxmlformats.org/officeDocument/2006/relationships/hyperlink" Target="https://podminky.urs.cz/item/CS_URS_2024_01/469971111" TargetMode="External"/><Relationship Id="rId84" Type="http://schemas.openxmlformats.org/officeDocument/2006/relationships/hyperlink" Target="https://podminky.urs.cz/item/CS_URS_2024_01/741316823" TargetMode="External"/><Relationship Id="rId89" Type="http://schemas.openxmlformats.org/officeDocument/2006/relationships/hyperlink" Target="https://podminky.urs.cz/item/CS_URS_2024_01/741820102" TargetMode="External"/><Relationship Id="rId7" Type="http://schemas.openxmlformats.org/officeDocument/2006/relationships/hyperlink" Target="https://podminky.urs.cz/item/CS_URS_2024_01/741320042" TargetMode="External"/><Relationship Id="rId71" Type="http://schemas.openxmlformats.org/officeDocument/2006/relationships/hyperlink" Target="https://podminky.urs.cz/item/CS_URS_2024_01/468101411" TargetMode="External"/><Relationship Id="rId2" Type="http://schemas.openxmlformats.org/officeDocument/2006/relationships/hyperlink" Target="https://podminky.urs.cz/item/CS_URS_2024_01/741320042" TargetMode="External"/><Relationship Id="rId16" Type="http://schemas.openxmlformats.org/officeDocument/2006/relationships/hyperlink" Target="https://podminky.urs.cz/item/CS_URS_2024_01/741320145" TargetMode="External"/><Relationship Id="rId29" Type="http://schemas.openxmlformats.org/officeDocument/2006/relationships/hyperlink" Target="https://podminky.urs.cz/item/CS_URS_2024_01/220261143" TargetMode="External"/><Relationship Id="rId11" Type="http://schemas.openxmlformats.org/officeDocument/2006/relationships/hyperlink" Target="https://podminky.urs.cz/item/CS_URS_2024_01/741320105" TargetMode="External"/><Relationship Id="rId24" Type="http://schemas.openxmlformats.org/officeDocument/2006/relationships/hyperlink" Target="https://podminky.urs.cz/item/CS_URS_2024_01/741231002" TargetMode="External"/><Relationship Id="rId32" Type="http://schemas.openxmlformats.org/officeDocument/2006/relationships/hyperlink" Target="https://podminky.urs.cz/item/CS_URS_2024_01/741110062" TargetMode="External"/><Relationship Id="rId37" Type="http://schemas.openxmlformats.org/officeDocument/2006/relationships/hyperlink" Target="https://podminky.urs.cz/item/CS_URS_2024_01/741420020" TargetMode="External"/><Relationship Id="rId40" Type="http://schemas.openxmlformats.org/officeDocument/2006/relationships/hyperlink" Target="https://podminky.urs.cz/item/CS_URS_2024_01/741420021" TargetMode="External"/><Relationship Id="rId45" Type="http://schemas.openxmlformats.org/officeDocument/2006/relationships/hyperlink" Target="https://podminky.urs.cz/item/CS_URS_2024_01/741310122" TargetMode="External"/><Relationship Id="rId53" Type="http://schemas.openxmlformats.org/officeDocument/2006/relationships/hyperlink" Target="https://podminky.urs.cz/item/CS_URS_2024_01/741120201" TargetMode="External"/><Relationship Id="rId58" Type="http://schemas.openxmlformats.org/officeDocument/2006/relationships/hyperlink" Target="https://podminky.urs.cz/item/CS_URS_2024_01/741122611" TargetMode="External"/><Relationship Id="rId66" Type="http://schemas.openxmlformats.org/officeDocument/2006/relationships/hyperlink" Target="https://podminky.urs.cz/item/CS_URS_2024_01/741130007" TargetMode="External"/><Relationship Id="rId74" Type="http://schemas.openxmlformats.org/officeDocument/2006/relationships/hyperlink" Target="https://podminky.urs.cz/item/CS_URS_2024_01/460941214" TargetMode="External"/><Relationship Id="rId79" Type="http://schemas.openxmlformats.org/officeDocument/2006/relationships/hyperlink" Target="https://podminky.urs.cz/item/CS_URS_2024_01/741121861" TargetMode="External"/><Relationship Id="rId87" Type="http://schemas.openxmlformats.org/officeDocument/2006/relationships/hyperlink" Target="https://podminky.urs.cz/item/CS_URS_2024_01/741810002" TargetMode="External"/><Relationship Id="rId5" Type="http://schemas.openxmlformats.org/officeDocument/2006/relationships/hyperlink" Target="https://podminky.urs.cz/item/CS_URS_2024_01/741130004" TargetMode="External"/><Relationship Id="rId61" Type="http://schemas.openxmlformats.org/officeDocument/2006/relationships/hyperlink" Target="https://podminky.urs.cz/item/CS_URS_2024_01/741124701" TargetMode="External"/><Relationship Id="rId82" Type="http://schemas.openxmlformats.org/officeDocument/2006/relationships/hyperlink" Target="https://podminky.urs.cz/item/CS_URS_2024_01/741313873" TargetMode="External"/><Relationship Id="rId90" Type="http://schemas.openxmlformats.org/officeDocument/2006/relationships/drawing" Target="../drawings/drawing6.xml"/><Relationship Id="rId19" Type="http://schemas.openxmlformats.org/officeDocument/2006/relationships/hyperlink" Target="https://podminky.urs.cz/item/CS_URS_2024_01/741320145" TargetMode="External"/><Relationship Id="rId4" Type="http://schemas.openxmlformats.org/officeDocument/2006/relationships/hyperlink" Target="https://podminky.urs.cz/item/CS_URS_2024_01/741120401" TargetMode="External"/><Relationship Id="rId9" Type="http://schemas.openxmlformats.org/officeDocument/2006/relationships/hyperlink" Target="https://podminky.urs.cz/item/CS_URS_2024_01/741120401" TargetMode="External"/><Relationship Id="rId14" Type="http://schemas.openxmlformats.org/officeDocument/2006/relationships/hyperlink" Target="https://podminky.urs.cz/item/CS_URS_2024_01/741130004" TargetMode="External"/><Relationship Id="rId22" Type="http://schemas.openxmlformats.org/officeDocument/2006/relationships/hyperlink" Target="https://podminky.urs.cz/item/CS_URS_2024_01/741320135" TargetMode="External"/><Relationship Id="rId27" Type="http://schemas.openxmlformats.org/officeDocument/2006/relationships/hyperlink" Target="https://podminky.urs.cz/item/CS_URS_2024_01/741231012" TargetMode="External"/><Relationship Id="rId30" Type="http://schemas.openxmlformats.org/officeDocument/2006/relationships/hyperlink" Target="https://podminky.urs.cz/item/CS_URS_2024_01/742111001" TargetMode="External"/><Relationship Id="rId35" Type="http://schemas.openxmlformats.org/officeDocument/2006/relationships/hyperlink" Target="https://podminky.urs.cz/item/CS_URS_2024_01/741112001" TargetMode="External"/><Relationship Id="rId43" Type="http://schemas.openxmlformats.org/officeDocument/2006/relationships/hyperlink" Target="https://podminky.urs.cz/item/CS_URS_2024_01/741310102" TargetMode="External"/><Relationship Id="rId48" Type="http://schemas.openxmlformats.org/officeDocument/2006/relationships/hyperlink" Target="https://podminky.urs.cz/item/CS_URS_2024_01/741310011" TargetMode="External"/><Relationship Id="rId56" Type="http://schemas.openxmlformats.org/officeDocument/2006/relationships/hyperlink" Target="https://podminky.urs.cz/item/CS_URS_2024_01/741122211" TargetMode="External"/><Relationship Id="rId64" Type="http://schemas.openxmlformats.org/officeDocument/2006/relationships/hyperlink" Target="https://podminky.urs.cz/item/CS_URS_2024_01/741130004" TargetMode="External"/><Relationship Id="rId69" Type="http://schemas.openxmlformats.org/officeDocument/2006/relationships/hyperlink" Target="https://podminky.urs.cz/item/CS_URS_2024_01/468081312" TargetMode="External"/><Relationship Id="rId77" Type="http://schemas.openxmlformats.org/officeDocument/2006/relationships/hyperlink" Target="https://podminky.urs.cz/item/CS_URS_2024_01/469971121" TargetMode="External"/><Relationship Id="rId8" Type="http://schemas.openxmlformats.org/officeDocument/2006/relationships/hyperlink" Target="https://podminky.urs.cz/item/CS_URS_2024_01/741231003" TargetMode="External"/><Relationship Id="rId51" Type="http://schemas.openxmlformats.org/officeDocument/2006/relationships/hyperlink" Target="https://podminky.urs.cz/item/CS_URS_2024_01/741313001" TargetMode="External"/><Relationship Id="rId72" Type="http://schemas.openxmlformats.org/officeDocument/2006/relationships/hyperlink" Target="https://podminky.urs.cz/item/CS_URS_2024_01/460941211" TargetMode="External"/><Relationship Id="rId80" Type="http://schemas.openxmlformats.org/officeDocument/2006/relationships/hyperlink" Target="https://podminky.urs.cz/item/CS_URS_2024_01/741122851" TargetMode="External"/><Relationship Id="rId85" Type="http://schemas.openxmlformats.org/officeDocument/2006/relationships/hyperlink" Target="https://podminky.urs.cz/item/CS_URS_2024_01/741374821" TargetMode="External"/><Relationship Id="rId3" Type="http://schemas.openxmlformats.org/officeDocument/2006/relationships/hyperlink" Target="https://podminky.urs.cz/item/CS_URS_2024_01/741231003" TargetMode="External"/><Relationship Id="rId12" Type="http://schemas.openxmlformats.org/officeDocument/2006/relationships/hyperlink" Target="https://podminky.urs.cz/item/CS_URS_2024_01/741231002" TargetMode="External"/><Relationship Id="rId17" Type="http://schemas.openxmlformats.org/officeDocument/2006/relationships/hyperlink" Target="https://podminky.urs.cz/item/CS_URS_2024_01/741350171" TargetMode="External"/><Relationship Id="rId25" Type="http://schemas.openxmlformats.org/officeDocument/2006/relationships/hyperlink" Target="https://podminky.urs.cz/item/CS_URS_2024_01/741231004" TargetMode="External"/><Relationship Id="rId33" Type="http://schemas.openxmlformats.org/officeDocument/2006/relationships/hyperlink" Target="https://podminky.urs.cz/item/CS_URS_2024_01/741110063" TargetMode="External"/><Relationship Id="rId38" Type="http://schemas.openxmlformats.org/officeDocument/2006/relationships/hyperlink" Target="https://podminky.urs.cz/item/CS_URS_2024_01/741420021" TargetMode="External"/><Relationship Id="rId46" Type="http://schemas.openxmlformats.org/officeDocument/2006/relationships/hyperlink" Target="https://podminky.urs.cz/item/CS_URS_2024_01/741310126" TargetMode="External"/><Relationship Id="rId59" Type="http://schemas.openxmlformats.org/officeDocument/2006/relationships/hyperlink" Target="https://podminky.urs.cz/item/CS_URS_2024_01/741122623" TargetMode="External"/><Relationship Id="rId67" Type="http://schemas.openxmlformats.org/officeDocument/2006/relationships/hyperlink" Target="https://podminky.urs.cz/item/CS_URS_2024_01/741372112" TargetMode="External"/><Relationship Id="rId20" Type="http://schemas.openxmlformats.org/officeDocument/2006/relationships/hyperlink" Target="https://podminky.urs.cz/item/CS_URS_2024_01/741320042" TargetMode="External"/><Relationship Id="rId41" Type="http://schemas.openxmlformats.org/officeDocument/2006/relationships/hyperlink" Target="https://podminky.urs.cz/item/CS_URS_2024_01/741310101" TargetMode="External"/><Relationship Id="rId54" Type="http://schemas.openxmlformats.org/officeDocument/2006/relationships/hyperlink" Target="https://podminky.urs.cz/item/CS_URS_2024_01/741120203" TargetMode="External"/><Relationship Id="rId62" Type="http://schemas.openxmlformats.org/officeDocument/2006/relationships/hyperlink" Target="https://podminky.urs.cz/item/CS_URS_2024_01/741130001" TargetMode="External"/><Relationship Id="rId70" Type="http://schemas.openxmlformats.org/officeDocument/2006/relationships/hyperlink" Target="https://podminky.urs.cz/item/CS_URS_2024_01/468094111" TargetMode="External"/><Relationship Id="rId75" Type="http://schemas.openxmlformats.org/officeDocument/2006/relationships/hyperlink" Target="https://podminky.urs.cz/item/CS_URS_2024_01/469972111" TargetMode="External"/><Relationship Id="rId83" Type="http://schemas.openxmlformats.org/officeDocument/2006/relationships/hyperlink" Target="https://podminky.urs.cz/item/CS_URS_2024_01/741313875" TargetMode="External"/><Relationship Id="rId88" Type="http://schemas.openxmlformats.org/officeDocument/2006/relationships/hyperlink" Target="https://podminky.urs.cz/item/CS_URS_2024_01/741811011" TargetMode="External"/><Relationship Id="rId1" Type="http://schemas.openxmlformats.org/officeDocument/2006/relationships/hyperlink" Target="https://podminky.urs.cz/item/CS_URS_2024_01/741320145" TargetMode="External"/><Relationship Id="rId6" Type="http://schemas.openxmlformats.org/officeDocument/2006/relationships/hyperlink" Target="https://podminky.urs.cz/item/CS_URS_2024_01/741320145" TargetMode="External"/><Relationship Id="rId15" Type="http://schemas.openxmlformats.org/officeDocument/2006/relationships/hyperlink" Target="https://podminky.urs.cz/item/CS_URS_2024_01/741210202" TargetMode="External"/><Relationship Id="rId23" Type="http://schemas.openxmlformats.org/officeDocument/2006/relationships/hyperlink" Target="https://podminky.urs.cz/item/CS_URS_2024_01/741350001" TargetMode="External"/><Relationship Id="rId28" Type="http://schemas.openxmlformats.org/officeDocument/2006/relationships/hyperlink" Target="https://podminky.urs.cz/item/CS_URS_2024_01/741910411" TargetMode="External"/><Relationship Id="rId36" Type="http://schemas.openxmlformats.org/officeDocument/2006/relationships/hyperlink" Target="https://podminky.urs.cz/item/CS_URS_2024_01/741112201" TargetMode="External"/><Relationship Id="rId49" Type="http://schemas.openxmlformats.org/officeDocument/2006/relationships/hyperlink" Target="https://podminky.urs.cz/item/CS_URS_2024_01/741310251" TargetMode="External"/><Relationship Id="rId57" Type="http://schemas.openxmlformats.org/officeDocument/2006/relationships/hyperlink" Target="https://podminky.urs.cz/item/CS_URS_2024_01/741122231" TargetMode="External"/><Relationship Id="rId10" Type="http://schemas.openxmlformats.org/officeDocument/2006/relationships/hyperlink" Target="https://podminky.urs.cz/item/CS_URS_2024_01/741130004" TargetMode="External"/><Relationship Id="rId31" Type="http://schemas.openxmlformats.org/officeDocument/2006/relationships/hyperlink" Target="https://podminky.urs.cz/item/CS_URS_2024_01/741110511" TargetMode="External"/><Relationship Id="rId44" Type="http://schemas.openxmlformats.org/officeDocument/2006/relationships/hyperlink" Target="https://podminky.urs.cz/item/CS_URS_2024_01/741310122" TargetMode="External"/><Relationship Id="rId52" Type="http://schemas.openxmlformats.org/officeDocument/2006/relationships/hyperlink" Target="https://podminky.urs.cz/item/CS_URS_2024_01/741313082" TargetMode="External"/><Relationship Id="rId60" Type="http://schemas.openxmlformats.org/officeDocument/2006/relationships/hyperlink" Target="https://podminky.urs.cz/item/CS_URS_2024_01/741122623" TargetMode="External"/><Relationship Id="rId65" Type="http://schemas.openxmlformats.org/officeDocument/2006/relationships/hyperlink" Target="https://podminky.urs.cz/item/CS_URS_2024_01/741130005" TargetMode="External"/><Relationship Id="rId73" Type="http://schemas.openxmlformats.org/officeDocument/2006/relationships/hyperlink" Target="https://podminky.urs.cz/item/CS_URS_2024_01/468101414" TargetMode="External"/><Relationship Id="rId78" Type="http://schemas.openxmlformats.org/officeDocument/2006/relationships/hyperlink" Target="https://podminky.urs.cz/item/CS_URS_2024_01/741920241" TargetMode="External"/><Relationship Id="rId81" Type="http://schemas.openxmlformats.org/officeDocument/2006/relationships/hyperlink" Target="https://podminky.urs.cz/item/CS_URS_2024_01/741213811" TargetMode="External"/><Relationship Id="rId86" Type="http://schemas.openxmlformats.org/officeDocument/2006/relationships/hyperlink" Target="https://podminky.urs.cz/item/CS_URS_2024_01/741374823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742330052" TargetMode="External"/><Relationship Id="rId13" Type="http://schemas.openxmlformats.org/officeDocument/2006/relationships/hyperlink" Target="https://podminky.urs.cz/item/CS_URS_2024_01/742121001" TargetMode="External"/><Relationship Id="rId18" Type="http://schemas.openxmlformats.org/officeDocument/2006/relationships/hyperlink" Target="https://podminky.urs.cz/item/CS_URS_2024_01/742360201" TargetMode="External"/><Relationship Id="rId26" Type="http://schemas.openxmlformats.org/officeDocument/2006/relationships/hyperlink" Target="https://podminky.urs.cz/item/CS_URS_2024_01/742124001" TargetMode="External"/><Relationship Id="rId3" Type="http://schemas.openxmlformats.org/officeDocument/2006/relationships/hyperlink" Target="https://podminky.urs.cz/item/CS_URS_2024_01/742110002" TargetMode="External"/><Relationship Id="rId21" Type="http://schemas.openxmlformats.org/officeDocument/2006/relationships/hyperlink" Target="https://podminky.urs.cz/item/CS_URS_2024_01/742360421" TargetMode="External"/><Relationship Id="rId7" Type="http://schemas.openxmlformats.org/officeDocument/2006/relationships/hyperlink" Target="https://podminky.urs.cz/item/CS_URS_2024_01/742330051" TargetMode="External"/><Relationship Id="rId12" Type="http://schemas.openxmlformats.org/officeDocument/2006/relationships/hyperlink" Target="https://podminky.urs.cz/item/CS_URS_2024_01/742110002" TargetMode="External"/><Relationship Id="rId17" Type="http://schemas.openxmlformats.org/officeDocument/2006/relationships/hyperlink" Target="https://podminky.urs.cz/item/CS_URS_2024_01/742360021" TargetMode="External"/><Relationship Id="rId25" Type="http://schemas.openxmlformats.org/officeDocument/2006/relationships/hyperlink" Target="https://podminky.urs.cz/item/CS_URS_2024_01/742110041" TargetMode="External"/><Relationship Id="rId2" Type="http://schemas.openxmlformats.org/officeDocument/2006/relationships/hyperlink" Target="https://podminky.urs.cz/item/CS_URS_2024_01/742110504" TargetMode="External"/><Relationship Id="rId16" Type="http://schemas.openxmlformats.org/officeDocument/2006/relationships/hyperlink" Target="https://podminky.urs.cz/item/CS_URS_2024_01/742360123" TargetMode="External"/><Relationship Id="rId20" Type="http://schemas.openxmlformats.org/officeDocument/2006/relationships/hyperlink" Target="https://podminky.urs.cz/item/CS_URS_2024_01/742360401" TargetMode="External"/><Relationship Id="rId29" Type="http://schemas.openxmlformats.org/officeDocument/2006/relationships/hyperlink" Target="https://podminky.urs.cz/item/CS_URS_2024_01/742230103" TargetMode="External"/><Relationship Id="rId1" Type="http://schemas.openxmlformats.org/officeDocument/2006/relationships/hyperlink" Target="https://podminky.urs.cz/item/CS_URS_2024_01/742110161" TargetMode="External"/><Relationship Id="rId6" Type="http://schemas.openxmlformats.org/officeDocument/2006/relationships/hyperlink" Target="https://podminky.urs.cz/item/CS_URS_2024_01/742124006" TargetMode="External"/><Relationship Id="rId11" Type="http://schemas.openxmlformats.org/officeDocument/2006/relationships/hyperlink" Target="https://podminky.urs.cz/item/CS_URS_2024_01/742110504" TargetMode="External"/><Relationship Id="rId24" Type="http://schemas.openxmlformats.org/officeDocument/2006/relationships/hyperlink" Target="https://podminky.urs.cz/item/CS_URS_2024_01/742330045" TargetMode="External"/><Relationship Id="rId32" Type="http://schemas.openxmlformats.org/officeDocument/2006/relationships/drawing" Target="../drawings/drawing7.xml"/><Relationship Id="rId5" Type="http://schemas.openxmlformats.org/officeDocument/2006/relationships/hyperlink" Target="https://podminky.urs.cz/item/CS_URS_2024_01/742124001" TargetMode="External"/><Relationship Id="rId15" Type="http://schemas.openxmlformats.org/officeDocument/2006/relationships/hyperlink" Target="https://podminky.urs.cz/item/CS_URS_2024_01/742360001" TargetMode="External"/><Relationship Id="rId23" Type="http://schemas.openxmlformats.org/officeDocument/2006/relationships/hyperlink" Target="https://podminky.urs.cz/item/CS_URS_2024_01/742110504" TargetMode="External"/><Relationship Id="rId28" Type="http://schemas.openxmlformats.org/officeDocument/2006/relationships/hyperlink" Target="https://podminky.urs.cz/item/CS_URS_2024_01/742124005" TargetMode="External"/><Relationship Id="rId10" Type="http://schemas.openxmlformats.org/officeDocument/2006/relationships/hyperlink" Target="https://podminky.urs.cz/item/CS_URS_2024_01/741920301" TargetMode="External"/><Relationship Id="rId19" Type="http://schemas.openxmlformats.org/officeDocument/2006/relationships/hyperlink" Target="https://podminky.urs.cz/item/CS_URS_2024_01/742360127" TargetMode="External"/><Relationship Id="rId31" Type="http://schemas.openxmlformats.org/officeDocument/2006/relationships/hyperlink" Target="https://podminky.urs.cz/item/CS_URS_2024_01/742420121" TargetMode="External"/><Relationship Id="rId4" Type="http://schemas.openxmlformats.org/officeDocument/2006/relationships/hyperlink" Target="https://podminky.urs.cz/item/CS_URS_2024_01/742330044" TargetMode="External"/><Relationship Id="rId9" Type="http://schemas.openxmlformats.org/officeDocument/2006/relationships/hyperlink" Target="https://podminky.urs.cz/item/CS_URS_2024_01/742330101" TargetMode="External"/><Relationship Id="rId14" Type="http://schemas.openxmlformats.org/officeDocument/2006/relationships/hyperlink" Target="https://podminky.urs.cz/item/CS_URS_2024_01/742360012" TargetMode="External"/><Relationship Id="rId22" Type="http://schemas.openxmlformats.org/officeDocument/2006/relationships/hyperlink" Target="https://podminky.urs.cz/item/CS_URS_2024_01/742230004" TargetMode="External"/><Relationship Id="rId27" Type="http://schemas.openxmlformats.org/officeDocument/2006/relationships/hyperlink" Target="https://podminky.urs.cz/item/CS_URS_2024_01/742124006" TargetMode="External"/><Relationship Id="rId30" Type="http://schemas.openxmlformats.org/officeDocument/2006/relationships/hyperlink" Target="https://podminky.urs.cz/item/CS_URS_2024_01/742110504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742210261" TargetMode="External"/><Relationship Id="rId13" Type="http://schemas.openxmlformats.org/officeDocument/2006/relationships/hyperlink" Target="https://podminky.urs.cz/item/CS_URS_2024_01/742111001" TargetMode="External"/><Relationship Id="rId3" Type="http://schemas.openxmlformats.org/officeDocument/2006/relationships/hyperlink" Target="https://podminky.urs.cz/item/CS_URS_2024_01/742410801" TargetMode="External"/><Relationship Id="rId7" Type="http://schemas.openxmlformats.org/officeDocument/2006/relationships/hyperlink" Target="https://podminky.urs.cz/item/CS_URS_2024_01/742210121" TargetMode="External"/><Relationship Id="rId12" Type="http://schemas.openxmlformats.org/officeDocument/2006/relationships/hyperlink" Target="https://podminky.urs.cz/item/CS_URS_2024_01/742121001" TargetMode="External"/><Relationship Id="rId2" Type="http://schemas.openxmlformats.org/officeDocument/2006/relationships/hyperlink" Target="https://podminky.urs.cz/item/CS_URS_2024_01/742210821" TargetMode="External"/><Relationship Id="rId16" Type="http://schemas.openxmlformats.org/officeDocument/2006/relationships/drawing" Target="../drawings/drawing8.xml"/><Relationship Id="rId1" Type="http://schemas.openxmlformats.org/officeDocument/2006/relationships/hyperlink" Target="https://podminky.urs.cz/item/CS_URS_2024_01/742210861" TargetMode="External"/><Relationship Id="rId6" Type="http://schemas.openxmlformats.org/officeDocument/2006/relationships/hyperlink" Target="https://podminky.urs.cz/item/CS_URS_2024_01/742210131" TargetMode="External"/><Relationship Id="rId11" Type="http://schemas.openxmlformats.org/officeDocument/2006/relationships/hyperlink" Target="https://podminky.urs.cz/item/CS_URS_2024_01/742210521" TargetMode="External"/><Relationship Id="rId5" Type="http://schemas.openxmlformats.org/officeDocument/2006/relationships/hyperlink" Target="https://podminky.urs.cz/item/CS_URS_2024_01/742111001" TargetMode="External"/><Relationship Id="rId15" Type="http://schemas.openxmlformats.org/officeDocument/2006/relationships/hyperlink" Target="https://podminky.urs.cz/item/CS_URS_2024_01/742410301" TargetMode="External"/><Relationship Id="rId10" Type="http://schemas.openxmlformats.org/officeDocument/2006/relationships/hyperlink" Target="https://podminky.urs.cz/item/CS_URS_2024_01/742210503" TargetMode="External"/><Relationship Id="rId4" Type="http://schemas.openxmlformats.org/officeDocument/2006/relationships/hyperlink" Target="https://podminky.urs.cz/item/CS_URS_2024_01/742121001" TargetMode="External"/><Relationship Id="rId9" Type="http://schemas.openxmlformats.org/officeDocument/2006/relationships/hyperlink" Target="https://podminky.urs.cz/item/CS_URS_2024_01/742210421" TargetMode="External"/><Relationship Id="rId14" Type="http://schemas.openxmlformats.org/officeDocument/2006/relationships/hyperlink" Target="https://podminky.urs.cz/item/CS_URS_2024_01/742410062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6"/>
  <sheetViews>
    <sheetView showGridLines="0" tabSelected="1" workbookViewId="0">
      <selection activeCell="AN9" sqref="AN9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89"/>
      <c r="AS2" s="289"/>
      <c r="AT2" s="289"/>
      <c r="AU2" s="289"/>
      <c r="AV2" s="289"/>
      <c r="AW2" s="289"/>
      <c r="AX2" s="289"/>
      <c r="AY2" s="289"/>
      <c r="AZ2" s="289"/>
      <c r="BA2" s="289"/>
      <c r="BB2" s="289"/>
      <c r="BC2" s="289"/>
      <c r="BD2" s="289"/>
      <c r="BE2" s="289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3" t="s">
        <v>14</v>
      </c>
      <c r="L5" s="274"/>
      <c r="M5" s="274"/>
      <c r="N5" s="274"/>
      <c r="O5" s="274"/>
      <c r="P5" s="274"/>
      <c r="Q5" s="274"/>
      <c r="R5" s="274"/>
      <c r="S5" s="274"/>
      <c r="T5" s="274"/>
      <c r="U5" s="274"/>
      <c r="V5" s="274"/>
      <c r="W5" s="274"/>
      <c r="X5" s="274"/>
      <c r="Y5" s="274"/>
      <c r="Z5" s="274"/>
      <c r="AA5" s="274"/>
      <c r="AB5" s="274"/>
      <c r="AC5" s="274"/>
      <c r="AD5" s="274"/>
      <c r="AE5" s="274"/>
      <c r="AF5" s="274"/>
      <c r="AG5" s="274"/>
      <c r="AH5" s="274"/>
      <c r="AI5" s="274"/>
      <c r="AJ5" s="274"/>
      <c r="AK5" s="274"/>
      <c r="AL5" s="274"/>
      <c r="AM5" s="274"/>
      <c r="AN5" s="274"/>
      <c r="AO5" s="274"/>
      <c r="AP5" s="22"/>
      <c r="AQ5" s="22"/>
      <c r="AR5" s="20"/>
      <c r="BE5" s="270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75" t="s">
        <v>17</v>
      </c>
      <c r="L6" s="274"/>
      <c r="M6" s="274"/>
      <c r="N6" s="274"/>
      <c r="O6" s="274"/>
      <c r="P6" s="274"/>
      <c r="Q6" s="274"/>
      <c r="R6" s="274"/>
      <c r="S6" s="274"/>
      <c r="T6" s="274"/>
      <c r="U6" s="274"/>
      <c r="V6" s="274"/>
      <c r="W6" s="274"/>
      <c r="X6" s="274"/>
      <c r="Y6" s="274"/>
      <c r="Z6" s="274"/>
      <c r="AA6" s="274"/>
      <c r="AB6" s="274"/>
      <c r="AC6" s="274"/>
      <c r="AD6" s="274"/>
      <c r="AE6" s="274"/>
      <c r="AF6" s="274"/>
      <c r="AG6" s="274"/>
      <c r="AH6" s="274"/>
      <c r="AI6" s="274"/>
      <c r="AJ6" s="274"/>
      <c r="AK6" s="274"/>
      <c r="AL6" s="274"/>
      <c r="AM6" s="274"/>
      <c r="AN6" s="274"/>
      <c r="AO6" s="274"/>
      <c r="AP6" s="22"/>
      <c r="AQ6" s="22"/>
      <c r="AR6" s="20"/>
      <c r="BE6" s="271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71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17">
        <v>45370</v>
      </c>
      <c r="AO8" s="22"/>
      <c r="AP8" s="22"/>
      <c r="AQ8" s="22"/>
      <c r="AR8" s="20"/>
      <c r="BE8" s="271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71"/>
      <c r="BS9" s="17" t="s">
        <v>6</v>
      </c>
    </row>
    <row r="10" spans="1:74" s="1" customFormat="1" ht="12" customHeight="1">
      <c r="B10" s="21"/>
      <c r="C10" s="22"/>
      <c r="D10" s="29" t="s">
        <v>23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24</v>
      </c>
      <c r="AL10" s="22"/>
      <c r="AM10" s="22"/>
      <c r="AN10" s="27" t="s">
        <v>1</v>
      </c>
      <c r="AO10" s="22"/>
      <c r="AP10" s="22"/>
      <c r="AQ10" s="22"/>
      <c r="AR10" s="20"/>
      <c r="BE10" s="271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25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271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71"/>
      <c r="BS12" s="17" t="s">
        <v>6</v>
      </c>
    </row>
    <row r="13" spans="1:74" s="1" customFormat="1" ht="12" customHeight="1">
      <c r="B13" s="21"/>
      <c r="C13" s="22"/>
      <c r="D13" s="29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24</v>
      </c>
      <c r="AL13" s="22"/>
      <c r="AM13" s="22"/>
      <c r="AN13" s="31" t="s">
        <v>28</v>
      </c>
      <c r="AO13" s="22"/>
      <c r="AP13" s="22"/>
      <c r="AQ13" s="22"/>
      <c r="AR13" s="20"/>
      <c r="BE13" s="271"/>
      <c r="BS13" s="17" t="s">
        <v>6</v>
      </c>
    </row>
    <row r="14" spans="1:74" ht="12.75">
      <c r="B14" s="21"/>
      <c r="C14" s="22"/>
      <c r="D14" s="22"/>
      <c r="E14" s="276" t="s">
        <v>28</v>
      </c>
      <c r="F14" s="277"/>
      <c r="G14" s="277"/>
      <c r="H14" s="277"/>
      <c r="I14" s="277"/>
      <c r="J14" s="277"/>
      <c r="K14" s="277"/>
      <c r="L14" s="277"/>
      <c r="M14" s="277"/>
      <c r="N14" s="277"/>
      <c r="O14" s="277"/>
      <c r="P14" s="277"/>
      <c r="Q14" s="277"/>
      <c r="R14" s="277"/>
      <c r="S14" s="277"/>
      <c r="T14" s="277"/>
      <c r="U14" s="277"/>
      <c r="V14" s="277"/>
      <c r="W14" s="277"/>
      <c r="X14" s="277"/>
      <c r="Y14" s="277"/>
      <c r="Z14" s="277"/>
      <c r="AA14" s="277"/>
      <c r="AB14" s="277"/>
      <c r="AC14" s="277"/>
      <c r="AD14" s="277"/>
      <c r="AE14" s="277"/>
      <c r="AF14" s="277"/>
      <c r="AG14" s="277"/>
      <c r="AH14" s="277"/>
      <c r="AI14" s="277"/>
      <c r="AJ14" s="277"/>
      <c r="AK14" s="29" t="s">
        <v>26</v>
      </c>
      <c r="AL14" s="22"/>
      <c r="AM14" s="22"/>
      <c r="AN14" s="31" t="s">
        <v>28</v>
      </c>
      <c r="AO14" s="22"/>
      <c r="AP14" s="22"/>
      <c r="AQ14" s="22"/>
      <c r="AR14" s="20"/>
      <c r="BE14" s="271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71"/>
      <c r="BS15" s="17" t="s">
        <v>4</v>
      </c>
    </row>
    <row r="16" spans="1:74" s="1" customFormat="1" ht="12" customHeight="1">
      <c r="B16" s="21"/>
      <c r="C16" s="22"/>
      <c r="D16" s="29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24</v>
      </c>
      <c r="AL16" s="22"/>
      <c r="AM16" s="22"/>
      <c r="AN16" s="27" t="s">
        <v>1</v>
      </c>
      <c r="AO16" s="22"/>
      <c r="AP16" s="22"/>
      <c r="AQ16" s="22"/>
      <c r="AR16" s="20"/>
      <c r="BE16" s="271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30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271"/>
      <c r="BS17" s="17" t="s">
        <v>31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71"/>
      <c r="BS18" s="17" t="s">
        <v>6</v>
      </c>
    </row>
    <row r="19" spans="1:71" s="1" customFormat="1" ht="12" customHeight="1">
      <c r="B19" s="21"/>
      <c r="C19" s="22"/>
      <c r="D19" s="29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24</v>
      </c>
      <c r="AL19" s="22"/>
      <c r="AM19" s="22"/>
      <c r="AN19" s="27" t="s">
        <v>1</v>
      </c>
      <c r="AO19" s="22"/>
      <c r="AP19" s="22"/>
      <c r="AQ19" s="22"/>
      <c r="AR19" s="20"/>
      <c r="BE19" s="271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271"/>
      <c r="BS20" s="17" t="s">
        <v>31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71"/>
    </row>
    <row r="22" spans="1:71" s="1" customFormat="1" ht="12" customHeight="1">
      <c r="B22" s="21"/>
      <c r="C22" s="22"/>
      <c r="D22" s="29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71"/>
    </row>
    <row r="23" spans="1:71" s="1" customFormat="1" ht="16.5" customHeight="1">
      <c r="B23" s="21"/>
      <c r="C23" s="22"/>
      <c r="D23" s="22"/>
      <c r="E23" s="278" t="s">
        <v>1</v>
      </c>
      <c r="F23" s="278"/>
      <c r="G23" s="278"/>
      <c r="H23" s="278"/>
      <c r="I23" s="278"/>
      <c r="J23" s="278"/>
      <c r="K23" s="278"/>
      <c r="L23" s="278"/>
      <c r="M23" s="278"/>
      <c r="N23" s="278"/>
      <c r="O23" s="278"/>
      <c r="P23" s="278"/>
      <c r="Q23" s="278"/>
      <c r="R23" s="278"/>
      <c r="S23" s="278"/>
      <c r="T23" s="278"/>
      <c r="U23" s="278"/>
      <c r="V23" s="278"/>
      <c r="W23" s="278"/>
      <c r="X23" s="278"/>
      <c r="Y23" s="278"/>
      <c r="Z23" s="278"/>
      <c r="AA23" s="278"/>
      <c r="AB23" s="278"/>
      <c r="AC23" s="278"/>
      <c r="AD23" s="278"/>
      <c r="AE23" s="278"/>
      <c r="AF23" s="278"/>
      <c r="AG23" s="278"/>
      <c r="AH23" s="278"/>
      <c r="AI23" s="278"/>
      <c r="AJ23" s="278"/>
      <c r="AK23" s="278"/>
      <c r="AL23" s="278"/>
      <c r="AM23" s="278"/>
      <c r="AN23" s="278"/>
      <c r="AO23" s="22"/>
      <c r="AP23" s="22"/>
      <c r="AQ23" s="22"/>
      <c r="AR23" s="20"/>
      <c r="BE23" s="271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71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71"/>
    </row>
    <row r="26" spans="1:71" s="2" customFormat="1" ht="25.9" customHeight="1">
      <c r="A26" s="34"/>
      <c r="B26" s="35"/>
      <c r="C26" s="36"/>
      <c r="D26" s="37" t="s">
        <v>35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79">
        <f>ROUND(AG94,2)</f>
        <v>0</v>
      </c>
      <c r="AL26" s="280"/>
      <c r="AM26" s="280"/>
      <c r="AN26" s="280"/>
      <c r="AO26" s="280"/>
      <c r="AP26" s="36"/>
      <c r="AQ26" s="36"/>
      <c r="AR26" s="39"/>
      <c r="BE26" s="271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71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81" t="s">
        <v>36</v>
      </c>
      <c r="M28" s="281"/>
      <c r="N28" s="281"/>
      <c r="O28" s="281"/>
      <c r="P28" s="281"/>
      <c r="Q28" s="36"/>
      <c r="R28" s="36"/>
      <c r="S28" s="36"/>
      <c r="T28" s="36"/>
      <c r="U28" s="36"/>
      <c r="V28" s="36"/>
      <c r="W28" s="281" t="s">
        <v>37</v>
      </c>
      <c r="X28" s="281"/>
      <c r="Y28" s="281"/>
      <c r="Z28" s="281"/>
      <c r="AA28" s="281"/>
      <c r="AB28" s="281"/>
      <c r="AC28" s="281"/>
      <c r="AD28" s="281"/>
      <c r="AE28" s="281"/>
      <c r="AF28" s="36"/>
      <c r="AG28" s="36"/>
      <c r="AH28" s="36"/>
      <c r="AI28" s="36"/>
      <c r="AJ28" s="36"/>
      <c r="AK28" s="281" t="s">
        <v>38</v>
      </c>
      <c r="AL28" s="281"/>
      <c r="AM28" s="281"/>
      <c r="AN28" s="281"/>
      <c r="AO28" s="281"/>
      <c r="AP28" s="36"/>
      <c r="AQ28" s="36"/>
      <c r="AR28" s="39"/>
      <c r="BE28" s="271"/>
    </row>
    <row r="29" spans="1:71" s="3" customFormat="1" ht="14.45" customHeight="1">
      <c r="B29" s="40"/>
      <c r="C29" s="41"/>
      <c r="D29" s="29" t="s">
        <v>39</v>
      </c>
      <c r="E29" s="41"/>
      <c r="F29" s="29" t="s">
        <v>40</v>
      </c>
      <c r="G29" s="41"/>
      <c r="H29" s="41"/>
      <c r="I29" s="41"/>
      <c r="J29" s="41"/>
      <c r="K29" s="41"/>
      <c r="L29" s="284">
        <v>0.21</v>
      </c>
      <c r="M29" s="283"/>
      <c r="N29" s="283"/>
      <c r="O29" s="283"/>
      <c r="P29" s="283"/>
      <c r="Q29" s="41"/>
      <c r="R29" s="41"/>
      <c r="S29" s="41"/>
      <c r="T29" s="41"/>
      <c r="U29" s="41"/>
      <c r="V29" s="41"/>
      <c r="W29" s="282">
        <f>ROUND(AZ94, 2)</f>
        <v>0</v>
      </c>
      <c r="X29" s="283"/>
      <c r="Y29" s="283"/>
      <c r="Z29" s="283"/>
      <c r="AA29" s="283"/>
      <c r="AB29" s="283"/>
      <c r="AC29" s="283"/>
      <c r="AD29" s="283"/>
      <c r="AE29" s="283"/>
      <c r="AF29" s="41"/>
      <c r="AG29" s="41"/>
      <c r="AH29" s="41"/>
      <c r="AI29" s="41"/>
      <c r="AJ29" s="41"/>
      <c r="AK29" s="282">
        <f>ROUND(AV94, 2)</f>
        <v>0</v>
      </c>
      <c r="AL29" s="283"/>
      <c r="AM29" s="283"/>
      <c r="AN29" s="283"/>
      <c r="AO29" s="283"/>
      <c r="AP29" s="41"/>
      <c r="AQ29" s="41"/>
      <c r="AR29" s="42"/>
      <c r="BE29" s="272"/>
    </row>
    <row r="30" spans="1:71" s="3" customFormat="1" ht="14.45" customHeight="1">
      <c r="B30" s="40"/>
      <c r="C30" s="41"/>
      <c r="D30" s="41"/>
      <c r="E30" s="41"/>
      <c r="F30" s="29" t="s">
        <v>41</v>
      </c>
      <c r="G30" s="41"/>
      <c r="H30" s="41"/>
      <c r="I30" s="41"/>
      <c r="J30" s="41"/>
      <c r="K30" s="41"/>
      <c r="L30" s="284">
        <v>0.15</v>
      </c>
      <c r="M30" s="283"/>
      <c r="N30" s="283"/>
      <c r="O30" s="283"/>
      <c r="P30" s="283"/>
      <c r="Q30" s="41"/>
      <c r="R30" s="41"/>
      <c r="S30" s="41"/>
      <c r="T30" s="41"/>
      <c r="U30" s="41"/>
      <c r="V30" s="41"/>
      <c r="W30" s="282">
        <f>ROUND(BA94, 2)</f>
        <v>0</v>
      </c>
      <c r="X30" s="283"/>
      <c r="Y30" s="283"/>
      <c r="Z30" s="283"/>
      <c r="AA30" s="283"/>
      <c r="AB30" s="283"/>
      <c r="AC30" s="283"/>
      <c r="AD30" s="283"/>
      <c r="AE30" s="283"/>
      <c r="AF30" s="41"/>
      <c r="AG30" s="41"/>
      <c r="AH30" s="41"/>
      <c r="AI30" s="41"/>
      <c r="AJ30" s="41"/>
      <c r="AK30" s="282">
        <f>ROUND(AW94, 2)</f>
        <v>0</v>
      </c>
      <c r="AL30" s="283"/>
      <c r="AM30" s="283"/>
      <c r="AN30" s="283"/>
      <c r="AO30" s="283"/>
      <c r="AP30" s="41"/>
      <c r="AQ30" s="41"/>
      <c r="AR30" s="42"/>
      <c r="BE30" s="272"/>
    </row>
    <row r="31" spans="1:71" s="3" customFormat="1" ht="14.45" hidden="1" customHeight="1">
      <c r="B31" s="40"/>
      <c r="C31" s="41"/>
      <c r="D31" s="41"/>
      <c r="E31" s="41"/>
      <c r="F31" s="29" t="s">
        <v>42</v>
      </c>
      <c r="G31" s="41"/>
      <c r="H31" s="41"/>
      <c r="I31" s="41"/>
      <c r="J31" s="41"/>
      <c r="K31" s="41"/>
      <c r="L31" s="284">
        <v>0.21</v>
      </c>
      <c r="M31" s="283"/>
      <c r="N31" s="283"/>
      <c r="O31" s="283"/>
      <c r="P31" s="283"/>
      <c r="Q31" s="41"/>
      <c r="R31" s="41"/>
      <c r="S31" s="41"/>
      <c r="T31" s="41"/>
      <c r="U31" s="41"/>
      <c r="V31" s="41"/>
      <c r="W31" s="282">
        <f>ROUND(BB94, 2)</f>
        <v>0</v>
      </c>
      <c r="X31" s="283"/>
      <c r="Y31" s="283"/>
      <c r="Z31" s="283"/>
      <c r="AA31" s="283"/>
      <c r="AB31" s="283"/>
      <c r="AC31" s="283"/>
      <c r="AD31" s="283"/>
      <c r="AE31" s="283"/>
      <c r="AF31" s="41"/>
      <c r="AG31" s="41"/>
      <c r="AH31" s="41"/>
      <c r="AI31" s="41"/>
      <c r="AJ31" s="41"/>
      <c r="AK31" s="282">
        <v>0</v>
      </c>
      <c r="AL31" s="283"/>
      <c r="AM31" s="283"/>
      <c r="AN31" s="283"/>
      <c r="AO31" s="283"/>
      <c r="AP31" s="41"/>
      <c r="AQ31" s="41"/>
      <c r="AR31" s="42"/>
      <c r="BE31" s="272"/>
    </row>
    <row r="32" spans="1:71" s="3" customFormat="1" ht="14.45" hidden="1" customHeight="1">
      <c r="B32" s="40"/>
      <c r="C32" s="41"/>
      <c r="D32" s="41"/>
      <c r="E32" s="41"/>
      <c r="F32" s="29" t="s">
        <v>43</v>
      </c>
      <c r="G32" s="41"/>
      <c r="H32" s="41"/>
      <c r="I32" s="41"/>
      <c r="J32" s="41"/>
      <c r="K32" s="41"/>
      <c r="L32" s="284">
        <v>0.15</v>
      </c>
      <c r="M32" s="283"/>
      <c r="N32" s="283"/>
      <c r="O32" s="283"/>
      <c r="P32" s="283"/>
      <c r="Q32" s="41"/>
      <c r="R32" s="41"/>
      <c r="S32" s="41"/>
      <c r="T32" s="41"/>
      <c r="U32" s="41"/>
      <c r="V32" s="41"/>
      <c r="W32" s="282">
        <f>ROUND(BC94, 2)</f>
        <v>0</v>
      </c>
      <c r="X32" s="283"/>
      <c r="Y32" s="283"/>
      <c r="Z32" s="283"/>
      <c r="AA32" s="283"/>
      <c r="AB32" s="283"/>
      <c r="AC32" s="283"/>
      <c r="AD32" s="283"/>
      <c r="AE32" s="283"/>
      <c r="AF32" s="41"/>
      <c r="AG32" s="41"/>
      <c r="AH32" s="41"/>
      <c r="AI32" s="41"/>
      <c r="AJ32" s="41"/>
      <c r="AK32" s="282">
        <v>0</v>
      </c>
      <c r="AL32" s="283"/>
      <c r="AM32" s="283"/>
      <c r="AN32" s="283"/>
      <c r="AO32" s="283"/>
      <c r="AP32" s="41"/>
      <c r="AQ32" s="41"/>
      <c r="AR32" s="42"/>
      <c r="BE32" s="272"/>
    </row>
    <row r="33" spans="1:57" s="3" customFormat="1" ht="14.45" hidden="1" customHeight="1">
      <c r="B33" s="40"/>
      <c r="C33" s="41"/>
      <c r="D33" s="41"/>
      <c r="E33" s="41"/>
      <c r="F33" s="29" t="s">
        <v>44</v>
      </c>
      <c r="G33" s="41"/>
      <c r="H33" s="41"/>
      <c r="I33" s="41"/>
      <c r="J33" s="41"/>
      <c r="K33" s="41"/>
      <c r="L33" s="284">
        <v>0</v>
      </c>
      <c r="M33" s="283"/>
      <c r="N33" s="283"/>
      <c r="O33" s="283"/>
      <c r="P33" s="283"/>
      <c r="Q33" s="41"/>
      <c r="R33" s="41"/>
      <c r="S33" s="41"/>
      <c r="T33" s="41"/>
      <c r="U33" s="41"/>
      <c r="V33" s="41"/>
      <c r="W33" s="282">
        <f>ROUND(BD94, 2)</f>
        <v>0</v>
      </c>
      <c r="X33" s="283"/>
      <c r="Y33" s="283"/>
      <c r="Z33" s="283"/>
      <c r="AA33" s="283"/>
      <c r="AB33" s="283"/>
      <c r="AC33" s="283"/>
      <c r="AD33" s="283"/>
      <c r="AE33" s="283"/>
      <c r="AF33" s="41"/>
      <c r="AG33" s="41"/>
      <c r="AH33" s="41"/>
      <c r="AI33" s="41"/>
      <c r="AJ33" s="41"/>
      <c r="AK33" s="282">
        <v>0</v>
      </c>
      <c r="AL33" s="283"/>
      <c r="AM33" s="283"/>
      <c r="AN33" s="283"/>
      <c r="AO33" s="283"/>
      <c r="AP33" s="41"/>
      <c r="AQ33" s="41"/>
      <c r="AR33" s="42"/>
      <c r="BE33" s="27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71"/>
    </row>
    <row r="35" spans="1:57" s="2" customFormat="1" ht="25.9" customHeight="1">
      <c r="A35" s="34"/>
      <c r="B35" s="35"/>
      <c r="C35" s="43"/>
      <c r="D35" s="44" t="s">
        <v>45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46</v>
      </c>
      <c r="U35" s="45"/>
      <c r="V35" s="45"/>
      <c r="W35" s="45"/>
      <c r="X35" s="288" t="s">
        <v>47</v>
      </c>
      <c r="Y35" s="286"/>
      <c r="Z35" s="286"/>
      <c r="AA35" s="286"/>
      <c r="AB35" s="286"/>
      <c r="AC35" s="45"/>
      <c r="AD35" s="45"/>
      <c r="AE35" s="45"/>
      <c r="AF35" s="45"/>
      <c r="AG35" s="45"/>
      <c r="AH35" s="45"/>
      <c r="AI35" s="45"/>
      <c r="AJ35" s="45"/>
      <c r="AK35" s="285">
        <f>SUM(AK26:AK33)</f>
        <v>0</v>
      </c>
      <c r="AL35" s="286"/>
      <c r="AM35" s="286"/>
      <c r="AN35" s="286"/>
      <c r="AO35" s="287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48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49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50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51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50</v>
      </c>
      <c r="AI60" s="38"/>
      <c r="AJ60" s="38"/>
      <c r="AK60" s="38"/>
      <c r="AL60" s="38"/>
      <c r="AM60" s="52" t="s">
        <v>51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52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53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50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51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50</v>
      </c>
      <c r="AI75" s="38"/>
      <c r="AJ75" s="38"/>
      <c r="AK75" s="38"/>
      <c r="AL75" s="38"/>
      <c r="AM75" s="52" t="s">
        <v>51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54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202317_A17-23-P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67" t="str">
        <f>K6</f>
        <v>Nemocnice Nové Město na Moravě - Zřízení 2 pokojů zvýšené péče neurologického oddělení</v>
      </c>
      <c r="M85" s="268"/>
      <c r="N85" s="268"/>
      <c r="O85" s="268"/>
      <c r="P85" s="268"/>
      <c r="Q85" s="268"/>
      <c r="R85" s="268"/>
      <c r="S85" s="268"/>
      <c r="T85" s="268"/>
      <c r="U85" s="268"/>
      <c r="V85" s="268"/>
      <c r="W85" s="268"/>
      <c r="X85" s="268"/>
      <c r="Y85" s="268"/>
      <c r="Z85" s="268"/>
      <c r="AA85" s="268"/>
      <c r="AB85" s="268"/>
      <c r="AC85" s="268"/>
      <c r="AD85" s="268"/>
      <c r="AE85" s="268"/>
      <c r="AF85" s="268"/>
      <c r="AG85" s="268"/>
      <c r="AH85" s="268"/>
      <c r="AI85" s="268"/>
      <c r="AJ85" s="268"/>
      <c r="AK85" s="268"/>
      <c r="AL85" s="268"/>
      <c r="AM85" s="268"/>
      <c r="AN85" s="268"/>
      <c r="AO85" s="268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Nové Město na Moravě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96">
        <f>IF(AN8= "","",AN8)</f>
        <v>45370</v>
      </c>
      <c r="AN87" s="296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27.95" customHeight="1">
      <c r="A89" s="34"/>
      <c r="B89" s="35"/>
      <c r="C89" s="29" t="s">
        <v>23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Nemocnice Nové Město na Moravě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29</v>
      </c>
      <c r="AJ89" s="36"/>
      <c r="AK89" s="36"/>
      <c r="AL89" s="36"/>
      <c r="AM89" s="297" t="str">
        <f>IF(E17="","",E17)</f>
        <v>Penta Projekt s.r.o., Mrštíkova 12, Jihlava</v>
      </c>
      <c r="AN89" s="298"/>
      <c r="AO89" s="298"/>
      <c r="AP89" s="298"/>
      <c r="AQ89" s="36"/>
      <c r="AR89" s="39"/>
      <c r="AS89" s="300" t="s">
        <v>55</v>
      </c>
      <c r="AT89" s="301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27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32</v>
      </c>
      <c r="AJ90" s="36"/>
      <c r="AK90" s="36"/>
      <c r="AL90" s="36"/>
      <c r="AM90" s="297" t="str">
        <f>IF(E20="","",E20)</f>
        <v>Ing. Avuk</v>
      </c>
      <c r="AN90" s="298"/>
      <c r="AO90" s="298"/>
      <c r="AP90" s="298"/>
      <c r="AQ90" s="36"/>
      <c r="AR90" s="39"/>
      <c r="AS90" s="302"/>
      <c r="AT90" s="303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304"/>
      <c r="AT91" s="305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62" t="s">
        <v>56</v>
      </c>
      <c r="D92" s="263"/>
      <c r="E92" s="263"/>
      <c r="F92" s="263"/>
      <c r="G92" s="263"/>
      <c r="H92" s="73"/>
      <c r="I92" s="266" t="s">
        <v>57</v>
      </c>
      <c r="J92" s="263"/>
      <c r="K92" s="263"/>
      <c r="L92" s="263"/>
      <c r="M92" s="263"/>
      <c r="N92" s="263"/>
      <c r="O92" s="263"/>
      <c r="P92" s="263"/>
      <c r="Q92" s="263"/>
      <c r="R92" s="263"/>
      <c r="S92" s="263"/>
      <c r="T92" s="263"/>
      <c r="U92" s="263"/>
      <c r="V92" s="263"/>
      <c r="W92" s="263"/>
      <c r="X92" s="263"/>
      <c r="Y92" s="263"/>
      <c r="Z92" s="263"/>
      <c r="AA92" s="263"/>
      <c r="AB92" s="263"/>
      <c r="AC92" s="263"/>
      <c r="AD92" s="263"/>
      <c r="AE92" s="263"/>
      <c r="AF92" s="263"/>
      <c r="AG92" s="295" t="s">
        <v>58</v>
      </c>
      <c r="AH92" s="263"/>
      <c r="AI92" s="263"/>
      <c r="AJ92" s="263"/>
      <c r="AK92" s="263"/>
      <c r="AL92" s="263"/>
      <c r="AM92" s="263"/>
      <c r="AN92" s="266" t="s">
        <v>59</v>
      </c>
      <c r="AO92" s="263"/>
      <c r="AP92" s="299"/>
      <c r="AQ92" s="74" t="s">
        <v>60</v>
      </c>
      <c r="AR92" s="39"/>
      <c r="AS92" s="75" t="s">
        <v>61</v>
      </c>
      <c r="AT92" s="76" t="s">
        <v>62</v>
      </c>
      <c r="AU92" s="76" t="s">
        <v>63</v>
      </c>
      <c r="AV92" s="76" t="s">
        <v>64</v>
      </c>
      <c r="AW92" s="76" t="s">
        <v>65</v>
      </c>
      <c r="AX92" s="76" t="s">
        <v>66</v>
      </c>
      <c r="AY92" s="76" t="s">
        <v>67</v>
      </c>
      <c r="AZ92" s="76" t="s">
        <v>68</v>
      </c>
      <c r="BA92" s="76" t="s">
        <v>69</v>
      </c>
      <c r="BB92" s="76" t="s">
        <v>70</v>
      </c>
      <c r="BC92" s="76" t="s">
        <v>71</v>
      </c>
      <c r="BD92" s="77" t="s">
        <v>72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73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69">
        <f>ROUND(AG95+AG104,2)</f>
        <v>0</v>
      </c>
      <c r="AH94" s="269"/>
      <c r="AI94" s="269"/>
      <c r="AJ94" s="269"/>
      <c r="AK94" s="269"/>
      <c r="AL94" s="269"/>
      <c r="AM94" s="269"/>
      <c r="AN94" s="306">
        <f t="shared" ref="AN94:AN104" si="0">SUM(AG94,AT94)</f>
        <v>0</v>
      </c>
      <c r="AO94" s="306"/>
      <c r="AP94" s="306"/>
      <c r="AQ94" s="85" t="s">
        <v>1</v>
      </c>
      <c r="AR94" s="86"/>
      <c r="AS94" s="87">
        <f>ROUND(AS95+AS104,2)</f>
        <v>0</v>
      </c>
      <c r="AT94" s="88">
        <f t="shared" ref="AT94:AT104" si="1">ROUND(SUM(AV94:AW94),2)</f>
        <v>0</v>
      </c>
      <c r="AU94" s="89">
        <f>ROUND(AU95+AU104,5)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ROUND(AZ95+AZ104,2)</f>
        <v>0</v>
      </c>
      <c r="BA94" s="88">
        <f>ROUND(BA95+BA104,2)</f>
        <v>0</v>
      </c>
      <c r="BB94" s="88">
        <f>ROUND(BB95+BB104,2)</f>
        <v>0</v>
      </c>
      <c r="BC94" s="88">
        <f>ROUND(BC95+BC104,2)</f>
        <v>0</v>
      </c>
      <c r="BD94" s="90">
        <f>ROUND(BD95+BD104,2)</f>
        <v>0</v>
      </c>
      <c r="BS94" s="91" t="s">
        <v>74</v>
      </c>
      <c r="BT94" s="91" t="s">
        <v>75</v>
      </c>
      <c r="BU94" s="92" t="s">
        <v>76</v>
      </c>
      <c r="BV94" s="91" t="s">
        <v>77</v>
      </c>
      <c r="BW94" s="91" t="s">
        <v>5</v>
      </c>
      <c r="BX94" s="91" t="s">
        <v>78</v>
      </c>
      <c r="CL94" s="91" t="s">
        <v>1</v>
      </c>
    </row>
    <row r="95" spans="1:91" s="7" customFormat="1" ht="16.5" customHeight="1">
      <c r="B95" s="93"/>
      <c r="C95" s="94"/>
      <c r="D95" s="264" t="s">
        <v>79</v>
      </c>
      <c r="E95" s="264"/>
      <c r="F95" s="264"/>
      <c r="G95" s="264"/>
      <c r="H95" s="264"/>
      <c r="I95" s="95"/>
      <c r="J95" s="264" t="s">
        <v>80</v>
      </c>
      <c r="K95" s="264"/>
      <c r="L95" s="264"/>
      <c r="M95" s="264"/>
      <c r="N95" s="264"/>
      <c r="O95" s="264"/>
      <c r="P95" s="264"/>
      <c r="Q95" s="264"/>
      <c r="R95" s="264"/>
      <c r="S95" s="264"/>
      <c r="T95" s="264"/>
      <c r="U95" s="264"/>
      <c r="V95" s="264"/>
      <c r="W95" s="264"/>
      <c r="X95" s="264"/>
      <c r="Y95" s="264"/>
      <c r="Z95" s="264"/>
      <c r="AA95" s="264"/>
      <c r="AB95" s="264"/>
      <c r="AC95" s="264"/>
      <c r="AD95" s="264"/>
      <c r="AE95" s="264"/>
      <c r="AF95" s="264"/>
      <c r="AG95" s="294">
        <f>ROUND(SUM(AG96:AG103),2)</f>
        <v>0</v>
      </c>
      <c r="AH95" s="293"/>
      <c r="AI95" s="293"/>
      <c r="AJ95" s="293"/>
      <c r="AK95" s="293"/>
      <c r="AL95" s="293"/>
      <c r="AM95" s="293"/>
      <c r="AN95" s="292">
        <f t="shared" si="0"/>
        <v>0</v>
      </c>
      <c r="AO95" s="293"/>
      <c r="AP95" s="293"/>
      <c r="AQ95" s="96" t="s">
        <v>81</v>
      </c>
      <c r="AR95" s="97"/>
      <c r="AS95" s="98">
        <f>ROUND(SUM(AS96:AS103),2)</f>
        <v>0</v>
      </c>
      <c r="AT95" s="99">
        <f t="shared" si="1"/>
        <v>0</v>
      </c>
      <c r="AU95" s="100">
        <f>ROUND(SUM(AU96:AU103),5)</f>
        <v>0</v>
      </c>
      <c r="AV95" s="99">
        <f>ROUND(AZ95*L29,2)</f>
        <v>0</v>
      </c>
      <c r="AW95" s="99">
        <f>ROUND(BA95*L30,2)</f>
        <v>0</v>
      </c>
      <c r="AX95" s="99">
        <f>ROUND(BB95*L29,2)</f>
        <v>0</v>
      </c>
      <c r="AY95" s="99">
        <f>ROUND(BC95*L30,2)</f>
        <v>0</v>
      </c>
      <c r="AZ95" s="99">
        <f>ROUND(SUM(AZ96:AZ103),2)</f>
        <v>0</v>
      </c>
      <c r="BA95" s="99">
        <f>ROUND(SUM(BA96:BA103),2)</f>
        <v>0</v>
      </c>
      <c r="BB95" s="99">
        <f>ROUND(SUM(BB96:BB103),2)</f>
        <v>0</v>
      </c>
      <c r="BC95" s="99">
        <f>ROUND(SUM(BC96:BC103),2)</f>
        <v>0</v>
      </c>
      <c r="BD95" s="101">
        <f>ROUND(SUM(BD96:BD103),2)</f>
        <v>0</v>
      </c>
      <c r="BS95" s="102" t="s">
        <v>74</v>
      </c>
      <c r="BT95" s="102" t="s">
        <v>82</v>
      </c>
      <c r="BU95" s="102" t="s">
        <v>76</v>
      </c>
      <c r="BV95" s="102" t="s">
        <v>77</v>
      </c>
      <c r="BW95" s="102" t="s">
        <v>83</v>
      </c>
      <c r="BX95" s="102" t="s">
        <v>5</v>
      </c>
      <c r="CL95" s="102" t="s">
        <v>1</v>
      </c>
      <c r="CM95" s="102" t="s">
        <v>84</v>
      </c>
    </row>
    <row r="96" spans="1:91" s="4" customFormat="1" ht="16.5" customHeight="1">
      <c r="A96" s="103" t="s">
        <v>85</v>
      </c>
      <c r="B96" s="58"/>
      <c r="C96" s="104"/>
      <c r="D96" s="104"/>
      <c r="E96" s="265" t="s">
        <v>86</v>
      </c>
      <c r="F96" s="265"/>
      <c r="G96" s="265"/>
      <c r="H96" s="265"/>
      <c r="I96" s="265"/>
      <c r="J96" s="104"/>
      <c r="K96" s="265" t="s">
        <v>87</v>
      </c>
      <c r="L96" s="265"/>
      <c r="M96" s="265"/>
      <c r="N96" s="265"/>
      <c r="O96" s="265"/>
      <c r="P96" s="265"/>
      <c r="Q96" s="265"/>
      <c r="R96" s="265"/>
      <c r="S96" s="265"/>
      <c r="T96" s="265"/>
      <c r="U96" s="265"/>
      <c r="V96" s="265"/>
      <c r="W96" s="265"/>
      <c r="X96" s="265"/>
      <c r="Y96" s="265"/>
      <c r="Z96" s="265"/>
      <c r="AA96" s="265"/>
      <c r="AB96" s="265"/>
      <c r="AC96" s="265"/>
      <c r="AD96" s="265"/>
      <c r="AE96" s="265"/>
      <c r="AF96" s="265"/>
      <c r="AG96" s="290">
        <f>'D1.14.1 - Stavební'!J32</f>
        <v>0</v>
      </c>
      <c r="AH96" s="291"/>
      <c r="AI96" s="291"/>
      <c r="AJ96" s="291"/>
      <c r="AK96" s="291"/>
      <c r="AL96" s="291"/>
      <c r="AM96" s="291"/>
      <c r="AN96" s="290">
        <f t="shared" si="0"/>
        <v>0</v>
      </c>
      <c r="AO96" s="291"/>
      <c r="AP96" s="291"/>
      <c r="AQ96" s="105" t="s">
        <v>88</v>
      </c>
      <c r="AR96" s="60"/>
      <c r="AS96" s="106">
        <v>0</v>
      </c>
      <c r="AT96" s="107">
        <f t="shared" si="1"/>
        <v>0</v>
      </c>
      <c r="AU96" s="108">
        <f>'D1.14.1 - Stavební'!P145</f>
        <v>0</v>
      </c>
      <c r="AV96" s="107">
        <f>'D1.14.1 - Stavební'!J35</f>
        <v>0</v>
      </c>
      <c r="AW96" s="107">
        <f>'D1.14.1 - Stavební'!J36</f>
        <v>0</v>
      </c>
      <c r="AX96" s="107">
        <f>'D1.14.1 - Stavební'!J37</f>
        <v>0</v>
      </c>
      <c r="AY96" s="107">
        <f>'D1.14.1 - Stavební'!J38</f>
        <v>0</v>
      </c>
      <c r="AZ96" s="107">
        <f>'D1.14.1 - Stavební'!F35</f>
        <v>0</v>
      </c>
      <c r="BA96" s="107">
        <f>'D1.14.1 - Stavební'!F36</f>
        <v>0</v>
      </c>
      <c r="BB96" s="107">
        <f>'D1.14.1 - Stavební'!F37</f>
        <v>0</v>
      </c>
      <c r="BC96" s="107">
        <f>'D1.14.1 - Stavební'!F38</f>
        <v>0</v>
      </c>
      <c r="BD96" s="109">
        <f>'D1.14.1 - Stavební'!F39</f>
        <v>0</v>
      </c>
      <c r="BT96" s="110" t="s">
        <v>84</v>
      </c>
      <c r="BV96" s="110" t="s">
        <v>77</v>
      </c>
      <c r="BW96" s="110" t="s">
        <v>89</v>
      </c>
      <c r="BX96" s="110" t="s">
        <v>83</v>
      </c>
      <c r="CL96" s="110" t="s">
        <v>1</v>
      </c>
    </row>
    <row r="97" spans="1:91" s="4" customFormat="1" ht="16.5" customHeight="1">
      <c r="A97" s="103" t="s">
        <v>85</v>
      </c>
      <c r="B97" s="58"/>
      <c r="C97" s="104"/>
      <c r="D97" s="104"/>
      <c r="E97" s="265" t="s">
        <v>90</v>
      </c>
      <c r="F97" s="265"/>
      <c r="G97" s="265"/>
      <c r="H97" s="265"/>
      <c r="I97" s="265"/>
      <c r="J97" s="104"/>
      <c r="K97" s="265" t="s">
        <v>91</v>
      </c>
      <c r="L97" s="265"/>
      <c r="M97" s="265"/>
      <c r="N97" s="265"/>
      <c r="O97" s="265"/>
      <c r="P97" s="265"/>
      <c r="Q97" s="265"/>
      <c r="R97" s="265"/>
      <c r="S97" s="265"/>
      <c r="T97" s="265"/>
      <c r="U97" s="265"/>
      <c r="V97" s="265"/>
      <c r="W97" s="265"/>
      <c r="X97" s="265"/>
      <c r="Y97" s="265"/>
      <c r="Z97" s="265"/>
      <c r="AA97" s="265"/>
      <c r="AB97" s="265"/>
      <c r="AC97" s="265"/>
      <c r="AD97" s="265"/>
      <c r="AE97" s="265"/>
      <c r="AF97" s="265"/>
      <c r="AG97" s="290">
        <f>'D1.14.4a - Vytápění'!J32</f>
        <v>0</v>
      </c>
      <c r="AH97" s="291"/>
      <c r="AI97" s="291"/>
      <c r="AJ97" s="291"/>
      <c r="AK97" s="291"/>
      <c r="AL97" s="291"/>
      <c r="AM97" s="291"/>
      <c r="AN97" s="290">
        <f t="shared" si="0"/>
        <v>0</v>
      </c>
      <c r="AO97" s="291"/>
      <c r="AP97" s="291"/>
      <c r="AQ97" s="105" t="s">
        <v>88</v>
      </c>
      <c r="AR97" s="60"/>
      <c r="AS97" s="106">
        <v>0</v>
      </c>
      <c r="AT97" s="107">
        <f t="shared" si="1"/>
        <v>0</v>
      </c>
      <c r="AU97" s="108">
        <f>'D1.14.4a - Vytápění'!P127</f>
        <v>0</v>
      </c>
      <c r="AV97" s="107">
        <f>'D1.14.4a - Vytápění'!J35</f>
        <v>0</v>
      </c>
      <c r="AW97" s="107">
        <f>'D1.14.4a - Vytápění'!J36</f>
        <v>0</v>
      </c>
      <c r="AX97" s="107">
        <f>'D1.14.4a - Vytápění'!J37</f>
        <v>0</v>
      </c>
      <c r="AY97" s="107">
        <f>'D1.14.4a - Vytápění'!J38</f>
        <v>0</v>
      </c>
      <c r="AZ97" s="107">
        <f>'D1.14.4a - Vytápění'!F35</f>
        <v>0</v>
      </c>
      <c r="BA97" s="107">
        <f>'D1.14.4a - Vytápění'!F36</f>
        <v>0</v>
      </c>
      <c r="BB97" s="107">
        <f>'D1.14.4a - Vytápění'!F37</f>
        <v>0</v>
      </c>
      <c r="BC97" s="107">
        <f>'D1.14.4a - Vytápění'!F38</f>
        <v>0</v>
      </c>
      <c r="BD97" s="109">
        <f>'D1.14.4a - Vytápění'!F39</f>
        <v>0</v>
      </c>
      <c r="BT97" s="110" t="s">
        <v>84</v>
      </c>
      <c r="BV97" s="110" t="s">
        <v>77</v>
      </c>
      <c r="BW97" s="110" t="s">
        <v>92</v>
      </c>
      <c r="BX97" s="110" t="s">
        <v>83</v>
      </c>
      <c r="CL97" s="110" t="s">
        <v>1</v>
      </c>
    </row>
    <row r="98" spans="1:91" s="4" customFormat="1" ht="16.5" customHeight="1">
      <c r="A98" s="103" t="s">
        <v>85</v>
      </c>
      <c r="B98" s="58"/>
      <c r="C98" s="104"/>
      <c r="D98" s="104"/>
      <c r="E98" s="265" t="s">
        <v>93</v>
      </c>
      <c r="F98" s="265"/>
      <c r="G98" s="265"/>
      <c r="H98" s="265"/>
      <c r="I98" s="265"/>
      <c r="J98" s="104"/>
      <c r="K98" s="265" t="s">
        <v>94</v>
      </c>
      <c r="L98" s="265"/>
      <c r="M98" s="265"/>
      <c r="N98" s="265"/>
      <c r="O98" s="265"/>
      <c r="P98" s="265"/>
      <c r="Q98" s="265"/>
      <c r="R98" s="265"/>
      <c r="S98" s="265"/>
      <c r="T98" s="265"/>
      <c r="U98" s="265"/>
      <c r="V98" s="265"/>
      <c r="W98" s="265"/>
      <c r="X98" s="265"/>
      <c r="Y98" s="265"/>
      <c r="Z98" s="265"/>
      <c r="AA98" s="265"/>
      <c r="AB98" s="265"/>
      <c r="AC98" s="265"/>
      <c r="AD98" s="265"/>
      <c r="AE98" s="265"/>
      <c r="AF98" s="265"/>
      <c r="AG98" s="290">
        <f>'D1.14.4c - Vzduchotechnik...'!J32</f>
        <v>0</v>
      </c>
      <c r="AH98" s="291"/>
      <c r="AI98" s="291"/>
      <c r="AJ98" s="291"/>
      <c r="AK98" s="291"/>
      <c r="AL98" s="291"/>
      <c r="AM98" s="291"/>
      <c r="AN98" s="290">
        <f t="shared" si="0"/>
        <v>0</v>
      </c>
      <c r="AO98" s="291"/>
      <c r="AP98" s="291"/>
      <c r="AQ98" s="105" t="s">
        <v>88</v>
      </c>
      <c r="AR98" s="60"/>
      <c r="AS98" s="106">
        <v>0</v>
      </c>
      <c r="AT98" s="107">
        <f t="shared" si="1"/>
        <v>0</v>
      </c>
      <c r="AU98" s="108">
        <f>'D1.14.4c - Vzduchotechnik...'!P124</f>
        <v>0</v>
      </c>
      <c r="AV98" s="107">
        <f>'D1.14.4c - Vzduchotechnik...'!J35</f>
        <v>0</v>
      </c>
      <c r="AW98" s="107">
        <f>'D1.14.4c - Vzduchotechnik...'!J36</f>
        <v>0</v>
      </c>
      <c r="AX98" s="107">
        <f>'D1.14.4c - Vzduchotechnik...'!J37</f>
        <v>0</v>
      </c>
      <c r="AY98" s="107">
        <f>'D1.14.4c - Vzduchotechnik...'!J38</f>
        <v>0</v>
      </c>
      <c r="AZ98" s="107">
        <f>'D1.14.4c - Vzduchotechnik...'!F35</f>
        <v>0</v>
      </c>
      <c r="BA98" s="107">
        <f>'D1.14.4c - Vzduchotechnik...'!F36</f>
        <v>0</v>
      </c>
      <c r="BB98" s="107">
        <f>'D1.14.4c - Vzduchotechnik...'!F37</f>
        <v>0</v>
      </c>
      <c r="BC98" s="107">
        <f>'D1.14.4c - Vzduchotechnik...'!F38</f>
        <v>0</v>
      </c>
      <c r="BD98" s="109">
        <f>'D1.14.4c - Vzduchotechnik...'!F39</f>
        <v>0</v>
      </c>
      <c r="BT98" s="110" t="s">
        <v>84</v>
      </c>
      <c r="BV98" s="110" t="s">
        <v>77</v>
      </c>
      <c r="BW98" s="110" t="s">
        <v>95</v>
      </c>
      <c r="BX98" s="110" t="s">
        <v>83</v>
      </c>
      <c r="CL98" s="110" t="s">
        <v>1</v>
      </c>
    </row>
    <row r="99" spans="1:91" s="4" customFormat="1" ht="16.5" customHeight="1">
      <c r="A99" s="103" t="s">
        <v>85</v>
      </c>
      <c r="B99" s="58"/>
      <c r="C99" s="104"/>
      <c r="D99" s="104"/>
      <c r="E99" s="265" t="s">
        <v>96</v>
      </c>
      <c r="F99" s="265"/>
      <c r="G99" s="265"/>
      <c r="H99" s="265"/>
      <c r="I99" s="265"/>
      <c r="J99" s="104"/>
      <c r="K99" s="265" t="s">
        <v>97</v>
      </c>
      <c r="L99" s="265"/>
      <c r="M99" s="265"/>
      <c r="N99" s="265"/>
      <c r="O99" s="265"/>
      <c r="P99" s="265"/>
      <c r="Q99" s="265"/>
      <c r="R99" s="265"/>
      <c r="S99" s="265"/>
      <c r="T99" s="265"/>
      <c r="U99" s="265"/>
      <c r="V99" s="265"/>
      <c r="W99" s="265"/>
      <c r="X99" s="265"/>
      <c r="Y99" s="265"/>
      <c r="Z99" s="265"/>
      <c r="AA99" s="265"/>
      <c r="AB99" s="265"/>
      <c r="AC99" s="265"/>
      <c r="AD99" s="265"/>
      <c r="AE99" s="265"/>
      <c r="AF99" s="265"/>
      <c r="AG99" s="290">
        <f>'D1.14.4e - Zdravotně tech...'!J32</f>
        <v>0</v>
      </c>
      <c r="AH99" s="291"/>
      <c r="AI99" s="291"/>
      <c r="AJ99" s="291"/>
      <c r="AK99" s="291"/>
      <c r="AL99" s="291"/>
      <c r="AM99" s="291"/>
      <c r="AN99" s="290">
        <f t="shared" si="0"/>
        <v>0</v>
      </c>
      <c r="AO99" s="291"/>
      <c r="AP99" s="291"/>
      <c r="AQ99" s="105" t="s">
        <v>88</v>
      </c>
      <c r="AR99" s="60"/>
      <c r="AS99" s="106">
        <v>0</v>
      </c>
      <c r="AT99" s="107">
        <f t="shared" si="1"/>
        <v>0</v>
      </c>
      <c r="AU99" s="108">
        <f>'D1.14.4e - Zdravotně tech...'!P127</f>
        <v>0</v>
      </c>
      <c r="AV99" s="107">
        <f>'D1.14.4e - Zdravotně tech...'!J35</f>
        <v>0</v>
      </c>
      <c r="AW99" s="107">
        <f>'D1.14.4e - Zdravotně tech...'!J36</f>
        <v>0</v>
      </c>
      <c r="AX99" s="107">
        <f>'D1.14.4e - Zdravotně tech...'!J37</f>
        <v>0</v>
      </c>
      <c r="AY99" s="107">
        <f>'D1.14.4e - Zdravotně tech...'!J38</f>
        <v>0</v>
      </c>
      <c r="AZ99" s="107">
        <f>'D1.14.4e - Zdravotně tech...'!F35</f>
        <v>0</v>
      </c>
      <c r="BA99" s="107">
        <f>'D1.14.4e - Zdravotně tech...'!F36</f>
        <v>0</v>
      </c>
      <c r="BB99" s="107">
        <f>'D1.14.4e - Zdravotně tech...'!F37</f>
        <v>0</v>
      </c>
      <c r="BC99" s="107">
        <f>'D1.14.4e - Zdravotně tech...'!F38</f>
        <v>0</v>
      </c>
      <c r="BD99" s="109">
        <f>'D1.14.4e - Zdravotně tech...'!F39</f>
        <v>0</v>
      </c>
      <c r="BT99" s="110" t="s">
        <v>84</v>
      </c>
      <c r="BV99" s="110" t="s">
        <v>77</v>
      </c>
      <c r="BW99" s="110" t="s">
        <v>98</v>
      </c>
      <c r="BX99" s="110" t="s">
        <v>83</v>
      </c>
      <c r="CL99" s="110" t="s">
        <v>1</v>
      </c>
    </row>
    <row r="100" spans="1:91" s="4" customFormat="1" ht="16.5" customHeight="1">
      <c r="A100" s="103" t="s">
        <v>85</v>
      </c>
      <c r="B100" s="58"/>
      <c r="C100" s="104"/>
      <c r="D100" s="104"/>
      <c r="E100" s="265" t="s">
        <v>99</v>
      </c>
      <c r="F100" s="265"/>
      <c r="G100" s="265"/>
      <c r="H100" s="265"/>
      <c r="I100" s="265"/>
      <c r="J100" s="104"/>
      <c r="K100" s="265" t="s">
        <v>100</v>
      </c>
      <c r="L100" s="265"/>
      <c r="M100" s="265"/>
      <c r="N100" s="265"/>
      <c r="O100" s="265"/>
      <c r="P100" s="265"/>
      <c r="Q100" s="265"/>
      <c r="R100" s="265"/>
      <c r="S100" s="265"/>
      <c r="T100" s="265"/>
      <c r="U100" s="265"/>
      <c r="V100" s="265"/>
      <c r="W100" s="265"/>
      <c r="X100" s="265"/>
      <c r="Y100" s="265"/>
      <c r="Z100" s="265"/>
      <c r="AA100" s="265"/>
      <c r="AB100" s="265"/>
      <c r="AC100" s="265"/>
      <c r="AD100" s="265"/>
      <c r="AE100" s="265"/>
      <c r="AF100" s="265"/>
      <c r="AG100" s="290">
        <f>'D1.14.4g - Silnoproudá el...'!J32</f>
        <v>0</v>
      </c>
      <c r="AH100" s="291"/>
      <c r="AI100" s="291"/>
      <c r="AJ100" s="291"/>
      <c r="AK100" s="291"/>
      <c r="AL100" s="291"/>
      <c r="AM100" s="291"/>
      <c r="AN100" s="290">
        <f t="shared" si="0"/>
        <v>0</v>
      </c>
      <c r="AO100" s="291"/>
      <c r="AP100" s="291"/>
      <c r="AQ100" s="105" t="s">
        <v>88</v>
      </c>
      <c r="AR100" s="60"/>
      <c r="AS100" s="106">
        <v>0</v>
      </c>
      <c r="AT100" s="107">
        <f t="shared" si="1"/>
        <v>0</v>
      </c>
      <c r="AU100" s="108">
        <f>'D1.14.4g - Silnoproudá el...'!P135</f>
        <v>0</v>
      </c>
      <c r="AV100" s="107">
        <f>'D1.14.4g - Silnoproudá el...'!J35</f>
        <v>0</v>
      </c>
      <c r="AW100" s="107">
        <f>'D1.14.4g - Silnoproudá el...'!J36</f>
        <v>0</v>
      </c>
      <c r="AX100" s="107">
        <f>'D1.14.4g - Silnoproudá el...'!J37</f>
        <v>0</v>
      </c>
      <c r="AY100" s="107">
        <f>'D1.14.4g - Silnoproudá el...'!J38</f>
        <v>0</v>
      </c>
      <c r="AZ100" s="107">
        <f>'D1.14.4g - Silnoproudá el...'!F35</f>
        <v>0</v>
      </c>
      <c r="BA100" s="107">
        <f>'D1.14.4g - Silnoproudá el...'!F36</f>
        <v>0</v>
      </c>
      <c r="BB100" s="107">
        <f>'D1.14.4g - Silnoproudá el...'!F37</f>
        <v>0</v>
      </c>
      <c r="BC100" s="107">
        <f>'D1.14.4g - Silnoproudá el...'!F38</f>
        <v>0</v>
      </c>
      <c r="BD100" s="109">
        <f>'D1.14.4g - Silnoproudá el...'!F39</f>
        <v>0</v>
      </c>
      <c r="BT100" s="110" t="s">
        <v>84</v>
      </c>
      <c r="BV100" s="110" t="s">
        <v>77</v>
      </c>
      <c r="BW100" s="110" t="s">
        <v>101</v>
      </c>
      <c r="BX100" s="110" t="s">
        <v>83</v>
      </c>
      <c r="CL100" s="110" t="s">
        <v>1</v>
      </c>
    </row>
    <row r="101" spans="1:91" s="4" customFormat="1" ht="25.5" customHeight="1">
      <c r="A101" s="103" t="s">
        <v>85</v>
      </c>
      <c r="B101" s="58"/>
      <c r="C101" s="104"/>
      <c r="D101" s="104"/>
      <c r="E101" s="265" t="s">
        <v>102</v>
      </c>
      <c r="F101" s="265"/>
      <c r="G101" s="265"/>
      <c r="H101" s="265"/>
      <c r="I101" s="265"/>
      <c r="J101" s="104"/>
      <c r="K101" s="265" t="s">
        <v>103</v>
      </c>
      <c r="L101" s="265"/>
      <c r="M101" s="265"/>
      <c r="N101" s="265"/>
      <c r="O101" s="265"/>
      <c r="P101" s="265"/>
      <c r="Q101" s="265"/>
      <c r="R101" s="265"/>
      <c r="S101" s="265"/>
      <c r="T101" s="265"/>
      <c r="U101" s="265"/>
      <c r="V101" s="265"/>
      <c r="W101" s="265"/>
      <c r="X101" s="265"/>
      <c r="Y101" s="265"/>
      <c r="Z101" s="265"/>
      <c r="AA101" s="265"/>
      <c r="AB101" s="265"/>
      <c r="AC101" s="265"/>
      <c r="AD101" s="265"/>
      <c r="AE101" s="265"/>
      <c r="AF101" s="265"/>
      <c r="AG101" s="290">
        <f>'D1.14.4h1 - Slaboproudá e...'!J32</f>
        <v>0</v>
      </c>
      <c r="AH101" s="291"/>
      <c r="AI101" s="291"/>
      <c r="AJ101" s="291"/>
      <c r="AK101" s="291"/>
      <c r="AL101" s="291"/>
      <c r="AM101" s="291"/>
      <c r="AN101" s="290">
        <f t="shared" si="0"/>
        <v>0</v>
      </c>
      <c r="AO101" s="291"/>
      <c r="AP101" s="291"/>
      <c r="AQ101" s="105" t="s">
        <v>88</v>
      </c>
      <c r="AR101" s="60"/>
      <c r="AS101" s="106">
        <v>0</v>
      </c>
      <c r="AT101" s="107">
        <f t="shared" si="1"/>
        <v>0</v>
      </c>
      <c r="AU101" s="108">
        <f>'D1.14.4h1 - Slaboproudá e...'!P127</f>
        <v>0</v>
      </c>
      <c r="AV101" s="107">
        <f>'D1.14.4h1 - Slaboproudá e...'!J35</f>
        <v>0</v>
      </c>
      <c r="AW101" s="107">
        <f>'D1.14.4h1 - Slaboproudá e...'!J36</f>
        <v>0</v>
      </c>
      <c r="AX101" s="107">
        <f>'D1.14.4h1 - Slaboproudá e...'!J37</f>
        <v>0</v>
      </c>
      <c r="AY101" s="107">
        <f>'D1.14.4h1 - Slaboproudá e...'!J38</f>
        <v>0</v>
      </c>
      <c r="AZ101" s="107">
        <f>'D1.14.4h1 - Slaboproudá e...'!F35</f>
        <v>0</v>
      </c>
      <c r="BA101" s="107">
        <f>'D1.14.4h1 - Slaboproudá e...'!F36</f>
        <v>0</v>
      </c>
      <c r="BB101" s="107">
        <f>'D1.14.4h1 - Slaboproudá e...'!F37</f>
        <v>0</v>
      </c>
      <c r="BC101" s="107">
        <f>'D1.14.4h1 - Slaboproudá e...'!F38</f>
        <v>0</v>
      </c>
      <c r="BD101" s="109">
        <f>'D1.14.4h1 - Slaboproudá e...'!F39</f>
        <v>0</v>
      </c>
      <c r="BT101" s="110" t="s">
        <v>84</v>
      </c>
      <c r="BV101" s="110" t="s">
        <v>77</v>
      </c>
      <c r="BW101" s="110" t="s">
        <v>104</v>
      </c>
      <c r="BX101" s="110" t="s">
        <v>83</v>
      </c>
      <c r="CL101" s="110" t="s">
        <v>1</v>
      </c>
    </row>
    <row r="102" spans="1:91" s="4" customFormat="1" ht="25.5" customHeight="1">
      <c r="A102" s="103" t="s">
        <v>85</v>
      </c>
      <c r="B102" s="58"/>
      <c r="C102" s="104"/>
      <c r="D102" s="104"/>
      <c r="E102" s="265" t="s">
        <v>105</v>
      </c>
      <c r="F102" s="265"/>
      <c r="G102" s="265"/>
      <c r="H102" s="265"/>
      <c r="I102" s="265"/>
      <c r="J102" s="104"/>
      <c r="K102" s="265" t="s">
        <v>106</v>
      </c>
      <c r="L102" s="265"/>
      <c r="M102" s="265"/>
      <c r="N102" s="265"/>
      <c r="O102" s="265"/>
      <c r="P102" s="265"/>
      <c r="Q102" s="265"/>
      <c r="R102" s="265"/>
      <c r="S102" s="265"/>
      <c r="T102" s="265"/>
      <c r="U102" s="265"/>
      <c r="V102" s="265"/>
      <c r="W102" s="265"/>
      <c r="X102" s="265"/>
      <c r="Y102" s="265"/>
      <c r="Z102" s="265"/>
      <c r="AA102" s="265"/>
      <c r="AB102" s="265"/>
      <c r="AC102" s="265"/>
      <c r="AD102" s="265"/>
      <c r="AE102" s="265"/>
      <c r="AF102" s="265"/>
      <c r="AG102" s="290">
        <f>'D1.14.4h3 - Elektrická po...'!J32</f>
        <v>0</v>
      </c>
      <c r="AH102" s="291"/>
      <c r="AI102" s="291"/>
      <c r="AJ102" s="291"/>
      <c r="AK102" s="291"/>
      <c r="AL102" s="291"/>
      <c r="AM102" s="291"/>
      <c r="AN102" s="290">
        <f t="shared" si="0"/>
        <v>0</v>
      </c>
      <c r="AO102" s="291"/>
      <c r="AP102" s="291"/>
      <c r="AQ102" s="105" t="s">
        <v>88</v>
      </c>
      <c r="AR102" s="60"/>
      <c r="AS102" s="106">
        <v>0</v>
      </c>
      <c r="AT102" s="107">
        <f t="shared" si="1"/>
        <v>0</v>
      </c>
      <c r="AU102" s="108">
        <f>'D1.14.4h3 - Elektrická po...'!P125</f>
        <v>0</v>
      </c>
      <c r="AV102" s="107">
        <f>'D1.14.4h3 - Elektrická po...'!J35</f>
        <v>0</v>
      </c>
      <c r="AW102" s="107">
        <f>'D1.14.4h3 - Elektrická po...'!J36</f>
        <v>0</v>
      </c>
      <c r="AX102" s="107">
        <f>'D1.14.4h3 - Elektrická po...'!J37</f>
        <v>0</v>
      </c>
      <c r="AY102" s="107">
        <f>'D1.14.4h3 - Elektrická po...'!J38</f>
        <v>0</v>
      </c>
      <c r="AZ102" s="107">
        <f>'D1.14.4h3 - Elektrická po...'!F35</f>
        <v>0</v>
      </c>
      <c r="BA102" s="107">
        <f>'D1.14.4h3 - Elektrická po...'!F36</f>
        <v>0</v>
      </c>
      <c r="BB102" s="107">
        <f>'D1.14.4h3 - Elektrická po...'!F37</f>
        <v>0</v>
      </c>
      <c r="BC102" s="107">
        <f>'D1.14.4h3 - Elektrická po...'!F38</f>
        <v>0</v>
      </c>
      <c r="BD102" s="109">
        <f>'D1.14.4h3 - Elektrická po...'!F39</f>
        <v>0</v>
      </c>
      <c r="BT102" s="110" t="s">
        <v>84</v>
      </c>
      <c r="BV102" s="110" t="s">
        <v>77</v>
      </c>
      <c r="BW102" s="110" t="s">
        <v>107</v>
      </c>
      <c r="BX102" s="110" t="s">
        <v>83</v>
      </c>
      <c r="CL102" s="110" t="s">
        <v>1</v>
      </c>
    </row>
    <row r="103" spans="1:91" s="4" customFormat="1" ht="16.5" customHeight="1">
      <c r="A103" s="103" t="s">
        <v>85</v>
      </c>
      <c r="B103" s="58"/>
      <c r="C103" s="104"/>
      <c r="D103" s="104"/>
      <c r="E103" s="265" t="s">
        <v>108</v>
      </c>
      <c r="F103" s="265"/>
      <c r="G103" s="265"/>
      <c r="H103" s="265"/>
      <c r="I103" s="265"/>
      <c r="J103" s="104"/>
      <c r="K103" s="265" t="s">
        <v>109</v>
      </c>
      <c r="L103" s="265"/>
      <c r="M103" s="265"/>
      <c r="N103" s="265"/>
      <c r="O103" s="265"/>
      <c r="P103" s="265"/>
      <c r="Q103" s="265"/>
      <c r="R103" s="265"/>
      <c r="S103" s="265"/>
      <c r="T103" s="265"/>
      <c r="U103" s="265"/>
      <c r="V103" s="265"/>
      <c r="W103" s="265"/>
      <c r="X103" s="265"/>
      <c r="Y103" s="265"/>
      <c r="Z103" s="265"/>
      <c r="AA103" s="265"/>
      <c r="AB103" s="265"/>
      <c r="AC103" s="265"/>
      <c r="AD103" s="265"/>
      <c r="AE103" s="265"/>
      <c r="AF103" s="265"/>
      <c r="AG103" s="290">
        <f>'D1.14.4i - Medicinální plyny'!J32</f>
        <v>0</v>
      </c>
      <c r="AH103" s="291"/>
      <c r="AI103" s="291"/>
      <c r="AJ103" s="291"/>
      <c r="AK103" s="291"/>
      <c r="AL103" s="291"/>
      <c r="AM103" s="291"/>
      <c r="AN103" s="290">
        <f t="shared" si="0"/>
        <v>0</v>
      </c>
      <c r="AO103" s="291"/>
      <c r="AP103" s="291"/>
      <c r="AQ103" s="105" t="s">
        <v>88</v>
      </c>
      <c r="AR103" s="60"/>
      <c r="AS103" s="106">
        <v>0</v>
      </c>
      <c r="AT103" s="107">
        <f t="shared" si="1"/>
        <v>0</v>
      </c>
      <c r="AU103" s="108">
        <f>'D1.14.4i - Medicinální plyny'!P123</f>
        <v>0</v>
      </c>
      <c r="AV103" s="107">
        <f>'D1.14.4i - Medicinální plyny'!J35</f>
        <v>0</v>
      </c>
      <c r="AW103" s="107">
        <f>'D1.14.4i - Medicinální plyny'!J36</f>
        <v>0</v>
      </c>
      <c r="AX103" s="107">
        <f>'D1.14.4i - Medicinální plyny'!J37</f>
        <v>0</v>
      </c>
      <c r="AY103" s="107">
        <f>'D1.14.4i - Medicinální plyny'!J38</f>
        <v>0</v>
      </c>
      <c r="AZ103" s="107">
        <f>'D1.14.4i - Medicinální plyny'!F35</f>
        <v>0</v>
      </c>
      <c r="BA103" s="107">
        <f>'D1.14.4i - Medicinální plyny'!F36</f>
        <v>0</v>
      </c>
      <c r="BB103" s="107">
        <f>'D1.14.4i - Medicinální plyny'!F37</f>
        <v>0</v>
      </c>
      <c r="BC103" s="107">
        <f>'D1.14.4i - Medicinální plyny'!F38</f>
        <v>0</v>
      </c>
      <c r="BD103" s="109">
        <f>'D1.14.4i - Medicinální plyny'!F39</f>
        <v>0</v>
      </c>
      <c r="BT103" s="110" t="s">
        <v>84</v>
      </c>
      <c r="BV103" s="110" t="s">
        <v>77</v>
      </c>
      <c r="BW103" s="110" t="s">
        <v>110</v>
      </c>
      <c r="BX103" s="110" t="s">
        <v>83</v>
      </c>
      <c r="CL103" s="110" t="s">
        <v>1</v>
      </c>
    </row>
    <row r="104" spans="1:91" s="7" customFormat="1" ht="16.5" customHeight="1">
      <c r="A104" s="103" t="s">
        <v>85</v>
      </c>
      <c r="B104" s="93"/>
      <c r="C104" s="94"/>
      <c r="D104" s="264" t="s">
        <v>111</v>
      </c>
      <c r="E104" s="264"/>
      <c r="F104" s="264"/>
      <c r="G104" s="264"/>
      <c r="H104" s="264"/>
      <c r="I104" s="95"/>
      <c r="J104" s="264" t="s">
        <v>112</v>
      </c>
      <c r="K104" s="264"/>
      <c r="L104" s="264"/>
      <c r="M104" s="264"/>
      <c r="N104" s="264"/>
      <c r="O104" s="264"/>
      <c r="P104" s="264"/>
      <c r="Q104" s="264"/>
      <c r="R104" s="264"/>
      <c r="S104" s="264"/>
      <c r="T104" s="264"/>
      <c r="U104" s="264"/>
      <c r="V104" s="264"/>
      <c r="W104" s="264"/>
      <c r="X104" s="264"/>
      <c r="Y104" s="264"/>
      <c r="Z104" s="264"/>
      <c r="AA104" s="264"/>
      <c r="AB104" s="264"/>
      <c r="AC104" s="264"/>
      <c r="AD104" s="264"/>
      <c r="AE104" s="264"/>
      <c r="AF104" s="264"/>
      <c r="AG104" s="292">
        <f>'VRN - Vedlejší rozpočtové...'!J30</f>
        <v>0</v>
      </c>
      <c r="AH104" s="293"/>
      <c r="AI104" s="293"/>
      <c r="AJ104" s="293"/>
      <c r="AK104" s="293"/>
      <c r="AL104" s="293"/>
      <c r="AM104" s="293"/>
      <c r="AN104" s="292">
        <f t="shared" si="0"/>
        <v>0</v>
      </c>
      <c r="AO104" s="293"/>
      <c r="AP104" s="293"/>
      <c r="AQ104" s="96" t="s">
        <v>81</v>
      </c>
      <c r="AR104" s="97"/>
      <c r="AS104" s="111">
        <v>0</v>
      </c>
      <c r="AT104" s="112">
        <f t="shared" si="1"/>
        <v>0</v>
      </c>
      <c r="AU104" s="113">
        <f>'VRN - Vedlejší rozpočtové...'!P123</f>
        <v>0</v>
      </c>
      <c r="AV104" s="112">
        <f>'VRN - Vedlejší rozpočtové...'!J33</f>
        <v>0</v>
      </c>
      <c r="AW104" s="112">
        <f>'VRN - Vedlejší rozpočtové...'!J34</f>
        <v>0</v>
      </c>
      <c r="AX104" s="112">
        <f>'VRN - Vedlejší rozpočtové...'!J35</f>
        <v>0</v>
      </c>
      <c r="AY104" s="112">
        <f>'VRN - Vedlejší rozpočtové...'!J36</f>
        <v>0</v>
      </c>
      <c r="AZ104" s="112">
        <f>'VRN - Vedlejší rozpočtové...'!F33</f>
        <v>0</v>
      </c>
      <c r="BA104" s="112">
        <f>'VRN - Vedlejší rozpočtové...'!F34</f>
        <v>0</v>
      </c>
      <c r="BB104" s="112">
        <f>'VRN - Vedlejší rozpočtové...'!F35</f>
        <v>0</v>
      </c>
      <c r="BC104" s="112">
        <f>'VRN - Vedlejší rozpočtové...'!F36</f>
        <v>0</v>
      </c>
      <c r="BD104" s="114">
        <f>'VRN - Vedlejší rozpočtové...'!F37</f>
        <v>0</v>
      </c>
      <c r="BT104" s="102" t="s">
        <v>82</v>
      </c>
      <c r="BV104" s="102" t="s">
        <v>77</v>
      </c>
      <c r="BW104" s="102" t="s">
        <v>113</v>
      </c>
      <c r="BX104" s="102" t="s">
        <v>5</v>
      </c>
      <c r="CL104" s="102" t="s">
        <v>1</v>
      </c>
      <c r="CM104" s="102" t="s">
        <v>84</v>
      </c>
    </row>
    <row r="105" spans="1:91" s="2" customFormat="1" ht="30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F105" s="36"/>
      <c r="AG105" s="36"/>
      <c r="AH105" s="36"/>
      <c r="AI105" s="36"/>
      <c r="AJ105" s="36"/>
      <c r="AK105" s="36"/>
      <c r="AL105" s="36"/>
      <c r="AM105" s="36"/>
      <c r="AN105" s="36"/>
      <c r="AO105" s="36"/>
      <c r="AP105" s="36"/>
      <c r="AQ105" s="36"/>
      <c r="AR105" s="39"/>
      <c r="AS105" s="34"/>
      <c r="AT105" s="34"/>
      <c r="AU105" s="34"/>
      <c r="AV105" s="34"/>
      <c r="AW105" s="34"/>
      <c r="AX105" s="34"/>
      <c r="AY105" s="34"/>
      <c r="AZ105" s="34"/>
      <c r="BA105" s="34"/>
      <c r="BB105" s="34"/>
      <c r="BC105" s="34"/>
      <c r="BD105" s="34"/>
      <c r="BE105" s="34"/>
    </row>
    <row r="106" spans="1:91" s="2" customFormat="1" ht="6.95" customHeight="1">
      <c r="A106" s="34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55"/>
      <c r="Q106" s="55"/>
      <c r="R106" s="55"/>
      <c r="S106" s="55"/>
      <c r="T106" s="55"/>
      <c r="U106" s="55"/>
      <c r="V106" s="55"/>
      <c r="W106" s="55"/>
      <c r="X106" s="55"/>
      <c r="Y106" s="55"/>
      <c r="Z106" s="55"/>
      <c r="AA106" s="55"/>
      <c r="AB106" s="55"/>
      <c r="AC106" s="55"/>
      <c r="AD106" s="55"/>
      <c r="AE106" s="55"/>
      <c r="AF106" s="55"/>
      <c r="AG106" s="55"/>
      <c r="AH106" s="55"/>
      <c r="AI106" s="55"/>
      <c r="AJ106" s="55"/>
      <c r="AK106" s="55"/>
      <c r="AL106" s="55"/>
      <c r="AM106" s="55"/>
      <c r="AN106" s="55"/>
      <c r="AO106" s="55"/>
      <c r="AP106" s="55"/>
      <c r="AQ106" s="55"/>
      <c r="AR106" s="39"/>
      <c r="AS106" s="34"/>
      <c r="AT106" s="34"/>
      <c r="AU106" s="34"/>
      <c r="AV106" s="34"/>
      <c r="AW106" s="34"/>
      <c r="AX106" s="34"/>
      <c r="AY106" s="34"/>
      <c r="AZ106" s="34"/>
      <c r="BA106" s="34"/>
      <c r="BB106" s="34"/>
      <c r="BC106" s="34"/>
      <c r="BD106" s="34"/>
      <c r="BE106" s="34"/>
    </row>
  </sheetData>
  <sheetProtection algorithmName="SHA-512" hashValue="Yov7LaePqrqKgyuUbKBq0GBRFJva8GskJo45ow4mb9mTW2YiiCm0/LqJ5GZWLIIhsCJBcFi5/+lFJD7vw94SCQ==" saltValue="TQ2Ekpw187Xhypwwuqdg8kjm3FKIHQE6/frwPc0EfICKdYiizlpItth+ZQx3qCglTvYDiZPBRA3YOaIUrfJDdw==" spinCount="100000" sheet="1" objects="1" scenarios="1" formatColumns="0" formatRows="0"/>
  <mergeCells count="78">
    <mergeCell ref="AN104:AP104"/>
    <mergeCell ref="AN103:AP103"/>
    <mergeCell ref="AN92:AP92"/>
    <mergeCell ref="AN99:AP99"/>
    <mergeCell ref="AN95:AP95"/>
    <mergeCell ref="AN101:AP101"/>
    <mergeCell ref="AN96:AP96"/>
    <mergeCell ref="AN100:AP100"/>
    <mergeCell ref="AN97:AP97"/>
    <mergeCell ref="AN102:AP102"/>
    <mergeCell ref="AN98:AP98"/>
    <mergeCell ref="AN94:AP94"/>
    <mergeCell ref="AG104:AM104"/>
    <mergeCell ref="AG97:AM97"/>
    <mergeCell ref="AG96:AM96"/>
    <mergeCell ref="AG95:AM95"/>
    <mergeCell ref="AG92:AM92"/>
    <mergeCell ref="AR2:BE2"/>
    <mergeCell ref="AG99:AM99"/>
    <mergeCell ref="AG102:AM102"/>
    <mergeCell ref="AG101:AM101"/>
    <mergeCell ref="AG103:AM103"/>
    <mergeCell ref="AG100:AM100"/>
    <mergeCell ref="AG98:AM98"/>
    <mergeCell ref="AM87:AN87"/>
    <mergeCell ref="AM89:AP89"/>
    <mergeCell ref="AM90:AP90"/>
    <mergeCell ref="AS89:AT91"/>
    <mergeCell ref="L33:P33"/>
    <mergeCell ref="AK33:AO33"/>
    <mergeCell ref="W33:AE33"/>
    <mergeCell ref="AK35:AO35"/>
    <mergeCell ref="X35:AB35"/>
    <mergeCell ref="L30:P30"/>
    <mergeCell ref="AK31:AO31"/>
    <mergeCell ref="W31:AE31"/>
    <mergeCell ref="L31:P31"/>
    <mergeCell ref="L32:P32"/>
    <mergeCell ref="W32:AE32"/>
    <mergeCell ref="AK32:AO32"/>
    <mergeCell ref="L85:AO8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K98:AF98"/>
    <mergeCell ref="K99:AF99"/>
    <mergeCell ref="K96:AF96"/>
    <mergeCell ref="K100:AF100"/>
    <mergeCell ref="K103:AF103"/>
    <mergeCell ref="K97:AF97"/>
    <mergeCell ref="C92:G92"/>
    <mergeCell ref="D104:H104"/>
    <mergeCell ref="D95:H95"/>
    <mergeCell ref="E101:I101"/>
    <mergeCell ref="E98:I98"/>
    <mergeCell ref="E97:I97"/>
    <mergeCell ref="E100:I100"/>
    <mergeCell ref="E96:I96"/>
    <mergeCell ref="E99:I99"/>
    <mergeCell ref="E102:I102"/>
    <mergeCell ref="E103:I103"/>
    <mergeCell ref="I92:AF92"/>
    <mergeCell ref="J104:AF104"/>
    <mergeCell ref="J95:AF95"/>
    <mergeCell ref="K102:AF102"/>
    <mergeCell ref="K101:AF101"/>
  </mergeCells>
  <hyperlinks>
    <hyperlink ref="A96" location="'D1.14.1 - Stavební'!C2" display="/" xr:uid="{00000000-0004-0000-0000-000000000000}"/>
    <hyperlink ref="A97" location="'D1.14.4a - Vytápění'!C2" display="/" xr:uid="{00000000-0004-0000-0000-000001000000}"/>
    <hyperlink ref="A98" location="'D1.14.4c - Vzduchotechnik...'!C2" display="/" xr:uid="{00000000-0004-0000-0000-000002000000}"/>
    <hyperlink ref="A99" location="'D1.14.4e - Zdravotně tech...'!C2" display="/" xr:uid="{00000000-0004-0000-0000-000003000000}"/>
    <hyperlink ref="A100" location="'D1.14.4g - Silnoproudá el...'!C2" display="/" xr:uid="{00000000-0004-0000-0000-000004000000}"/>
    <hyperlink ref="A101" location="'D1.14.4h1 - Slaboproudá e...'!C2" display="/" xr:uid="{00000000-0004-0000-0000-000005000000}"/>
    <hyperlink ref="A102" location="'D1.14.4h3 - Elektrická po...'!C2" display="/" xr:uid="{00000000-0004-0000-0000-000006000000}"/>
    <hyperlink ref="A103" location="'D1.14.4i - Medicinální plyny'!C2" display="/" xr:uid="{00000000-0004-0000-0000-000007000000}"/>
    <hyperlink ref="A104" location="'VRN - Vedlejší rozpočtové...'!C2" display="/" xr:uid="{00000000-0004-0000-0000-000008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2:BM24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7" t="s">
        <v>113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84</v>
      </c>
    </row>
    <row r="4" spans="1:46" s="1" customFormat="1" ht="24.95" customHeight="1">
      <c r="B4" s="20"/>
      <c r="D4" s="117" t="s">
        <v>114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28.5" customHeight="1">
      <c r="B7" s="20"/>
      <c r="E7" s="307" t="str">
        <f>'Rekapitulace stavby'!K6</f>
        <v>Nemocnice Nové Město na Moravě - Zřízení 2 pokojů zvýšené péče neurologického oddělení</v>
      </c>
      <c r="F7" s="308"/>
      <c r="G7" s="308"/>
      <c r="H7" s="308"/>
      <c r="L7" s="20"/>
    </row>
    <row r="8" spans="1:46" s="2" customFormat="1" ht="12" customHeight="1">
      <c r="A8" s="34"/>
      <c r="B8" s="39"/>
      <c r="C8" s="34"/>
      <c r="D8" s="119" t="s">
        <v>115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10" t="s">
        <v>2905</v>
      </c>
      <c r="F9" s="309"/>
      <c r="G9" s="309"/>
      <c r="H9" s="309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9" t="s">
        <v>18</v>
      </c>
      <c r="E11" s="34"/>
      <c r="F11" s="110" t="s">
        <v>1</v>
      </c>
      <c r="G11" s="34"/>
      <c r="H11" s="34"/>
      <c r="I11" s="119" t="s">
        <v>19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9" t="s">
        <v>20</v>
      </c>
      <c r="E12" s="34"/>
      <c r="F12" s="110" t="s">
        <v>21</v>
      </c>
      <c r="G12" s="34"/>
      <c r="H12" s="34"/>
      <c r="I12" s="119" t="s">
        <v>22</v>
      </c>
      <c r="J12" s="120">
        <f>'Rekapitulace stavby'!AN8</f>
        <v>45370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23</v>
      </c>
      <c r="E14" s="34"/>
      <c r="F14" s="34"/>
      <c r="G14" s="34"/>
      <c r="H14" s="34"/>
      <c r="I14" s="119" t="s">
        <v>24</v>
      </c>
      <c r="J14" s="110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">
        <v>25</v>
      </c>
      <c r="F15" s="34"/>
      <c r="G15" s="34"/>
      <c r="H15" s="34"/>
      <c r="I15" s="119" t="s">
        <v>26</v>
      </c>
      <c r="J15" s="110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9" t="s">
        <v>27</v>
      </c>
      <c r="E17" s="34"/>
      <c r="F17" s="34"/>
      <c r="G17" s="34"/>
      <c r="H17" s="34"/>
      <c r="I17" s="119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1" t="str">
        <f>'Rekapitulace stavby'!E14</f>
        <v>Vyplň údaj</v>
      </c>
      <c r="F18" s="312"/>
      <c r="G18" s="312"/>
      <c r="H18" s="312"/>
      <c r="I18" s="119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9" t="s">
        <v>29</v>
      </c>
      <c r="E20" s="34"/>
      <c r="F20" s="34"/>
      <c r="G20" s="34"/>
      <c r="H20" s="34"/>
      <c r="I20" s="119" t="s">
        <v>24</v>
      </c>
      <c r="J20" s="110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">
        <v>30</v>
      </c>
      <c r="F21" s="34"/>
      <c r="G21" s="34"/>
      <c r="H21" s="34"/>
      <c r="I21" s="119" t="s">
        <v>26</v>
      </c>
      <c r="J21" s="110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9" t="s">
        <v>32</v>
      </c>
      <c r="E23" s="34"/>
      <c r="F23" s="34"/>
      <c r="G23" s="34"/>
      <c r="H23" s="34"/>
      <c r="I23" s="119" t="s">
        <v>24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">
        <v>2906</v>
      </c>
      <c r="F24" s="34"/>
      <c r="G24" s="34"/>
      <c r="H24" s="34"/>
      <c r="I24" s="119" t="s">
        <v>26</v>
      </c>
      <c r="J24" s="110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9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21"/>
      <c r="B27" s="122"/>
      <c r="C27" s="121"/>
      <c r="D27" s="121"/>
      <c r="E27" s="313" t="s">
        <v>1</v>
      </c>
      <c r="F27" s="313"/>
      <c r="G27" s="313"/>
      <c r="H27" s="313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4"/>
      <c r="E29" s="124"/>
      <c r="F29" s="124"/>
      <c r="G29" s="124"/>
      <c r="H29" s="124"/>
      <c r="I29" s="124"/>
      <c r="J29" s="124"/>
      <c r="K29" s="12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35</v>
      </c>
      <c r="E30" s="34"/>
      <c r="F30" s="34"/>
      <c r="G30" s="34"/>
      <c r="H30" s="34"/>
      <c r="I30" s="34"/>
      <c r="J30" s="126">
        <f>ROUND(J123,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37</v>
      </c>
      <c r="G32" s="34"/>
      <c r="H32" s="34"/>
      <c r="I32" s="127" t="s">
        <v>36</v>
      </c>
      <c r="J32" s="127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8" t="s">
        <v>39</v>
      </c>
      <c r="E33" s="119" t="s">
        <v>40</v>
      </c>
      <c r="F33" s="129">
        <f>ROUND((SUM(BE123:BE239)),  2)</f>
        <v>0</v>
      </c>
      <c r="G33" s="34"/>
      <c r="H33" s="34"/>
      <c r="I33" s="130">
        <v>0.21</v>
      </c>
      <c r="J33" s="129">
        <f>ROUND(((SUM(BE123:BE239))*I33),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9" t="s">
        <v>41</v>
      </c>
      <c r="F34" s="129">
        <f>ROUND((SUM(BF123:BF239)),  2)</f>
        <v>0</v>
      </c>
      <c r="G34" s="34"/>
      <c r="H34" s="34"/>
      <c r="I34" s="130">
        <v>0.15</v>
      </c>
      <c r="J34" s="129">
        <f>ROUND(((SUM(BF123:BF239))*I34),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9" t="s">
        <v>42</v>
      </c>
      <c r="F35" s="129">
        <f>ROUND((SUM(BG123:BG239)),  2)</f>
        <v>0</v>
      </c>
      <c r="G35" s="34"/>
      <c r="H35" s="34"/>
      <c r="I35" s="130">
        <v>0.21</v>
      </c>
      <c r="J35" s="129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9" t="s">
        <v>43</v>
      </c>
      <c r="F36" s="129">
        <f>ROUND((SUM(BH123:BH239)),  2)</f>
        <v>0</v>
      </c>
      <c r="G36" s="34"/>
      <c r="H36" s="34"/>
      <c r="I36" s="130">
        <v>0.15</v>
      </c>
      <c r="J36" s="129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44</v>
      </c>
      <c r="F37" s="129">
        <f>ROUND((SUM(BI123:BI239)),  2)</f>
        <v>0</v>
      </c>
      <c r="G37" s="34"/>
      <c r="H37" s="34"/>
      <c r="I37" s="130">
        <v>0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1"/>
      <c r="D39" s="132" t="s">
        <v>45</v>
      </c>
      <c r="E39" s="133"/>
      <c r="F39" s="133"/>
      <c r="G39" s="134" t="s">
        <v>46</v>
      </c>
      <c r="H39" s="135" t="s">
        <v>47</v>
      </c>
      <c r="I39" s="133"/>
      <c r="J39" s="136">
        <f>SUM(J30:J37)</f>
        <v>0</v>
      </c>
      <c r="K39" s="137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48</v>
      </c>
      <c r="E50" s="139"/>
      <c r="F50" s="139"/>
      <c r="G50" s="138" t="s">
        <v>49</v>
      </c>
      <c r="H50" s="139"/>
      <c r="I50" s="139"/>
      <c r="J50" s="139"/>
      <c r="K50" s="13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0" t="s">
        <v>50</v>
      </c>
      <c r="E61" s="141"/>
      <c r="F61" s="142" t="s">
        <v>51</v>
      </c>
      <c r="G61" s="140" t="s">
        <v>50</v>
      </c>
      <c r="H61" s="141"/>
      <c r="I61" s="141"/>
      <c r="J61" s="143" t="s">
        <v>51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8" t="s">
        <v>52</v>
      </c>
      <c r="E65" s="144"/>
      <c r="F65" s="144"/>
      <c r="G65" s="138" t="s">
        <v>53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0" t="s">
        <v>50</v>
      </c>
      <c r="E76" s="141"/>
      <c r="F76" s="142" t="s">
        <v>51</v>
      </c>
      <c r="G76" s="140" t="s">
        <v>50</v>
      </c>
      <c r="H76" s="141"/>
      <c r="I76" s="141"/>
      <c r="J76" s="143" t="s">
        <v>51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28.5" customHeight="1">
      <c r="A85" s="34"/>
      <c r="B85" s="35"/>
      <c r="C85" s="36"/>
      <c r="D85" s="36"/>
      <c r="E85" s="314" t="str">
        <f>E7</f>
        <v>Nemocnice Nové Město na Moravě - Zřízení 2 pokojů zvýšené péče neurologického oddělení</v>
      </c>
      <c r="F85" s="315"/>
      <c r="G85" s="315"/>
      <c r="H85" s="315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115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7" t="str">
        <f>E9</f>
        <v>VRN - Vedlejší rozpočtové náklady</v>
      </c>
      <c r="F87" s="316"/>
      <c r="G87" s="316"/>
      <c r="H87" s="31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Nové Město na Moravě</v>
      </c>
      <c r="G89" s="36"/>
      <c r="H89" s="36"/>
      <c r="I89" s="29" t="s">
        <v>22</v>
      </c>
      <c r="J89" s="66">
        <f>IF(J12="","",J12)</f>
        <v>45370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7.95" customHeight="1">
      <c r="A91" s="34"/>
      <c r="B91" s="35"/>
      <c r="C91" s="29" t="s">
        <v>23</v>
      </c>
      <c r="D91" s="36"/>
      <c r="E91" s="36"/>
      <c r="F91" s="27" t="str">
        <f>E15</f>
        <v>Nemocnice Nové Město na Moravě</v>
      </c>
      <c r="G91" s="36"/>
      <c r="H91" s="36"/>
      <c r="I91" s="29" t="s">
        <v>29</v>
      </c>
      <c r="J91" s="32" t="str">
        <f>E21</f>
        <v>Penta Projekt s.r.o., Mrštíkova 12, Jihlava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7.95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32</v>
      </c>
      <c r="J92" s="32" t="str">
        <f>E24</f>
        <v>Bc. Čermák, Ing. Avuk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9" t="s">
        <v>120</v>
      </c>
      <c r="D94" s="150"/>
      <c r="E94" s="150"/>
      <c r="F94" s="150"/>
      <c r="G94" s="150"/>
      <c r="H94" s="150"/>
      <c r="I94" s="150"/>
      <c r="J94" s="151" t="s">
        <v>121</v>
      </c>
      <c r="K94" s="150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52" t="s">
        <v>122</v>
      </c>
      <c r="D96" s="36"/>
      <c r="E96" s="36"/>
      <c r="F96" s="36"/>
      <c r="G96" s="36"/>
      <c r="H96" s="36"/>
      <c r="I96" s="36"/>
      <c r="J96" s="84">
        <f>J123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123</v>
      </c>
    </row>
    <row r="97" spans="1:31" s="9" customFormat="1" ht="24.95" customHeight="1">
      <c r="B97" s="153"/>
      <c r="C97" s="154"/>
      <c r="D97" s="155" t="s">
        <v>2905</v>
      </c>
      <c r="E97" s="156"/>
      <c r="F97" s="156"/>
      <c r="G97" s="156"/>
      <c r="H97" s="156"/>
      <c r="I97" s="156"/>
      <c r="J97" s="157">
        <f>J124</f>
        <v>0</v>
      </c>
      <c r="K97" s="154"/>
      <c r="L97" s="158"/>
    </row>
    <row r="98" spans="1:31" s="10" customFormat="1" ht="19.899999999999999" customHeight="1">
      <c r="B98" s="159"/>
      <c r="C98" s="104"/>
      <c r="D98" s="160" t="s">
        <v>2907</v>
      </c>
      <c r="E98" s="161"/>
      <c r="F98" s="161"/>
      <c r="G98" s="161"/>
      <c r="H98" s="161"/>
      <c r="I98" s="161"/>
      <c r="J98" s="162">
        <f>J125</f>
        <v>0</v>
      </c>
      <c r="K98" s="104"/>
      <c r="L98" s="163"/>
    </row>
    <row r="99" spans="1:31" s="10" customFormat="1" ht="19.899999999999999" customHeight="1">
      <c r="B99" s="159"/>
      <c r="C99" s="104"/>
      <c r="D99" s="160" t="s">
        <v>2908</v>
      </c>
      <c r="E99" s="161"/>
      <c r="F99" s="161"/>
      <c r="G99" s="161"/>
      <c r="H99" s="161"/>
      <c r="I99" s="161"/>
      <c r="J99" s="162">
        <f>J140</f>
        <v>0</v>
      </c>
      <c r="K99" s="104"/>
      <c r="L99" s="163"/>
    </row>
    <row r="100" spans="1:31" s="10" customFormat="1" ht="19.899999999999999" customHeight="1">
      <c r="B100" s="159"/>
      <c r="C100" s="104"/>
      <c r="D100" s="160" t="s">
        <v>2909</v>
      </c>
      <c r="E100" s="161"/>
      <c r="F100" s="161"/>
      <c r="G100" s="161"/>
      <c r="H100" s="161"/>
      <c r="I100" s="161"/>
      <c r="J100" s="162">
        <f>J147</f>
        <v>0</v>
      </c>
      <c r="K100" s="104"/>
      <c r="L100" s="163"/>
    </row>
    <row r="101" spans="1:31" s="10" customFormat="1" ht="19.899999999999999" customHeight="1">
      <c r="B101" s="159"/>
      <c r="C101" s="104"/>
      <c r="D101" s="160" t="s">
        <v>2910</v>
      </c>
      <c r="E101" s="161"/>
      <c r="F101" s="161"/>
      <c r="G101" s="161"/>
      <c r="H101" s="161"/>
      <c r="I101" s="161"/>
      <c r="J101" s="162">
        <f>J191</f>
        <v>0</v>
      </c>
      <c r="K101" s="104"/>
      <c r="L101" s="163"/>
    </row>
    <row r="102" spans="1:31" s="10" customFormat="1" ht="19.899999999999999" customHeight="1">
      <c r="B102" s="159"/>
      <c r="C102" s="104"/>
      <c r="D102" s="160" t="s">
        <v>2911</v>
      </c>
      <c r="E102" s="161"/>
      <c r="F102" s="161"/>
      <c r="G102" s="161"/>
      <c r="H102" s="161"/>
      <c r="I102" s="161"/>
      <c r="J102" s="162">
        <f>J221</f>
        <v>0</v>
      </c>
      <c r="K102" s="104"/>
      <c r="L102" s="163"/>
    </row>
    <row r="103" spans="1:31" s="10" customFormat="1" ht="19.899999999999999" customHeight="1">
      <c r="B103" s="159"/>
      <c r="C103" s="104"/>
      <c r="D103" s="160" t="s">
        <v>2912</v>
      </c>
      <c r="E103" s="161"/>
      <c r="F103" s="161"/>
      <c r="G103" s="161"/>
      <c r="H103" s="161"/>
      <c r="I103" s="161"/>
      <c r="J103" s="162">
        <f>J230</f>
        <v>0</v>
      </c>
      <c r="K103" s="104"/>
      <c r="L103" s="163"/>
    </row>
    <row r="104" spans="1:31" s="2" customFormat="1" ht="21.75" customHeight="1">
      <c r="A104" s="34"/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6.95" customHeight="1">
      <c r="A105" s="34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9" spans="1:31" s="2" customFormat="1" ht="6.95" customHeight="1">
      <c r="A109" s="34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24.95" customHeight="1">
      <c r="A110" s="34"/>
      <c r="B110" s="35"/>
      <c r="C110" s="23" t="s">
        <v>149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16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28.5" customHeight="1">
      <c r="A113" s="34"/>
      <c r="B113" s="35"/>
      <c r="C113" s="36"/>
      <c r="D113" s="36"/>
      <c r="E113" s="314" t="str">
        <f>E7</f>
        <v>Nemocnice Nové Město na Moravě - Zřízení 2 pokojů zvýšené péče neurologického oddělení</v>
      </c>
      <c r="F113" s="315"/>
      <c r="G113" s="315"/>
      <c r="H113" s="315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115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267" t="str">
        <f>E9</f>
        <v>VRN - Vedlejší rozpočtové náklady</v>
      </c>
      <c r="F115" s="316"/>
      <c r="G115" s="316"/>
      <c r="H115" s="31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>
      <c r="A117" s="34"/>
      <c r="B117" s="35"/>
      <c r="C117" s="29" t="s">
        <v>20</v>
      </c>
      <c r="D117" s="36"/>
      <c r="E117" s="36"/>
      <c r="F117" s="27" t="str">
        <f>F12</f>
        <v>Nové Město na Moravě</v>
      </c>
      <c r="G117" s="36"/>
      <c r="H117" s="36"/>
      <c r="I117" s="29" t="s">
        <v>22</v>
      </c>
      <c r="J117" s="66">
        <f>IF(J12="","",J12)</f>
        <v>45370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27.95" customHeight="1">
      <c r="A119" s="34"/>
      <c r="B119" s="35"/>
      <c r="C119" s="29" t="s">
        <v>23</v>
      </c>
      <c r="D119" s="36"/>
      <c r="E119" s="36"/>
      <c r="F119" s="27" t="str">
        <f>E15</f>
        <v>Nemocnice Nové Město na Moravě</v>
      </c>
      <c r="G119" s="36"/>
      <c r="H119" s="36"/>
      <c r="I119" s="29" t="s">
        <v>29</v>
      </c>
      <c r="J119" s="32" t="str">
        <f>E21</f>
        <v>Penta Projekt s.r.o., Mrštíkova 12, Jihlava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27.95" customHeight="1">
      <c r="A120" s="34"/>
      <c r="B120" s="35"/>
      <c r="C120" s="29" t="s">
        <v>27</v>
      </c>
      <c r="D120" s="36"/>
      <c r="E120" s="36"/>
      <c r="F120" s="27" t="str">
        <f>IF(E18="","",E18)</f>
        <v>Vyplň údaj</v>
      </c>
      <c r="G120" s="36"/>
      <c r="H120" s="36"/>
      <c r="I120" s="29" t="s">
        <v>32</v>
      </c>
      <c r="J120" s="32" t="str">
        <f>E24</f>
        <v>Bc. Čermák, Ing. Avuk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1" customFormat="1" ht="29.25" customHeight="1">
      <c r="A122" s="164"/>
      <c r="B122" s="165"/>
      <c r="C122" s="166" t="s">
        <v>150</v>
      </c>
      <c r="D122" s="167" t="s">
        <v>60</v>
      </c>
      <c r="E122" s="167" t="s">
        <v>56</v>
      </c>
      <c r="F122" s="167" t="s">
        <v>57</v>
      </c>
      <c r="G122" s="167" t="s">
        <v>151</v>
      </c>
      <c r="H122" s="167" t="s">
        <v>152</v>
      </c>
      <c r="I122" s="167" t="s">
        <v>153</v>
      </c>
      <c r="J122" s="167" t="s">
        <v>121</v>
      </c>
      <c r="K122" s="168" t="s">
        <v>154</v>
      </c>
      <c r="L122" s="169"/>
      <c r="M122" s="75" t="s">
        <v>1</v>
      </c>
      <c r="N122" s="76" t="s">
        <v>39</v>
      </c>
      <c r="O122" s="76" t="s">
        <v>155</v>
      </c>
      <c r="P122" s="76" t="s">
        <v>156</v>
      </c>
      <c r="Q122" s="76" t="s">
        <v>157</v>
      </c>
      <c r="R122" s="76" t="s">
        <v>158</v>
      </c>
      <c r="S122" s="76" t="s">
        <v>159</v>
      </c>
      <c r="T122" s="77" t="s">
        <v>160</v>
      </c>
      <c r="U122" s="164"/>
      <c r="V122" s="164"/>
      <c r="W122" s="164"/>
      <c r="X122" s="164"/>
      <c r="Y122" s="164"/>
      <c r="Z122" s="164"/>
      <c r="AA122" s="164"/>
      <c r="AB122" s="164"/>
      <c r="AC122" s="164"/>
      <c r="AD122" s="164"/>
      <c r="AE122" s="164"/>
    </row>
    <row r="123" spans="1:65" s="2" customFormat="1" ht="22.9" customHeight="1">
      <c r="A123" s="34"/>
      <c r="B123" s="35"/>
      <c r="C123" s="82" t="s">
        <v>161</v>
      </c>
      <c r="D123" s="36"/>
      <c r="E123" s="36"/>
      <c r="F123" s="36"/>
      <c r="G123" s="36"/>
      <c r="H123" s="36"/>
      <c r="I123" s="36"/>
      <c r="J123" s="170">
        <f>BK123</f>
        <v>0</v>
      </c>
      <c r="K123" s="36"/>
      <c r="L123" s="39"/>
      <c r="M123" s="78"/>
      <c r="N123" s="171"/>
      <c r="O123" s="79"/>
      <c r="P123" s="172">
        <f>P124</f>
        <v>0</v>
      </c>
      <c r="Q123" s="79"/>
      <c r="R123" s="172">
        <f>R124</f>
        <v>0</v>
      </c>
      <c r="S123" s="79"/>
      <c r="T123" s="173">
        <f>T124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74</v>
      </c>
      <c r="AU123" s="17" t="s">
        <v>123</v>
      </c>
      <c r="BK123" s="174">
        <f>BK124</f>
        <v>0</v>
      </c>
    </row>
    <row r="124" spans="1:65" s="12" customFormat="1" ht="25.9" customHeight="1">
      <c r="B124" s="175"/>
      <c r="C124" s="176"/>
      <c r="D124" s="177" t="s">
        <v>74</v>
      </c>
      <c r="E124" s="178" t="s">
        <v>111</v>
      </c>
      <c r="F124" s="178" t="s">
        <v>112</v>
      </c>
      <c r="G124" s="176"/>
      <c r="H124" s="176"/>
      <c r="I124" s="179"/>
      <c r="J124" s="180">
        <f>BK124</f>
        <v>0</v>
      </c>
      <c r="K124" s="176"/>
      <c r="L124" s="181"/>
      <c r="M124" s="182"/>
      <c r="N124" s="183"/>
      <c r="O124" s="183"/>
      <c r="P124" s="184">
        <f>P125+P140+P147+P191+P221+P230</f>
        <v>0</v>
      </c>
      <c r="Q124" s="183"/>
      <c r="R124" s="184">
        <f>R125+R140+R147+R191+R221+R230</f>
        <v>0</v>
      </c>
      <c r="S124" s="183"/>
      <c r="T124" s="185">
        <f>T125+T140+T147+T191+T221+T230</f>
        <v>0</v>
      </c>
      <c r="AR124" s="186" t="s">
        <v>201</v>
      </c>
      <c r="AT124" s="187" t="s">
        <v>74</v>
      </c>
      <c r="AU124" s="187" t="s">
        <v>75</v>
      </c>
      <c r="AY124" s="186" t="s">
        <v>164</v>
      </c>
      <c r="BK124" s="188">
        <f>BK125+BK140+BK147+BK191+BK221+BK230</f>
        <v>0</v>
      </c>
    </row>
    <row r="125" spans="1:65" s="12" customFormat="1" ht="22.9" customHeight="1">
      <c r="B125" s="175"/>
      <c r="C125" s="176"/>
      <c r="D125" s="177" t="s">
        <v>74</v>
      </c>
      <c r="E125" s="189" t="s">
        <v>2913</v>
      </c>
      <c r="F125" s="189" t="s">
        <v>2914</v>
      </c>
      <c r="G125" s="176"/>
      <c r="H125" s="176"/>
      <c r="I125" s="179"/>
      <c r="J125" s="190">
        <f>BK125</f>
        <v>0</v>
      </c>
      <c r="K125" s="176"/>
      <c r="L125" s="181"/>
      <c r="M125" s="182"/>
      <c r="N125" s="183"/>
      <c r="O125" s="183"/>
      <c r="P125" s="184">
        <f>SUM(P126:P139)</f>
        <v>0</v>
      </c>
      <c r="Q125" s="183"/>
      <c r="R125" s="184">
        <f>SUM(R126:R139)</f>
        <v>0</v>
      </c>
      <c r="S125" s="183"/>
      <c r="T125" s="185">
        <f>SUM(T126:T139)</f>
        <v>0</v>
      </c>
      <c r="AR125" s="186" t="s">
        <v>201</v>
      </c>
      <c r="AT125" s="187" t="s">
        <v>74</v>
      </c>
      <c r="AU125" s="187" t="s">
        <v>82</v>
      </c>
      <c r="AY125" s="186" t="s">
        <v>164</v>
      </c>
      <c r="BK125" s="188">
        <f>SUM(BK126:BK139)</f>
        <v>0</v>
      </c>
    </row>
    <row r="126" spans="1:65" s="2" customFormat="1" ht="26.45" customHeight="1">
      <c r="A126" s="34"/>
      <c r="B126" s="35"/>
      <c r="C126" s="191" t="s">
        <v>82</v>
      </c>
      <c r="D126" s="191" t="s">
        <v>167</v>
      </c>
      <c r="E126" s="192" t="s">
        <v>2915</v>
      </c>
      <c r="F126" s="193" t="s">
        <v>2916</v>
      </c>
      <c r="G126" s="194" t="s">
        <v>2917</v>
      </c>
      <c r="H126" s="195">
        <v>1</v>
      </c>
      <c r="I126" s="196"/>
      <c r="J126" s="197">
        <f>ROUND(I126*H126,2)</f>
        <v>0</v>
      </c>
      <c r="K126" s="193" t="s">
        <v>171</v>
      </c>
      <c r="L126" s="39"/>
      <c r="M126" s="198" t="s">
        <v>1</v>
      </c>
      <c r="N126" s="199" t="s">
        <v>40</v>
      </c>
      <c r="O126" s="71"/>
      <c r="P126" s="200">
        <f>O126*H126</f>
        <v>0</v>
      </c>
      <c r="Q126" s="200">
        <v>0</v>
      </c>
      <c r="R126" s="200">
        <f>Q126*H126</f>
        <v>0</v>
      </c>
      <c r="S126" s="200">
        <v>0</v>
      </c>
      <c r="T126" s="201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2" t="s">
        <v>2918</v>
      </c>
      <c r="AT126" s="202" t="s">
        <v>167</v>
      </c>
      <c r="AU126" s="202" t="s">
        <v>84</v>
      </c>
      <c r="AY126" s="17" t="s">
        <v>164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17" t="s">
        <v>82</v>
      </c>
      <c r="BK126" s="203">
        <f>ROUND(I126*H126,2)</f>
        <v>0</v>
      </c>
      <c r="BL126" s="17" t="s">
        <v>2918</v>
      </c>
      <c r="BM126" s="202" t="s">
        <v>2919</v>
      </c>
    </row>
    <row r="127" spans="1:65" s="2" customFormat="1" ht="11.25">
      <c r="A127" s="34"/>
      <c r="B127" s="35"/>
      <c r="C127" s="36"/>
      <c r="D127" s="204" t="s">
        <v>174</v>
      </c>
      <c r="E127" s="36"/>
      <c r="F127" s="205" t="s">
        <v>2920</v>
      </c>
      <c r="G127" s="36"/>
      <c r="H127" s="36"/>
      <c r="I127" s="206"/>
      <c r="J127" s="36"/>
      <c r="K127" s="36"/>
      <c r="L127" s="39"/>
      <c r="M127" s="207"/>
      <c r="N127" s="208"/>
      <c r="O127" s="71"/>
      <c r="P127" s="71"/>
      <c r="Q127" s="71"/>
      <c r="R127" s="71"/>
      <c r="S127" s="71"/>
      <c r="T127" s="72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174</v>
      </c>
      <c r="AU127" s="17" t="s">
        <v>84</v>
      </c>
    </row>
    <row r="128" spans="1:65" s="13" customFormat="1" ht="22.5">
      <c r="B128" s="209"/>
      <c r="C128" s="210"/>
      <c r="D128" s="211" t="s">
        <v>176</v>
      </c>
      <c r="E128" s="212" t="s">
        <v>1</v>
      </c>
      <c r="F128" s="213" t="s">
        <v>2921</v>
      </c>
      <c r="G128" s="210"/>
      <c r="H128" s="212" t="s">
        <v>1</v>
      </c>
      <c r="I128" s="214"/>
      <c r="J128" s="210"/>
      <c r="K128" s="210"/>
      <c r="L128" s="215"/>
      <c r="M128" s="216"/>
      <c r="N128" s="217"/>
      <c r="O128" s="217"/>
      <c r="P128" s="217"/>
      <c r="Q128" s="217"/>
      <c r="R128" s="217"/>
      <c r="S128" s="217"/>
      <c r="T128" s="218"/>
      <c r="AT128" s="219" t="s">
        <v>176</v>
      </c>
      <c r="AU128" s="219" t="s">
        <v>84</v>
      </c>
      <c r="AV128" s="13" t="s">
        <v>82</v>
      </c>
      <c r="AW128" s="13" t="s">
        <v>31</v>
      </c>
      <c r="AX128" s="13" t="s">
        <v>75</v>
      </c>
      <c r="AY128" s="219" t="s">
        <v>164</v>
      </c>
    </row>
    <row r="129" spans="1:65" s="13" customFormat="1" ht="22.5">
      <c r="B129" s="209"/>
      <c r="C129" s="210"/>
      <c r="D129" s="211" t="s">
        <v>176</v>
      </c>
      <c r="E129" s="212" t="s">
        <v>1</v>
      </c>
      <c r="F129" s="213" t="s">
        <v>2922</v>
      </c>
      <c r="G129" s="210"/>
      <c r="H129" s="212" t="s">
        <v>1</v>
      </c>
      <c r="I129" s="214"/>
      <c r="J129" s="210"/>
      <c r="K129" s="210"/>
      <c r="L129" s="215"/>
      <c r="M129" s="216"/>
      <c r="N129" s="217"/>
      <c r="O129" s="217"/>
      <c r="P129" s="217"/>
      <c r="Q129" s="217"/>
      <c r="R129" s="217"/>
      <c r="S129" s="217"/>
      <c r="T129" s="218"/>
      <c r="AT129" s="219" t="s">
        <v>176</v>
      </c>
      <c r="AU129" s="219" t="s">
        <v>84</v>
      </c>
      <c r="AV129" s="13" t="s">
        <v>82</v>
      </c>
      <c r="AW129" s="13" t="s">
        <v>31</v>
      </c>
      <c r="AX129" s="13" t="s">
        <v>75</v>
      </c>
      <c r="AY129" s="219" t="s">
        <v>164</v>
      </c>
    </row>
    <row r="130" spans="1:65" s="14" customFormat="1" ht="11.25">
      <c r="B130" s="220"/>
      <c r="C130" s="221"/>
      <c r="D130" s="211" t="s">
        <v>176</v>
      </c>
      <c r="E130" s="222" t="s">
        <v>1</v>
      </c>
      <c r="F130" s="223" t="s">
        <v>82</v>
      </c>
      <c r="G130" s="221"/>
      <c r="H130" s="224">
        <v>1</v>
      </c>
      <c r="I130" s="225"/>
      <c r="J130" s="221"/>
      <c r="K130" s="221"/>
      <c r="L130" s="226"/>
      <c r="M130" s="227"/>
      <c r="N130" s="228"/>
      <c r="O130" s="228"/>
      <c r="P130" s="228"/>
      <c r="Q130" s="228"/>
      <c r="R130" s="228"/>
      <c r="S130" s="228"/>
      <c r="T130" s="229"/>
      <c r="AT130" s="230" t="s">
        <v>176</v>
      </c>
      <c r="AU130" s="230" t="s">
        <v>84</v>
      </c>
      <c r="AV130" s="14" t="s">
        <v>84</v>
      </c>
      <c r="AW130" s="14" t="s">
        <v>31</v>
      </c>
      <c r="AX130" s="14" t="s">
        <v>82</v>
      </c>
      <c r="AY130" s="230" t="s">
        <v>164</v>
      </c>
    </row>
    <row r="131" spans="1:65" s="2" customFormat="1" ht="26.45" customHeight="1">
      <c r="A131" s="34"/>
      <c r="B131" s="35"/>
      <c r="C131" s="191" t="s">
        <v>84</v>
      </c>
      <c r="D131" s="191" t="s">
        <v>167</v>
      </c>
      <c r="E131" s="192" t="s">
        <v>2923</v>
      </c>
      <c r="F131" s="193" t="s">
        <v>1342</v>
      </c>
      <c r="G131" s="194" t="s">
        <v>2917</v>
      </c>
      <c r="H131" s="195">
        <v>1</v>
      </c>
      <c r="I131" s="196"/>
      <c r="J131" s="197">
        <f>ROUND(I131*H131,2)</f>
        <v>0</v>
      </c>
      <c r="K131" s="193" t="s">
        <v>1</v>
      </c>
      <c r="L131" s="39"/>
      <c r="M131" s="198" t="s">
        <v>1</v>
      </c>
      <c r="N131" s="199" t="s">
        <v>40</v>
      </c>
      <c r="O131" s="71"/>
      <c r="P131" s="200">
        <f>O131*H131</f>
        <v>0</v>
      </c>
      <c r="Q131" s="200">
        <v>0</v>
      </c>
      <c r="R131" s="200">
        <f>Q131*H131</f>
        <v>0</v>
      </c>
      <c r="S131" s="200">
        <v>0</v>
      </c>
      <c r="T131" s="201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2" t="s">
        <v>2918</v>
      </c>
      <c r="AT131" s="202" t="s">
        <v>167</v>
      </c>
      <c r="AU131" s="202" t="s">
        <v>84</v>
      </c>
      <c r="AY131" s="17" t="s">
        <v>164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17" t="s">
        <v>82</v>
      </c>
      <c r="BK131" s="203">
        <f>ROUND(I131*H131,2)</f>
        <v>0</v>
      </c>
      <c r="BL131" s="17" t="s">
        <v>2918</v>
      </c>
      <c r="BM131" s="202" t="s">
        <v>2924</v>
      </c>
    </row>
    <row r="132" spans="1:65" s="13" customFormat="1" ht="22.5">
      <c r="B132" s="209"/>
      <c r="C132" s="210"/>
      <c r="D132" s="211" t="s">
        <v>176</v>
      </c>
      <c r="E132" s="212" t="s">
        <v>1</v>
      </c>
      <c r="F132" s="213" t="s">
        <v>2925</v>
      </c>
      <c r="G132" s="210"/>
      <c r="H132" s="212" t="s">
        <v>1</v>
      </c>
      <c r="I132" s="214"/>
      <c r="J132" s="210"/>
      <c r="K132" s="210"/>
      <c r="L132" s="215"/>
      <c r="M132" s="216"/>
      <c r="N132" s="217"/>
      <c r="O132" s="217"/>
      <c r="P132" s="217"/>
      <c r="Q132" s="217"/>
      <c r="R132" s="217"/>
      <c r="S132" s="217"/>
      <c r="T132" s="218"/>
      <c r="AT132" s="219" t="s">
        <v>176</v>
      </c>
      <c r="AU132" s="219" t="s">
        <v>84</v>
      </c>
      <c r="AV132" s="13" t="s">
        <v>82</v>
      </c>
      <c r="AW132" s="13" t="s">
        <v>31</v>
      </c>
      <c r="AX132" s="13" t="s">
        <v>75</v>
      </c>
      <c r="AY132" s="219" t="s">
        <v>164</v>
      </c>
    </row>
    <row r="133" spans="1:65" s="13" customFormat="1" ht="11.25">
      <c r="B133" s="209"/>
      <c r="C133" s="210"/>
      <c r="D133" s="211" t="s">
        <v>176</v>
      </c>
      <c r="E133" s="212" t="s">
        <v>1</v>
      </c>
      <c r="F133" s="213" t="s">
        <v>178</v>
      </c>
      <c r="G133" s="210"/>
      <c r="H133" s="212" t="s">
        <v>1</v>
      </c>
      <c r="I133" s="214"/>
      <c r="J133" s="210"/>
      <c r="K133" s="210"/>
      <c r="L133" s="215"/>
      <c r="M133" s="216"/>
      <c r="N133" s="217"/>
      <c r="O133" s="217"/>
      <c r="P133" s="217"/>
      <c r="Q133" s="217"/>
      <c r="R133" s="217"/>
      <c r="S133" s="217"/>
      <c r="T133" s="218"/>
      <c r="AT133" s="219" t="s">
        <v>176</v>
      </c>
      <c r="AU133" s="219" t="s">
        <v>84</v>
      </c>
      <c r="AV133" s="13" t="s">
        <v>82</v>
      </c>
      <c r="AW133" s="13" t="s">
        <v>31</v>
      </c>
      <c r="AX133" s="13" t="s">
        <v>75</v>
      </c>
      <c r="AY133" s="219" t="s">
        <v>164</v>
      </c>
    </row>
    <row r="134" spans="1:65" s="13" customFormat="1" ht="11.25">
      <c r="B134" s="209"/>
      <c r="C134" s="210"/>
      <c r="D134" s="211" t="s">
        <v>176</v>
      </c>
      <c r="E134" s="212" t="s">
        <v>1</v>
      </c>
      <c r="F134" s="213" t="s">
        <v>2926</v>
      </c>
      <c r="G134" s="210"/>
      <c r="H134" s="212" t="s">
        <v>1</v>
      </c>
      <c r="I134" s="214"/>
      <c r="J134" s="210"/>
      <c r="K134" s="210"/>
      <c r="L134" s="215"/>
      <c r="M134" s="216"/>
      <c r="N134" s="217"/>
      <c r="O134" s="217"/>
      <c r="P134" s="217"/>
      <c r="Q134" s="217"/>
      <c r="R134" s="217"/>
      <c r="S134" s="217"/>
      <c r="T134" s="218"/>
      <c r="AT134" s="219" t="s">
        <v>176</v>
      </c>
      <c r="AU134" s="219" t="s">
        <v>84</v>
      </c>
      <c r="AV134" s="13" t="s">
        <v>82</v>
      </c>
      <c r="AW134" s="13" t="s">
        <v>31</v>
      </c>
      <c r="AX134" s="13" t="s">
        <v>75</v>
      </c>
      <c r="AY134" s="219" t="s">
        <v>164</v>
      </c>
    </row>
    <row r="135" spans="1:65" s="13" customFormat="1" ht="11.25">
      <c r="B135" s="209"/>
      <c r="C135" s="210"/>
      <c r="D135" s="211" t="s">
        <v>176</v>
      </c>
      <c r="E135" s="212" t="s">
        <v>1</v>
      </c>
      <c r="F135" s="213" t="s">
        <v>2927</v>
      </c>
      <c r="G135" s="210"/>
      <c r="H135" s="212" t="s">
        <v>1</v>
      </c>
      <c r="I135" s="214"/>
      <c r="J135" s="210"/>
      <c r="K135" s="210"/>
      <c r="L135" s="215"/>
      <c r="M135" s="216"/>
      <c r="N135" s="217"/>
      <c r="O135" s="217"/>
      <c r="P135" s="217"/>
      <c r="Q135" s="217"/>
      <c r="R135" s="217"/>
      <c r="S135" s="217"/>
      <c r="T135" s="218"/>
      <c r="AT135" s="219" t="s">
        <v>176</v>
      </c>
      <c r="AU135" s="219" t="s">
        <v>84</v>
      </c>
      <c r="AV135" s="13" t="s">
        <v>82</v>
      </c>
      <c r="AW135" s="13" t="s">
        <v>31</v>
      </c>
      <c r="AX135" s="13" t="s">
        <v>75</v>
      </c>
      <c r="AY135" s="219" t="s">
        <v>164</v>
      </c>
    </row>
    <row r="136" spans="1:65" s="13" customFormat="1" ht="11.25">
      <c r="B136" s="209"/>
      <c r="C136" s="210"/>
      <c r="D136" s="211" t="s">
        <v>176</v>
      </c>
      <c r="E136" s="212" t="s">
        <v>1</v>
      </c>
      <c r="F136" s="213" t="s">
        <v>2928</v>
      </c>
      <c r="G136" s="210"/>
      <c r="H136" s="212" t="s">
        <v>1</v>
      </c>
      <c r="I136" s="214"/>
      <c r="J136" s="210"/>
      <c r="K136" s="210"/>
      <c r="L136" s="215"/>
      <c r="M136" s="216"/>
      <c r="N136" s="217"/>
      <c r="O136" s="217"/>
      <c r="P136" s="217"/>
      <c r="Q136" s="217"/>
      <c r="R136" s="217"/>
      <c r="S136" s="217"/>
      <c r="T136" s="218"/>
      <c r="AT136" s="219" t="s">
        <v>176</v>
      </c>
      <c r="AU136" s="219" t="s">
        <v>84</v>
      </c>
      <c r="AV136" s="13" t="s">
        <v>82</v>
      </c>
      <c r="AW136" s="13" t="s">
        <v>31</v>
      </c>
      <c r="AX136" s="13" t="s">
        <v>75</v>
      </c>
      <c r="AY136" s="219" t="s">
        <v>164</v>
      </c>
    </row>
    <row r="137" spans="1:65" s="13" customFormat="1" ht="11.25">
      <c r="B137" s="209"/>
      <c r="C137" s="210"/>
      <c r="D137" s="211" t="s">
        <v>176</v>
      </c>
      <c r="E137" s="212" t="s">
        <v>1</v>
      </c>
      <c r="F137" s="213" t="s">
        <v>2929</v>
      </c>
      <c r="G137" s="210"/>
      <c r="H137" s="212" t="s">
        <v>1</v>
      </c>
      <c r="I137" s="214"/>
      <c r="J137" s="210"/>
      <c r="K137" s="210"/>
      <c r="L137" s="215"/>
      <c r="M137" s="216"/>
      <c r="N137" s="217"/>
      <c r="O137" s="217"/>
      <c r="P137" s="217"/>
      <c r="Q137" s="217"/>
      <c r="R137" s="217"/>
      <c r="S137" s="217"/>
      <c r="T137" s="218"/>
      <c r="AT137" s="219" t="s">
        <v>176</v>
      </c>
      <c r="AU137" s="219" t="s">
        <v>84</v>
      </c>
      <c r="AV137" s="13" t="s">
        <v>82</v>
      </c>
      <c r="AW137" s="13" t="s">
        <v>31</v>
      </c>
      <c r="AX137" s="13" t="s">
        <v>75</v>
      </c>
      <c r="AY137" s="219" t="s">
        <v>164</v>
      </c>
    </row>
    <row r="138" spans="1:65" s="13" customFormat="1" ht="11.25">
      <c r="B138" s="209"/>
      <c r="C138" s="210"/>
      <c r="D138" s="211" t="s">
        <v>176</v>
      </c>
      <c r="E138" s="212" t="s">
        <v>1</v>
      </c>
      <c r="F138" s="213" t="s">
        <v>2930</v>
      </c>
      <c r="G138" s="210"/>
      <c r="H138" s="212" t="s">
        <v>1</v>
      </c>
      <c r="I138" s="214"/>
      <c r="J138" s="210"/>
      <c r="K138" s="210"/>
      <c r="L138" s="215"/>
      <c r="M138" s="216"/>
      <c r="N138" s="217"/>
      <c r="O138" s="217"/>
      <c r="P138" s="217"/>
      <c r="Q138" s="217"/>
      <c r="R138" s="217"/>
      <c r="S138" s="217"/>
      <c r="T138" s="218"/>
      <c r="AT138" s="219" t="s">
        <v>176</v>
      </c>
      <c r="AU138" s="219" t="s">
        <v>84</v>
      </c>
      <c r="AV138" s="13" t="s">
        <v>82</v>
      </c>
      <c r="AW138" s="13" t="s">
        <v>31</v>
      </c>
      <c r="AX138" s="13" t="s">
        <v>75</v>
      </c>
      <c r="AY138" s="219" t="s">
        <v>164</v>
      </c>
    </row>
    <row r="139" spans="1:65" s="14" customFormat="1" ht="11.25">
      <c r="B139" s="220"/>
      <c r="C139" s="221"/>
      <c r="D139" s="211" t="s">
        <v>176</v>
      </c>
      <c r="E139" s="222" t="s">
        <v>1</v>
      </c>
      <c r="F139" s="223" t="s">
        <v>82</v>
      </c>
      <c r="G139" s="221"/>
      <c r="H139" s="224">
        <v>1</v>
      </c>
      <c r="I139" s="225"/>
      <c r="J139" s="221"/>
      <c r="K139" s="221"/>
      <c r="L139" s="226"/>
      <c r="M139" s="227"/>
      <c r="N139" s="228"/>
      <c r="O139" s="228"/>
      <c r="P139" s="228"/>
      <c r="Q139" s="228"/>
      <c r="R139" s="228"/>
      <c r="S139" s="228"/>
      <c r="T139" s="229"/>
      <c r="AT139" s="230" t="s">
        <v>176</v>
      </c>
      <c r="AU139" s="230" t="s">
        <v>84</v>
      </c>
      <c r="AV139" s="14" t="s">
        <v>84</v>
      </c>
      <c r="AW139" s="14" t="s">
        <v>31</v>
      </c>
      <c r="AX139" s="14" t="s">
        <v>82</v>
      </c>
      <c r="AY139" s="230" t="s">
        <v>164</v>
      </c>
    </row>
    <row r="140" spans="1:65" s="12" customFormat="1" ht="22.9" customHeight="1">
      <c r="B140" s="175"/>
      <c r="C140" s="176"/>
      <c r="D140" s="177" t="s">
        <v>74</v>
      </c>
      <c r="E140" s="189" t="s">
        <v>2931</v>
      </c>
      <c r="F140" s="189" t="s">
        <v>2932</v>
      </c>
      <c r="G140" s="176"/>
      <c r="H140" s="176"/>
      <c r="I140" s="179"/>
      <c r="J140" s="190">
        <f>BK140</f>
        <v>0</v>
      </c>
      <c r="K140" s="176"/>
      <c r="L140" s="181"/>
      <c r="M140" s="182"/>
      <c r="N140" s="183"/>
      <c r="O140" s="183"/>
      <c r="P140" s="184">
        <f>SUM(P141:P146)</f>
        <v>0</v>
      </c>
      <c r="Q140" s="183"/>
      <c r="R140" s="184">
        <f>SUM(R141:R146)</f>
        <v>0</v>
      </c>
      <c r="S140" s="183"/>
      <c r="T140" s="185">
        <f>SUM(T141:T146)</f>
        <v>0</v>
      </c>
      <c r="AR140" s="186" t="s">
        <v>201</v>
      </c>
      <c r="AT140" s="187" t="s">
        <v>74</v>
      </c>
      <c r="AU140" s="187" t="s">
        <v>82</v>
      </c>
      <c r="AY140" s="186" t="s">
        <v>164</v>
      </c>
      <c r="BK140" s="188">
        <f>SUM(BK141:BK146)</f>
        <v>0</v>
      </c>
    </row>
    <row r="141" spans="1:65" s="2" customFormat="1" ht="26.45" customHeight="1">
      <c r="A141" s="34"/>
      <c r="B141" s="35"/>
      <c r="C141" s="191" t="s">
        <v>165</v>
      </c>
      <c r="D141" s="191" t="s">
        <v>167</v>
      </c>
      <c r="E141" s="192" t="s">
        <v>2933</v>
      </c>
      <c r="F141" s="193" t="s">
        <v>2934</v>
      </c>
      <c r="G141" s="194" t="s">
        <v>2917</v>
      </c>
      <c r="H141" s="195">
        <v>1</v>
      </c>
      <c r="I141" s="196"/>
      <c r="J141" s="197">
        <f>ROUND(I141*H141,2)</f>
        <v>0</v>
      </c>
      <c r="K141" s="193" t="s">
        <v>1</v>
      </c>
      <c r="L141" s="39"/>
      <c r="M141" s="198" t="s">
        <v>1</v>
      </c>
      <c r="N141" s="199" t="s">
        <v>40</v>
      </c>
      <c r="O141" s="71"/>
      <c r="P141" s="200">
        <f>O141*H141</f>
        <v>0</v>
      </c>
      <c r="Q141" s="200">
        <v>0</v>
      </c>
      <c r="R141" s="200">
        <f>Q141*H141</f>
        <v>0</v>
      </c>
      <c r="S141" s="200">
        <v>0</v>
      </c>
      <c r="T141" s="201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2" t="s">
        <v>2918</v>
      </c>
      <c r="AT141" s="202" t="s">
        <v>167</v>
      </c>
      <c r="AU141" s="202" t="s">
        <v>84</v>
      </c>
      <c r="AY141" s="17" t="s">
        <v>164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17" t="s">
        <v>82</v>
      </c>
      <c r="BK141" s="203">
        <f>ROUND(I141*H141,2)</f>
        <v>0</v>
      </c>
      <c r="BL141" s="17" t="s">
        <v>2918</v>
      </c>
      <c r="BM141" s="202" t="s">
        <v>2935</v>
      </c>
    </row>
    <row r="142" spans="1:65" s="13" customFormat="1" ht="22.5">
      <c r="B142" s="209"/>
      <c r="C142" s="210"/>
      <c r="D142" s="211" t="s">
        <v>176</v>
      </c>
      <c r="E142" s="212" t="s">
        <v>1</v>
      </c>
      <c r="F142" s="213" t="s">
        <v>2936</v>
      </c>
      <c r="G142" s="210"/>
      <c r="H142" s="212" t="s">
        <v>1</v>
      </c>
      <c r="I142" s="214"/>
      <c r="J142" s="210"/>
      <c r="K142" s="210"/>
      <c r="L142" s="215"/>
      <c r="M142" s="216"/>
      <c r="N142" s="217"/>
      <c r="O142" s="217"/>
      <c r="P142" s="217"/>
      <c r="Q142" s="217"/>
      <c r="R142" s="217"/>
      <c r="S142" s="217"/>
      <c r="T142" s="218"/>
      <c r="AT142" s="219" t="s">
        <v>176</v>
      </c>
      <c r="AU142" s="219" t="s">
        <v>84</v>
      </c>
      <c r="AV142" s="13" t="s">
        <v>82</v>
      </c>
      <c r="AW142" s="13" t="s">
        <v>31</v>
      </c>
      <c r="AX142" s="13" t="s">
        <v>75</v>
      </c>
      <c r="AY142" s="219" t="s">
        <v>164</v>
      </c>
    </row>
    <row r="143" spans="1:65" s="13" customFormat="1" ht="11.25">
      <c r="B143" s="209"/>
      <c r="C143" s="210"/>
      <c r="D143" s="211" t="s">
        <v>176</v>
      </c>
      <c r="E143" s="212" t="s">
        <v>1</v>
      </c>
      <c r="F143" s="213" t="s">
        <v>178</v>
      </c>
      <c r="G143" s="210"/>
      <c r="H143" s="212" t="s">
        <v>1</v>
      </c>
      <c r="I143" s="214"/>
      <c r="J143" s="210"/>
      <c r="K143" s="210"/>
      <c r="L143" s="215"/>
      <c r="M143" s="216"/>
      <c r="N143" s="217"/>
      <c r="O143" s="217"/>
      <c r="P143" s="217"/>
      <c r="Q143" s="217"/>
      <c r="R143" s="217"/>
      <c r="S143" s="217"/>
      <c r="T143" s="218"/>
      <c r="AT143" s="219" t="s">
        <v>176</v>
      </c>
      <c r="AU143" s="219" t="s">
        <v>84</v>
      </c>
      <c r="AV143" s="13" t="s">
        <v>82</v>
      </c>
      <c r="AW143" s="13" t="s">
        <v>31</v>
      </c>
      <c r="AX143" s="13" t="s">
        <v>75</v>
      </c>
      <c r="AY143" s="219" t="s">
        <v>164</v>
      </c>
    </row>
    <row r="144" spans="1:65" s="13" customFormat="1" ht="22.5">
      <c r="B144" s="209"/>
      <c r="C144" s="210"/>
      <c r="D144" s="211" t="s">
        <v>176</v>
      </c>
      <c r="E144" s="212" t="s">
        <v>1</v>
      </c>
      <c r="F144" s="213" t="s">
        <v>2937</v>
      </c>
      <c r="G144" s="210"/>
      <c r="H144" s="212" t="s">
        <v>1</v>
      </c>
      <c r="I144" s="214"/>
      <c r="J144" s="210"/>
      <c r="K144" s="210"/>
      <c r="L144" s="215"/>
      <c r="M144" s="216"/>
      <c r="N144" s="217"/>
      <c r="O144" s="217"/>
      <c r="P144" s="217"/>
      <c r="Q144" s="217"/>
      <c r="R144" s="217"/>
      <c r="S144" s="217"/>
      <c r="T144" s="218"/>
      <c r="AT144" s="219" t="s">
        <v>176</v>
      </c>
      <c r="AU144" s="219" t="s">
        <v>84</v>
      </c>
      <c r="AV144" s="13" t="s">
        <v>82</v>
      </c>
      <c r="AW144" s="13" t="s">
        <v>31</v>
      </c>
      <c r="AX144" s="13" t="s">
        <v>75</v>
      </c>
      <c r="AY144" s="219" t="s">
        <v>164</v>
      </c>
    </row>
    <row r="145" spans="1:65" s="13" customFormat="1" ht="22.5">
      <c r="B145" s="209"/>
      <c r="C145" s="210"/>
      <c r="D145" s="211" t="s">
        <v>176</v>
      </c>
      <c r="E145" s="212" t="s">
        <v>1</v>
      </c>
      <c r="F145" s="213" t="s">
        <v>2938</v>
      </c>
      <c r="G145" s="210"/>
      <c r="H145" s="212" t="s">
        <v>1</v>
      </c>
      <c r="I145" s="214"/>
      <c r="J145" s="210"/>
      <c r="K145" s="210"/>
      <c r="L145" s="215"/>
      <c r="M145" s="216"/>
      <c r="N145" s="217"/>
      <c r="O145" s="217"/>
      <c r="P145" s="217"/>
      <c r="Q145" s="217"/>
      <c r="R145" s="217"/>
      <c r="S145" s="217"/>
      <c r="T145" s="218"/>
      <c r="AT145" s="219" t="s">
        <v>176</v>
      </c>
      <c r="AU145" s="219" t="s">
        <v>84</v>
      </c>
      <c r="AV145" s="13" t="s">
        <v>82</v>
      </c>
      <c r="AW145" s="13" t="s">
        <v>31</v>
      </c>
      <c r="AX145" s="13" t="s">
        <v>75</v>
      </c>
      <c r="AY145" s="219" t="s">
        <v>164</v>
      </c>
    </row>
    <row r="146" spans="1:65" s="14" customFormat="1" ht="11.25">
      <c r="B146" s="220"/>
      <c r="C146" s="221"/>
      <c r="D146" s="211" t="s">
        <v>176</v>
      </c>
      <c r="E146" s="222" t="s">
        <v>1</v>
      </c>
      <c r="F146" s="223" t="s">
        <v>82</v>
      </c>
      <c r="G146" s="221"/>
      <c r="H146" s="224">
        <v>1</v>
      </c>
      <c r="I146" s="225"/>
      <c r="J146" s="221"/>
      <c r="K146" s="221"/>
      <c r="L146" s="226"/>
      <c r="M146" s="227"/>
      <c r="N146" s="228"/>
      <c r="O146" s="228"/>
      <c r="P146" s="228"/>
      <c r="Q146" s="228"/>
      <c r="R146" s="228"/>
      <c r="S146" s="228"/>
      <c r="T146" s="229"/>
      <c r="AT146" s="230" t="s">
        <v>176</v>
      </c>
      <c r="AU146" s="230" t="s">
        <v>84</v>
      </c>
      <c r="AV146" s="14" t="s">
        <v>84</v>
      </c>
      <c r="AW146" s="14" t="s">
        <v>31</v>
      </c>
      <c r="AX146" s="14" t="s">
        <v>82</v>
      </c>
      <c r="AY146" s="230" t="s">
        <v>164</v>
      </c>
    </row>
    <row r="147" spans="1:65" s="12" customFormat="1" ht="22.9" customHeight="1">
      <c r="B147" s="175"/>
      <c r="C147" s="176"/>
      <c r="D147" s="177" t="s">
        <v>74</v>
      </c>
      <c r="E147" s="189" t="s">
        <v>2939</v>
      </c>
      <c r="F147" s="189" t="s">
        <v>2940</v>
      </c>
      <c r="G147" s="176"/>
      <c r="H147" s="176"/>
      <c r="I147" s="179"/>
      <c r="J147" s="190">
        <f>BK147</f>
        <v>0</v>
      </c>
      <c r="K147" s="176"/>
      <c r="L147" s="181"/>
      <c r="M147" s="182"/>
      <c r="N147" s="183"/>
      <c r="O147" s="183"/>
      <c r="P147" s="184">
        <f>SUM(P148:P190)</f>
        <v>0</v>
      </c>
      <c r="Q147" s="183"/>
      <c r="R147" s="184">
        <f>SUM(R148:R190)</f>
        <v>0</v>
      </c>
      <c r="S147" s="183"/>
      <c r="T147" s="185">
        <f>SUM(T148:T190)</f>
        <v>0</v>
      </c>
      <c r="AR147" s="186" t="s">
        <v>201</v>
      </c>
      <c r="AT147" s="187" t="s">
        <v>74</v>
      </c>
      <c r="AU147" s="187" t="s">
        <v>82</v>
      </c>
      <c r="AY147" s="186" t="s">
        <v>164</v>
      </c>
      <c r="BK147" s="188">
        <f>SUM(BK148:BK190)</f>
        <v>0</v>
      </c>
    </row>
    <row r="148" spans="1:65" s="2" customFormat="1" ht="26.45" customHeight="1">
      <c r="A148" s="34"/>
      <c r="B148" s="35"/>
      <c r="C148" s="191" t="s">
        <v>172</v>
      </c>
      <c r="D148" s="191" t="s">
        <v>167</v>
      </c>
      <c r="E148" s="192" t="s">
        <v>2941</v>
      </c>
      <c r="F148" s="193" t="s">
        <v>2940</v>
      </c>
      <c r="G148" s="194" t="s">
        <v>2917</v>
      </c>
      <c r="H148" s="195">
        <v>1</v>
      </c>
      <c r="I148" s="196"/>
      <c r="J148" s="197">
        <f>ROUND(I148*H148,2)</f>
        <v>0</v>
      </c>
      <c r="K148" s="193" t="s">
        <v>171</v>
      </c>
      <c r="L148" s="39"/>
      <c r="M148" s="198" t="s">
        <v>1</v>
      </c>
      <c r="N148" s="199" t="s">
        <v>40</v>
      </c>
      <c r="O148" s="71"/>
      <c r="P148" s="200">
        <f>O148*H148</f>
        <v>0</v>
      </c>
      <c r="Q148" s="200">
        <v>0</v>
      </c>
      <c r="R148" s="200">
        <f>Q148*H148</f>
        <v>0</v>
      </c>
      <c r="S148" s="200">
        <v>0</v>
      </c>
      <c r="T148" s="201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2" t="s">
        <v>172</v>
      </c>
      <c r="AT148" s="202" t="s">
        <v>167</v>
      </c>
      <c r="AU148" s="202" t="s">
        <v>84</v>
      </c>
      <c r="AY148" s="17" t="s">
        <v>164</v>
      </c>
      <c r="BE148" s="203">
        <f>IF(N148="základní",J148,0)</f>
        <v>0</v>
      </c>
      <c r="BF148" s="203">
        <f>IF(N148="snížená",J148,0)</f>
        <v>0</v>
      </c>
      <c r="BG148" s="203">
        <f>IF(N148="zákl. přenesená",J148,0)</f>
        <v>0</v>
      </c>
      <c r="BH148" s="203">
        <f>IF(N148="sníž. přenesená",J148,0)</f>
        <v>0</v>
      </c>
      <c r="BI148" s="203">
        <f>IF(N148="nulová",J148,0)</f>
        <v>0</v>
      </c>
      <c r="BJ148" s="17" t="s">
        <v>82</v>
      </c>
      <c r="BK148" s="203">
        <f>ROUND(I148*H148,2)</f>
        <v>0</v>
      </c>
      <c r="BL148" s="17" t="s">
        <v>172</v>
      </c>
      <c r="BM148" s="202" t="s">
        <v>2942</v>
      </c>
    </row>
    <row r="149" spans="1:65" s="2" customFormat="1" ht="11.25">
      <c r="A149" s="34"/>
      <c r="B149" s="35"/>
      <c r="C149" s="36"/>
      <c r="D149" s="204" t="s">
        <v>174</v>
      </c>
      <c r="E149" s="36"/>
      <c r="F149" s="205" t="s">
        <v>2943</v>
      </c>
      <c r="G149" s="36"/>
      <c r="H149" s="36"/>
      <c r="I149" s="206"/>
      <c r="J149" s="36"/>
      <c r="K149" s="36"/>
      <c r="L149" s="39"/>
      <c r="M149" s="207"/>
      <c r="N149" s="208"/>
      <c r="O149" s="71"/>
      <c r="P149" s="71"/>
      <c r="Q149" s="71"/>
      <c r="R149" s="71"/>
      <c r="S149" s="71"/>
      <c r="T149" s="72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174</v>
      </c>
      <c r="AU149" s="17" t="s">
        <v>84</v>
      </c>
    </row>
    <row r="150" spans="1:65" s="13" customFormat="1" ht="22.5">
      <c r="B150" s="209"/>
      <c r="C150" s="210"/>
      <c r="D150" s="211" t="s">
        <v>176</v>
      </c>
      <c r="E150" s="212" t="s">
        <v>1</v>
      </c>
      <c r="F150" s="213" t="s">
        <v>2944</v>
      </c>
      <c r="G150" s="210"/>
      <c r="H150" s="212" t="s">
        <v>1</v>
      </c>
      <c r="I150" s="214"/>
      <c r="J150" s="210"/>
      <c r="K150" s="210"/>
      <c r="L150" s="215"/>
      <c r="M150" s="216"/>
      <c r="N150" s="217"/>
      <c r="O150" s="217"/>
      <c r="P150" s="217"/>
      <c r="Q150" s="217"/>
      <c r="R150" s="217"/>
      <c r="S150" s="217"/>
      <c r="T150" s="218"/>
      <c r="AT150" s="219" t="s">
        <v>176</v>
      </c>
      <c r="AU150" s="219" t="s">
        <v>84</v>
      </c>
      <c r="AV150" s="13" t="s">
        <v>82</v>
      </c>
      <c r="AW150" s="13" t="s">
        <v>31</v>
      </c>
      <c r="AX150" s="13" t="s">
        <v>75</v>
      </c>
      <c r="AY150" s="219" t="s">
        <v>164</v>
      </c>
    </row>
    <row r="151" spans="1:65" s="13" customFormat="1" ht="11.25">
      <c r="B151" s="209"/>
      <c r="C151" s="210"/>
      <c r="D151" s="211" t="s">
        <v>176</v>
      </c>
      <c r="E151" s="212" t="s">
        <v>1</v>
      </c>
      <c r="F151" s="213" t="s">
        <v>178</v>
      </c>
      <c r="G151" s="210"/>
      <c r="H151" s="212" t="s">
        <v>1</v>
      </c>
      <c r="I151" s="214"/>
      <c r="J151" s="210"/>
      <c r="K151" s="210"/>
      <c r="L151" s="215"/>
      <c r="M151" s="216"/>
      <c r="N151" s="217"/>
      <c r="O151" s="217"/>
      <c r="P151" s="217"/>
      <c r="Q151" s="217"/>
      <c r="R151" s="217"/>
      <c r="S151" s="217"/>
      <c r="T151" s="218"/>
      <c r="AT151" s="219" t="s">
        <v>176</v>
      </c>
      <c r="AU151" s="219" t="s">
        <v>84</v>
      </c>
      <c r="AV151" s="13" t="s">
        <v>82</v>
      </c>
      <c r="AW151" s="13" t="s">
        <v>31</v>
      </c>
      <c r="AX151" s="13" t="s">
        <v>75</v>
      </c>
      <c r="AY151" s="219" t="s">
        <v>164</v>
      </c>
    </row>
    <row r="152" spans="1:65" s="13" customFormat="1" ht="22.5">
      <c r="B152" s="209"/>
      <c r="C152" s="210"/>
      <c r="D152" s="211" t="s">
        <v>176</v>
      </c>
      <c r="E152" s="212" t="s">
        <v>1</v>
      </c>
      <c r="F152" s="213" t="s">
        <v>2945</v>
      </c>
      <c r="G152" s="210"/>
      <c r="H152" s="212" t="s">
        <v>1</v>
      </c>
      <c r="I152" s="214"/>
      <c r="J152" s="210"/>
      <c r="K152" s="210"/>
      <c r="L152" s="215"/>
      <c r="M152" s="216"/>
      <c r="N152" s="217"/>
      <c r="O152" s="217"/>
      <c r="P152" s="217"/>
      <c r="Q152" s="217"/>
      <c r="R152" s="217"/>
      <c r="S152" s="217"/>
      <c r="T152" s="218"/>
      <c r="AT152" s="219" t="s">
        <v>176</v>
      </c>
      <c r="AU152" s="219" t="s">
        <v>84</v>
      </c>
      <c r="AV152" s="13" t="s">
        <v>82</v>
      </c>
      <c r="AW152" s="13" t="s">
        <v>31</v>
      </c>
      <c r="AX152" s="13" t="s">
        <v>75</v>
      </c>
      <c r="AY152" s="219" t="s">
        <v>164</v>
      </c>
    </row>
    <row r="153" spans="1:65" s="13" customFormat="1" ht="22.5">
      <c r="B153" s="209"/>
      <c r="C153" s="210"/>
      <c r="D153" s="211" t="s">
        <v>176</v>
      </c>
      <c r="E153" s="212" t="s">
        <v>1</v>
      </c>
      <c r="F153" s="213" t="s">
        <v>2946</v>
      </c>
      <c r="G153" s="210"/>
      <c r="H153" s="212" t="s">
        <v>1</v>
      </c>
      <c r="I153" s="214"/>
      <c r="J153" s="210"/>
      <c r="K153" s="210"/>
      <c r="L153" s="215"/>
      <c r="M153" s="216"/>
      <c r="N153" s="217"/>
      <c r="O153" s="217"/>
      <c r="P153" s="217"/>
      <c r="Q153" s="217"/>
      <c r="R153" s="217"/>
      <c r="S153" s="217"/>
      <c r="T153" s="218"/>
      <c r="AT153" s="219" t="s">
        <v>176</v>
      </c>
      <c r="AU153" s="219" t="s">
        <v>84</v>
      </c>
      <c r="AV153" s="13" t="s">
        <v>82</v>
      </c>
      <c r="AW153" s="13" t="s">
        <v>31</v>
      </c>
      <c r="AX153" s="13" t="s">
        <v>75</v>
      </c>
      <c r="AY153" s="219" t="s">
        <v>164</v>
      </c>
    </row>
    <row r="154" spans="1:65" s="13" customFormat="1" ht="22.5">
      <c r="B154" s="209"/>
      <c r="C154" s="210"/>
      <c r="D154" s="211" t="s">
        <v>176</v>
      </c>
      <c r="E154" s="212" t="s">
        <v>1</v>
      </c>
      <c r="F154" s="213" t="s">
        <v>2947</v>
      </c>
      <c r="G154" s="210"/>
      <c r="H154" s="212" t="s">
        <v>1</v>
      </c>
      <c r="I154" s="214"/>
      <c r="J154" s="210"/>
      <c r="K154" s="210"/>
      <c r="L154" s="215"/>
      <c r="M154" s="216"/>
      <c r="N154" s="217"/>
      <c r="O154" s="217"/>
      <c r="P154" s="217"/>
      <c r="Q154" s="217"/>
      <c r="R154" s="217"/>
      <c r="S154" s="217"/>
      <c r="T154" s="218"/>
      <c r="AT154" s="219" t="s">
        <v>176</v>
      </c>
      <c r="AU154" s="219" t="s">
        <v>84</v>
      </c>
      <c r="AV154" s="13" t="s">
        <v>82</v>
      </c>
      <c r="AW154" s="13" t="s">
        <v>31</v>
      </c>
      <c r="AX154" s="13" t="s">
        <v>75</v>
      </c>
      <c r="AY154" s="219" t="s">
        <v>164</v>
      </c>
    </row>
    <row r="155" spans="1:65" s="13" customFormat="1" ht="11.25">
      <c r="B155" s="209"/>
      <c r="C155" s="210"/>
      <c r="D155" s="211" t="s">
        <v>176</v>
      </c>
      <c r="E155" s="212" t="s">
        <v>1</v>
      </c>
      <c r="F155" s="213" t="s">
        <v>2948</v>
      </c>
      <c r="G155" s="210"/>
      <c r="H155" s="212" t="s">
        <v>1</v>
      </c>
      <c r="I155" s="214"/>
      <c r="J155" s="210"/>
      <c r="K155" s="210"/>
      <c r="L155" s="215"/>
      <c r="M155" s="216"/>
      <c r="N155" s="217"/>
      <c r="O155" s="217"/>
      <c r="P155" s="217"/>
      <c r="Q155" s="217"/>
      <c r="R155" s="217"/>
      <c r="S155" s="217"/>
      <c r="T155" s="218"/>
      <c r="AT155" s="219" t="s">
        <v>176</v>
      </c>
      <c r="AU155" s="219" t="s">
        <v>84</v>
      </c>
      <c r="AV155" s="13" t="s">
        <v>82</v>
      </c>
      <c r="AW155" s="13" t="s">
        <v>31</v>
      </c>
      <c r="AX155" s="13" t="s">
        <v>75</v>
      </c>
      <c r="AY155" s="219" t="s">
        <v>164</v>
      </c>
    </row>
    <row r="156" spans="1:65" s="13" customFormat="1" ht="11.25">
      <c r="B156" s="209"/>
      <c r="C156" s="210"/>
      <c r="D156" s="211" t="s">
        <v>176</v>
      </c>
      <c r="E156" s="212" t="s">
        <v>1</v>
      </c>
      <c r="F156" s="213" t="s">
        <v>2949</v>
      </c>
      <c r="G156" s="210"/>
      <c r="H156" s="212" t="s">
        <v>1</v>
      </c>
      <c r="I156" s="214"/>
      <c r="J156" s="210"/>
      <c r="K156" s="210"/>
      <c r="L156" s="215"/>
      <c r="M156" s="216"/>
      <c r="N156" s="217"/>
      <c r="O156" s="217"/>
      <c r="P156" s="217"/>
      <c r="Q156" s="217"/>
      <c r="R156" s="217"/>
      <c r="S156" s="217"/>
      <c r="T156" s="218"/>
      <c r="AT156" s="219" t="s">
        <v>176</v>
      </c>
      <c r="AU156" s="219" t="s">
        <v>84</v>
      </c>
      <c r="AV156" s="13" t="s">
        <v>82</v>
      </c>
      <c r="AW156" s="13" t="s">
        <v>31</v>
      </c>
      <c r="AX156" s="13" t="s">
        <v>75</v>
      </c>
      <c r="AY156" s="219" t="s">
        <v>164</v>
      </c>
    </row>
    <row r="157" spans="1:65" s="13" customFormat="1" ht="11.25">
      <c r="B157" s="209"/>
      <c r="C157" s="210"/>
      <c r="D157" s="211" t="s">
        <v>176</v>
      </c>
      <c r="E157" s="212" t="s">
        <v>1</v>
      </c>
      <c r="F157" s="213" t="s">
        <v>2950</v>
      </c>
      <c r="G157" s="210"/>
      <c r="H157" s="212" t="s">
        <v>1</v>
      </c>
      <c r="I157" s="214"/>
      <c r="J157" s="210"/>
      <c r="K157" s="210"/>
      <c r="L157" s="215"/>
      <c r="M157" s="216"/>
      <c r="N157" s="217"/>
      <c r="O157" s="217"/>
      <c r="P157" s="217"/>
      <c r="Q157" s="217"/>
      <c r="R157" s="217"/>
      <c r="S157" s="217"/>
      <c r="T157" s="218"/>
      <c r="AT157" s="219" t="s">
        <v>176</v>
      </c>
      <c r="AU157" s="219" t="s">
        <v>84</v>
      </c>
      <c r="AV157" s="13" t="s">
        <v>82</v>
      </c>
      <c r="AW157" s="13" t="s">
        <v>31</v>
      </c>
      <c r="AX157" s="13" t="s">
        <v>75</v>
      </c>
      <c r="AY157" s="219" t="s">
        <v>164</v>
      </c>
    </row>
    <row r="158" spans="1:65" s="13" customFormat="1" ht="11.25">
      <c r="B158" s="209"/>
      <c r="C158" s="210"/>
      <c r="D158" s="211" t="s">
        <v>176</v>
      </c>
      <c r="E158" s="212" t="s">
        <v>1</v>
      </c>
      <c r="F158" s="213" t="s">
        <v>2951</v>
      </c>
      <c r="G158" s="210"/>
      <c r="H158" s="212" t="s">
        <v>1</v>
      </c>
      <c r="I158" s="214"/>
      <c r="J158" s="210"/>
      <c r="K158" s="210"/>
      <c r="L158" s="215"/>
      <c r="M158" s="216"/>
      <c r="N158" s="217"/>
      <c r="O158" s="217"/>
      <c r="P158" s="217"/>
      <c r="Q158" s="217"/>
      <c r="R158" s="217"/>
      <c r="S158" s="217"/>
      <c r="T158" s="218"/>
      <c r="AT158" s="219" t="s">
        <v>176</v>
      </c>
      <c r="AU158" s="219" t="s">
        <v>84</v>
      </c>
      <c r="AV158" s="13" t="s">
        <v>82</v>
      </c>
      <c r="AW158" s="13" t="s">
        <v>31</v>
      </c>
      <c r="AX158" s="13" t="s">
        <v>75</v>
      </c>
      <c r="AY158" s="219" t="s">
        <v>164</v>
      </c>
    </row>
    <row r="159" spans="1:65" s="13" customFormat="1" ht="11.25">
      <c r="B159" s="209"/>
      <c r="C159" s="210"/>
      <c r="D159" s="211" t="s">
        <v>176</v>
      </c>
      <c r="E159" s="212" t="s">
        <v>1</v>
      </c>
      <c r="F159" s="213" t="s">
        <v>2952</v>
      </c>
      <c r="G159" s="210"/>
      <c r="H159" s="212" t="s">
        <v>1</v>
      </c>
      <c r="I159" s="214"/>
      <c r="J159" s="210"/>
      <c r="K159" s="210"/>
      <c r="L159" s="215"/>
      <c r="M159" s="216"/>
      <c r="N159" s="217"/>
      <c r="O159" s="217"/>
      <c r="P159" s="217"/>
      <c r="Q159" s="217"/>
      <c r="R159" s="217"/>
      <c r="S159" s="217"/>
      <c r="T159" s="218"/>
      <c r="AT159" s="219" t="s">
        <v>176</v>
      </c>
      <c r="AU159" s="219" t="s">
        <v>84</v>
      </c>
      <c r="AV159" s="13" t="s">
        <v>82</v>
      </c>
      <c r="AW159" s="13" t="s">
        <v>31</v>
      </c>
      <c r="AX159" s="13" t="s">
        <v>75</v>
      </c>
      <c r="AY159" s="219" t="s">
        <v>164</v>
      </c>
    </row>
    <row r="160" spans="1:65" s="13" customFormat="1" ht="11.25">
      <c r="B160" s="209"/>
      <c r="C160" s="210"/>
      <c r="D160" s="211" t="s">
        <v>176</v>
      </c>
      <c r="E160" s="212" t="s">
        <v>1</v>
      </c>
      <c r="F160" s="213" t="s">
        <v>2953</v>
      </c>
      <c r="G160" s="210"/>
      <c r="H160" s="212" t="s">
        <v>1</v>
      </c>
      <c r="I160" s="214"/>
      <c r="J160" s="210"/>
      <c r="K160" s="210"/>
      <c r="L160" s="215"/>
      <c r="M160" s="216"/>
      <c r="N160" s="217"/>
      <c r="O160" s="217"/>
      <c r="P160" s="217"/>
      <c r="Q160" s="217"/>
      <c r="R160" s="217"/>
      <c r="S160" s="217"/>
      <c r="T160" s="218"/>
      <c r="AT160" s="219" t="s">
        <v>176</v>
      </c>
      <c r="AU160" s="219" t="s">
        <v>84</v>
      </c>
      <c r="AV160" s="13" t="s">
        <v>82</v>
      </c>
      <c r="AW160" s="13" t="s">
        <v>31</v>
      </c>
      <c r="AX160" s="13" t="s">
        <v>75</v>
      </c>
      <c r="AY160" s="219" t="s">
        <v>164</v>
      </c>
    </row>
    <row r="161" spans="1:65" s="13" customFormat="1" ht="22.5">
      <c r="B161" s="209"/>
      <c r="C161" s="210"/>
      <c r="D161" s="211" t="s">
        <v>176</v>
      </c>
      <c r="E161" s="212" t="s">
        <v>1</v>
      </c>
      <c r="F161" s="213" t="s">
        <v>2954</v>
      </c>
      <c r="G161" s="210"/>
      <c r="H161" s="212" t="s">
        <v>1</v>
      </c>
      <c r="I161" s="214"/>
      <c r="J161" s="210"/>
      <c r="K161" s="210"/>
      <c r="L161" s="215"/>
      <c r="M161" s="216"/>
      <c r="N161" s="217"/>
      <c r="O161" s="217"/>
      <c r="P161" s="217"/>
      <c r="Q161" s="217"/>
      <c r="R161" s="217"/>
      <c r="S161" s="217"/>
      <c r="T161" s="218"/>
      <c r="AT161" s="219" t="s">
        <v>176</v>
      </c>
      <c r="AU161" s="219" t="s">
        <v>84</v>
      </c>
      <c r="AV161" s="13" t="s">
        <v>82</v>
      </c>
      <c r="AW161" s="13" t="s">
        <v>31</v>
      </c>
      <c r="AX161" s="13" t="s">
        <v>75</v>
      </c>
      <c r="AY161" s="219" t="s">
        <v>164</v>
      </c>
    </row>
    <row r="162" spans="1:65" s="13" customFormat="1" ht="11.25">
      <c r="B162" s="209"/>
      <c r="C162" s="210"/>
      <c r="D162" s="211" t="s">
        <v>176</v>
      </c>
      <c r="E162" s="212" t="s">
        <v>1</v>
      </c>
      <c r="F162" s="213" t="s">
        <v>2948</v>
      </c>
      <c r="G162" s="210"/>
      <c r="H162" s="212" t="s">
        <v>1</v>
      </c>
      <c r="I162" s="214"/>
      <c r="J162" s="210"/>
      <c r="K162" s="210"/>
      <c r="L162" s="215"/>
      <c r="M162" s="216"/>
      <c r="N162" s="217"/>
      <c r="O162" s="217"/>
      <c r="P162" s="217"/>
      <c r="Q162" s="217"/>
      <c r="R162" s="217"/>
      <c r="S162" s="217"/>
      <c r="T162" s="218"/>
      <c r="AT162" s="219" t="s">
        <v>176</v>
      </c>
      <c r="AU162" s="219" t="s">
        <v>84</v>
      </c>
      <c r="AV162" s="13" t="s">
        <v>82</v>
      </c>
      <c r="AW162" s="13" t="s">
        <v>31</v>
      </c>
      <c r="AX162" s="13" t="s">
        <v>75</v>
      </c>
      <c r="AY162" s="219" t="s">
        <v>164</v>
      </c>
    </row>
    <row r="163" spans="1:65" s="13" customFormat="1" ht="11.25">
      <c r="B163" s="209"/>
      <c r="C163" s="210"/>
      <c r="D163" s="211" t="s">
        <v>176</v>
      </c>
      <c r="E163" s="212" t="s">
        <v>1</v>
      </c>
      <c r="F163" s="213" t="s">
        <v>2955</v>
      </c>
      <c r="G163" s="210"/>
      <c r="H163" s="212" t="s">
        <v>1</v>
      </c>
      <c r="I163" s="214"/>
      <c r="J163" s="210"/>
      <c r="K163" s="210"/>
      <c r="L163" s="215"/>
      <c r="M163" s="216"/>
      <c r="N163" s="217"/>
      <c r="O163" s="217"/>
      <c r="P163" s="217"/>
      <c r="Q163" s="217"/>
      <c r="R163" s="217"/>
      <c r="S163" s="217"/>
      <c r="T163" s="218"/>
      <c r="AT163" s="219" t="s">
        <v>176</v>
      </c>
      <c r="AU163" s="219" t="s">
        <v>84</v>
      </c>
      <c r="AV163" s="13" t="s">
        <v>82</v>
      </c>
      <c r="AW163" s="13" t="s">
        <v>31</v>
      </c>
      <c r="AX163" s="13" t="s">
        <v>75</v>
      </c>
      <c r="AY163" s="219" t="s">
        <v>164</v>
      </c>
    </row>
    <row r="164" spans="1:65" s="13" customFormat="1" ht="22.5">
      <c r="B164" s="209"/>
      <c r="C164" s="210"/>
      <c r="D164" s="211" t="s">
        <v>176</v>
      </c>
      <c r="E164" s="212" t="s">
        <v>1</v>
      </c>
      <c r="F164" s="213" t="s">
        <v>2956</v>
      </c>
      <c r="G164" s="210"/>
      <c r="H164" s="212" t="s">
        <v>1</v>
      </c>
      <c r="I164" s="214"/>
      <c r="J164" s="210"/>
      <c r="K164" s="210"/>
      <c r="L164" s="215"/>
      <c r="M164" s="216"/>
      <c r="N164" s="217"/>
      <c r="O164" s="217"/>
      <c r="P164" s="217"/>
      <c r="Q164" s="217"/>
      <c r="R164" s="217"/>
      <c r="S164" s="217"/>
      <c r="T164" s="218"/>
      <c r="AT164" s="219" t="s">
        <v>176</v>
      </c>
      <c r="AU164" s="219" t="s">
        <v>84</v>
      </c>
      <c r="AV164" s="13" t="s">
        <v>82</v>
      </c>
      <c r="AW164" s="13" t="s">
        <v>31</v>
      </c>
      <c r="AX164" s="13" t="s">
        <v>75</v>
      </c>
      <c r="AY164" s="219" t="s">
        <v>164</v>
      </c>
    </row>
    <row r="165" spans="1:65" s="13" customFormat="1" ht="11.25">
      <c r="B165" s="209"/>
      <c r="C165" s="210"/>
      <c r="D165" s="211" t="s">
        <v>176</v>
      </c>
      <c r="E165" s="212" t="s">
        <v>1</v>
      </c>
      <c r="F165" s="213" t="s">
        <v>2957</v>
      </c>
      <c r="G165" s="210"/>
      <c r="H165" s="212" t="s">
        <v>1</v>
      </c>
      <c r="I165" s="214"/>
      <c r="J165" s="210"/>
      <c r="K165" s="210"/>
      <c r="L165" s="215"/>
      <c r="M165" s="216"/>
      <c r="N165" s="217"/>
      <c r="O165" s="217"/>
      <c r="P165" s="217"/>
      <c r="Q165" s="217"/>
      <c r="R165" s="217"/>
      <c r="S165" s="217"/>
      <c r="T165" s="218"/>
      <c r="AT165" s="219" t="s">
        <v>176</v>
      </c>
      <c r="AU165" s="219" t="s">
        <v>84</v>
      </c>
      <c r="AV165" s="13" t="s">
        <v>82</v>
      </c>
      <c r="AW165" s="13" t="s">
        <v>31</v>
      </c>
      <c r="AX165" s="13" t="s">
        <v>75</v>
      </c>
      <c r="AY165" s="219" t="s">
        <v>164</v>
      </c>
    </row>
    <row r="166" spans="1:65" s="13" customFormat="1" ht="11.25">
      <c r="B166" s="209"/>
      <c r="C166" s="210"/>
      <c r="D166" s="211" t="s">
        <v>176</v>
      </c>
      <c r="E166" s="212" t="s">
        <v>1</v>
      </c>
      <c r="F166" s="213" t="s">
        <v>2958</v>
      </c>
      <c r="G166" s="210"/>
      <c r="H166" s="212" t="s">
        <v>1</v>
      </c>
      <c r="I166" s="214"/>
      <c r="J166" s="210"/>
      <c r="K166" s="210"/>
      <c r="L166" s="215"/>
      <c r="M166" s="216"/>
      <c r="N166" s="217"/>
      <c r="O166" s="217"/>
      <c r="P166" s="217"/>
      <c r="Q166" s="217"/>
      <c r="R166" s="217"/>
      <c r="S166" s="217"/>
      <c r="T166" s="218"/>
      <c r="AT166" s="219" t="s">
        <v>176</v>
      </c>
      <c r="AU166" s="219" t="s">
        <v>84</v>
      </c>
      <c r="AV166" s="13" t="s">
        <v>82</v>
      </c>
      <c r="AW166" s="13" t="s">
        <v>31</v>
      </c>
      <c r="AX166" s="13" t="s">
        <v>75</v>
      </c>
      <c r="AY166" s="219" t="s">
        <v>164</v>
      </c>
    </row>
    <row r="167" spans="1:65" s="13" customFormat="1" ht="11.25">
      <c r="B167" s="209"/>
      <c r="C167" s="210"/>
      <c r="D167" s="211" t="s">
        <v>176</v>
      </c>
      <c r="E167" s="212" t="s">
        <v>1</v>
      </c>
      <c r="F167" s="213" t="s">
        <v>2959</v>
      </c>
      <c r="G167" s="210"/>
      <c r="H167" s="212" t="s">
        <v>1</v>
      </c>
      <c r="I167" s="214"/>
      <c r="J167" s="210"/>
      <c r="K167" s="210"/>
      <c r="L167" s="215"/>
      <c r="M167" s="216"/>
      <c r="N167" s="217"/>
      <c r="O167" s="217"/>
      <c r="P167" s="217"/>
      <c r="Q167" s="217"/>
      <c r="R167" s="217"/>
      <c r="S167" s="217"/>
      <c r="T167" s="218"/>
      <c r="AT167" s="219" t="s">
        <v>176</v>
      </c>
      <c r="AU167" s="219" t="s">
        <v>84</v>
      </c>
      <c r="AV167" s="13" t="s">
        <v>82</v>
      </c>
      <c r="AW167" s="13" t="s">
        <v>31</v>
      </c>
      <c r="AX167" s="13" t="s">
        <v>75</v>
      </c>
      <c r="AY167" s="219" t="s">
        <v>164</v>
      </c>
    </row>
    <row r="168" spans="1:65" s="13" customFormat="1" ht="11.25">
      <c r="B168" s="209"/>
      <c r="C168" s="210"/>
      <c r="D168" s="211" t="s">
        <v>176</v>
      </c>
      <c r="E168" s="212" t="s">
        <v>1</v>
      </c>
      <c r="F168" s="213" t="s">
        <v>2960</v>
      </c>
      <c r="G168" s="210"/>
      <c r="H168" s="212" t="s">
        <v>1</v>
      </c>
      <c r="I168" s="214"/>
      <c r="J168" s="210"/>
      <c r="K168" s="210"/>
      <c r="L168" s="215"/>
      <c r="M168" s="216"/>
      <c r="N168" s="217"/>
      <c r="O168" s="217"/>
      <c r="P168" s="217"/>
      <c r="Q168" s="217"/>
      <c r="R168" s="217"/>
      <c r="S168" s="217"/>
      <c r="T168" s="218"/>
      <c r="AT168" s="219" t="s">
        <v>176</v>
      </c>
      <c r="AU168" s="219" t="s">
        <v>84</v>
      </c>
      <c r="AV168" s="13" t="s">
        <v>82</v>
      </c>
      <c r="AW168" s="13" t="s">
        <v>31</v>
      </c>
      <c r="AX168" s="13" t="s">
        <v>75</v>
      </c>
      <c r="AY168" s="219" t="s">
        <v>164</v>
      </c>
    </row>
    <row r="169" spans="1:65" s="13" customFormat="1" ht="11.25">
      <c r="B169" s="209"/>
      <c r="C169" s="210"/>
      <c r="D169" s="211" t="s">
        <v>176</v>
      </c>
      <c r="E169" s="212" t="s">
        <v>1</v>
      </c>
      <c r="F169" s="213" t="s">
        <v>2961</v>
      </c>
      <c r="G169" s="210"/>
      <c r="H169" s="212" t="s">
        <v>1</v>
      </c>
      <c r="I169" s="214"/>
      <c r="J169" s="210"/>
      <c r="K169" s="210"/>
      <c r="L169" s="215"/>
      <c r="M169" s="216"/>
      <c r="N169" s="217"/>
      <c r="O169" s="217"/>
      <c r="P169" s="217"/>
      <c r="Q169" s="217"/>
      <c r="R169" s="217"/>
      <c r="S169" s="217"/>
      <c r="T169" s="218"/>
      <c r="AT169" s="219" t="s">
        <v>176</v>
      </c>
      <c r="AU169" s="219" t="s">
        <v>84</v>
      </c>
      <c r="AV169" s="13" t="s">
        <v>82</v>
      </c>
      <c r="AW169" s="13" t="s">
        <v>31</v>
      </c>
      <c r="AX169" s="13" t="s">
        <v>75</v>
      </c>
      <c r="AY169" s="219" t="s">
        <v>164</v>
      </c>
    </row>
    <row r="170" spans="1:65" s="13" customFormat="1" ht="11.25">
      <c r="B170" s="209"/>
      <c r="C170" s="210"/>
      <c r="D170" s="211" t="s">
        <v>176</v>
      </c>
      <c r="E170" s="212" t="s">
        <v>1</v>
      </c>
      <c r="F170" s="213" t="s">
        <v>2962</v>
      </c>
      <c r="G170" s="210"/>
      <c r="H170" s="212" t="s">
        <v>1</v>
      </c>
      <c r="I170" s="214"/>
      <c r="J170" s="210"/>
      <c r="K170" s="210"/>
      <c r="L170" s="215"/>
      <c r="M170" s="216"/>
      <c r="N170" s="217"/>
      <c r="O170" s="217"/>
      <c r="P170" s="217"/>
      <c r="Q170" s="217"/>
      <c r="R170" s="217"/>
      <c r="S170" s="217"/>
      <c r="T170" s="218"/>
      <c r="AT170" s="219" t="s">
        <v>176</v>
      </c>
      <c r="AU170" s="219" t="s">
        <v>84</v>
      </c>
      <c r="AV170" s="13" t="s">
        <v>82</v>
      </c>
      <c r="AW170" s="13" t="s">
        <v>31</v>
      </c>
      <c r="AX170" s="13" t="s">
        <v>75</v>
      </c>
      <c r="AY170" s="219" t="s">
        <v>164</v>
      </c>
    </row>
    <row r="171" spans="1:65" s="13" customFormat="1" ht="11.25">
      <c r="B171" s="209"/>
      <c r="C171" s="210"/>
      <c r="D171" s="211" t="s">
        <v>176</v>
      </c>
      <c r="E171" s="212" t="s">
        <v>1</v>
      </c>
      <c r="F171" s="213" t="s">
        <v>2963</v>
      </c>
      <c r="G171" s="210"/>
      <c r="H171" s="212" t="s">
        <v>1</v>
      </c>
      <c r="I171" s="214"/>
      <c r="J171" s="210"/>
      <c r="K171" s="210"/>
      <c r="L171" s="215"/>
      <c r="M171" s="216"/>
      <c r="N171" s="217"/>
      <c r="O171" s="217"/>
      <c r="P171" s="217"/>
      <c r="Q171" s="217"/>
      <c r="R171" s="217"/>
      <c r="S171" s="217"/>
      <c r="T171" s="218"/>
      <c r="AT171" s="219" t="s">
        <v>176</v>
      </c>
      <c r="AU171" s="219" t="s">
        <v>84</v>
      </c>
      <c r="AV171" s="13" t="s">
        <v>82</v>
      </c>
      <c r="AW171" s="13" t="s">
        <v>31</v>
      </c>
      <c r="AX171" s="13" t="s">
        <v>75</v>
      </c>
      <c r="AY171" s="219" t="s">
        <v>164</v>
      </c>
    </row>
    <row r="172" spans="1:65" s="13" customFormat="1" ht="22.5">
      <c r="B172" s="209"/>
      <c r="C172" s="210"/>
      <c r="D172" s="211" t="s">
        <v>176</v>
      </c>
      <c r="E172" s="212" t="s">
        <v>1</v>
      </c>
      <c r="F172" s="213" t="s">
        <v>2964</v>
      </c>
      <c r="G172" s="210"/>
      <c r="H172" s="212" t="s">
        <v>1</v>
      </c>
      <c r="I172" s="214"/>
      <c r="J172" s="210"/>
      <c r="K172" s="210"/>
      <c r="L172" s="215"/>
      <c r="M172" s="216"/>
      <c r="N172" s="217"/>
      <c r="O172" s="217"/>
      <c r="P172" s="217"/>
      <c r="Q172" s="217"/>
      <c r="R172" s="217"/>
      <c r="S172" s="217"/>
      <c r="T172" s="218"/>
      <c r="AT172" s="219" t="s">
        <v>176</v>
      </c>
      <c r="AU172" s="219" t="s">
        <v>84</v>
      </c>
      <c r="AV172" s="13" t="s">
        <v>82</v>
      </c>
      <c r="AW172" s="13" t="s">
        <v>31</v>
      </c>
      <c r="AX172" s="13" t="s">
        <v>75</v>
      </c>
      <c r="AY172" s="219" t="s">
        <v>164</v>
      </c>
    </row>
    <row r="173" spans="1:65" s="13" customFormat="1" ht="22.5">
      <c r="B173" s="209"/>
      <c r="C173" s="210"/>
      <c r="D173" s="211" t="s">
        <v>176</v>
      </c>
      <c r="E173" s="212" t="s">
        <v>1</v>
      </c>
      <c r="F173" s="213" t="s">
        <v>2965</v>
      </c>
      <c r="G173" s="210"/>
      <c r="H173" s="212" t="s">
        <v>1</v>
      </c>
      <c r="I173" s="214"/>
      <c r="J173" s="210"/>
      <c r="K173" s="210"/>
      <c r="L173" s="215"/>
      <c r="M173" s="216"/>
      <c r="N173" s="217"/>
      <c r="O173" s="217"/>
      <c r="P173" s="217"/>
      <c r="Q173" s="217"/>
      <c r="R173" s="217"/>
      <c r="S173" s="217"/>
      <c r="T173" s="218"/>
      <c r="AT173" s="219" t="s">
        <v>176</v>
      </c>
      <c r="AU173" s="219" t="s">
        <v>84</v>
      </c>
      <c r="AV173" s="13" t="s">
        <v>82</v>
      </c>
      <c r="AW173" s="13" t="s">
        <v>31</v>
      </c>
      <c r="AX173" s="13" t="s">
        <v>75</v>
      </c>
      <c r="AY173" s="219" t="s">
        <v>164</v>
      </c>
    </row>
    <row r="174" spans="1:65" s="14" customFormat="1" ht="11.25">
      <c r="B174" s="220"/>
      <c r="C174" s="221"/>
      <c r="D174" s="211" t="s">
        <v>176</v>
      </c>
      <c r="E174" s="222" t="s">
        <v>1</v>
      </c>
      <c r="F174" s="223" t="s">
        <v>82</v>
      </c>
      <c r="G174" s="221"/>
      <c r="H174" s="224">
        <v>1</v>
      </c>
      <c r="I174" s="225"/>
      <c r="J174" s="221"/>
      <c r="K174" s="221"/>
      <c r="L174" s="226"/>
      <c r="M174" s="227"/>
      <c r="N174" s="228"/>
      <c r="O174" s="228"/>
      <c r="P174" s="228"/>
      <c r="Q174" s="228"/>
      <c r="R174" s="228"/>
      <c r="S174" s="228"/>
      <c r="T174" s="229"/>
      <c r="AT174" s="230" t="s">
        <v>176</v>
      </c>
      <c r="AU174" s="230" t="s">
        <v>84</v>
      </c>
      <c r="AV174" s="14" t="s">
        <v>84</v>
      </c>
      <c r="AW174" s="14" t="s">
        <v>31</v>
      </c>
      <c r="AX174" s="14" t="s">
        <v>82</v>
      </c>
      <c r="AY174" s="230" t="s">
        <v>164</v>
      </c>
    </row>
    <row r="175" spans="1:65" s="2" customFormat="1" ht="26.45" customHeight="1">
      <c r="A175" s="34"/>
      <c r="B175" s="35"/>
      <c r="C175" s="191" t="s">
        <v>201</v>
      </c>
      <c r="D175" s="191" t="s">
        <v>167</v>
      </c>
      <c r="E175" s="192" t="s">
        <v>2966</v>
      </c>
      <c r="F175" s="193" t="s">
        <v>2967</v>
      </c>
      <c r="G175" s="194" t="s">
        <v>2917</v>
      </c>
      <c r="H175" s="195">
        <v>1</v>
      </c>
      <c r="I175" s="196"/>
      <c r="J175" s="197">
        <f>ROUND(I175*H175,2)</f>
        <v>0</v>
      </c>
      <c r="K175" s="193" t="s">
        <v>171</v>
      </c>
      <c r="L175" s="39"/>
      <c r="M175" s="198" t="s">
        <v>1</v>
      </c>
      <c r="N175" s="199" t="s">
        <v>40</v>
      </c>
      <c r="O175" s="71"/>
      <c r="P175" s="200">
        <f>O175*H175</f>
        <v>0</v>
      </c>
      <c r="Q175" s="200">
        <v>0</v>
      </c>
      <c r="R175" s="200">
        <f>Q175*H175</f>
        <v>0</v>
      </c>
      <c r="S175" s="200">
        <v>0</v>
      </c>
      <c r="T175" s="201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2" t="s">
        <v>2918</v>
      </c>
      <c r="AT175" s="202" t="s">
        <v>167</v>
      </c>
      <c r="AU175" s="202" t="s">
        <v>84</v>
      </c>
      <c r="AY175" s="17" t="s">
        <v>164</v>
      </c>
      <c r="BE175" s="203">
        <f>IF(N175="základní",J175,0)</f>
        <v>0</v>
      </c>
      <c r="BF175" s="203">
        <f>IF(N175="snížená",J175,0)</f>
        <v>0</v>
      </c>
      <c r="BG175" s="203">
        <f>IF(N175="zákl. přenesená",J175,0)</f>
        <v>0</v>
      </c>
      <c r="BH175" s="203">
        <f>IF(N175="sníž. přenesená",J175,0)</f>
        <v>0</v>
      </c>
      <c r="BI175" s="203">
        <f>IF(N175="nulová",J175,0)</f>
        <v>0</v>
      </c>
      <c r="BJ175" s="17" t="s">
        <v>82</v>
      </c>
      <c r="BK175" s="203">
        <f>ROUND(I175*H175,2)</f>
        <v>0</v>
      </c>
      <c r="BL175" s="17" t="s">
        <v>2918</v>
      </c>
      <c r="BM175" s="202" t="s">
        <v>2968</v>
      </c>
    </row>
    <row r="176" spans="1:65" s="2" customFormat="1" ht="11.25">
      <c r="A176" s="34"/>
      <c r="B176" s="35"/>
      <c r="C176" s="36"/>
      <c r="D176" s="204" t="s">
        <v>174</v>
      </c>
      <c r="E176" s="36"/>
      <c r="F176" s="205" t="s">
        <v>2969</v>
      </c>
      <c r="G176" s="36"/>
      <c r="H176" s="36"/>
      <c r="I176" s="206"/>
      <c r="J176" s="36"/>
      <c r="K176" s="36"/>
      <c r="L176" s="39"/>
      <c r="M176" s="207"/>
      <c r="N176" s="208"/>
      <c r="O176" s="71"/>
      <c r="P176" s="71"/>
      <c r="Q176" s="71"/>
      <c r="R176" s="71"/>
      <c r="S176" s="71"/>
      <c r="T176" s="72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174</v>
      </c>
      <c r="AU176" s="17" t="s">
        <v>84</v>
      </c>
    </row>
    <row r="177" spans="1:65" s="13" customFormat="1" ht="11.25">
      <c r="B177" s="209"/>
      <c r="C177" s="210"/>
      <c r="D177" s="211" t="s">
        <v>176</v>
      </c>
      <c r="E177" s="212" t="s">
        <v>1</v>
      </c>
      <c r="F177" s="213" t="s">
        <v>2970</v>
      </c>
      <c r="G177" s="210"/>
      <c r="H177" s="212" t="s">
        <v>1</v>
      </c>
      <c r="I177" s="214"/>
      <c r="J177" s="210"/>
      <c r="K177" s="210"/>
      <c r="L177" s="215"/>
      <c r="M177" s="216"/>
      <c r="N177" s="217"/>
      <c r="O177" s="217"/>
      <c r="P177" s="217"/>
      <c r="Q177" s="217"/>
      <c r="R177" s="217"/>
      <c r="S177" s="217"/>
      <c r="T177" s="218"/>
      <c r="AT177" s="219" t="s">
        <v>176</v>
      </c>
      <c r="AU177" s="219" t="s">
        <v>84</v>
      </c>
      <c r="AV177" s="13" t="s">
        <v>82</v>
      </c>
      <c r="AW177" s="13" t="s">
        <v>31</v>
      </c>
      <c r="AX177" s="13" t="s">
        <v>75</v>
      </c>
      <c r="AY177" s="219" t="s">
        <v>164</v>
      </c>
    </row>
    <row r="178" spans="1:65" s="13" customFormat="1" ht="11.25">
      <c r="B178" s="209"/>
      <c r="C178" s="210"/>
      <c r="D178" s="211" t="s">
        <v>176</v>
      </c>
      <c r="E178" s="212" t="s">
        <v>1</v>
      </c>
      <c r="F178" s="213" t="s">
        <v>2971</v>
      </c>
      <c r="G178" s="210"/>
      <c r="H178" s="212" t="s">
        <v>1</v>
      </c>
      <c r="I178" s="214"/>
      <c r="J178" s="210"/>
      <c r="K178" s="210"/>
      <c r="L178" s="215"/>
      <c r="M178" s="216"/>
      <c r="N178" s="217"/>
      <c r="O178" s="217"/>
      <c r="P178" s="217"/>
      <c r="Q178" s="217"/>
      <c r="R178" s="217"/>
      <c r="S178" s="217"/>
      <c r="T178" s="218"/>
      <c r="AT178" s="219" t="s">
        <v>176</v>
      </c>
      <c r="AU178" s="219" t="s">
        <v>84</v>
      </c>
      <c r="AV178" s="13" t="s">
        <v>82</v>
      </c>
      <c r="AW178" s="13" t="s">
        <v>31</v>
      </c>
      <c r="AX178" s="13" t="s">
        <v>75</v>
      </c>
      <c r="AY178" s="219" t="s">
        <v>164</v>
      </c>
    </row>
    <row r="179" spans="1:65" s="13" customFormat="1" ht="11.25">
      <c r="B179" s="209"/>
      <c r="C179" s="210"/>
      <c r="D179" s="211" t="s">
        <v>176</v>
      </c>
      <c r="E179" s="212" t="s">
        <v>1</v>
      </c>
      <c r="F179" s="213" t="s">
        <v>2972</v>
      </c>
      <c r="G179" s="210"/>
      <c r="H179" s="212" t="s">
        <v>1</v>
      </c>
      <c r="I179" s="214"/>
      <c r="J179" s="210"/>
      <c r="K179" s="210"/>
      <c r="L179" s="215"/>
      <c r="M179" s="216"/>
      <c r="N179" s="217"/>
      <c r="O179" s="217"/>
      <c r="P179" s="217"/>
      <c r="Q179" s="217"/>
      <c r="R179" s="217"/>
      <c r="S179" s="217"/>
      <c r="T179" s="218"/>
      <c r="AT179" s="219" t="s">
        <v>176</v>
      </c>
      <c r="AU179" s="219" t="s">
        <v>84</v>
      </c>
      <c r="AV179" s="13" t="s">
        <v>82</v>
      </c>
      <c r="AW179" s="13" t="s">
        <v>31</v>
      </c>
      <c r="AX179" s="13" t="s">
        <v>75</v>
      </c>
      <c r="AY179" s="219" t="s">
        <v>164</v>
      </c>
    </row>
    <row r="180" spans="1:65" s="13" customFormat="1" ht="22.5">
      <c r="B180" s="209"/>
      <c r="C180" s="210"/>
      <c r="D180" s="211" t="s">
        <v>176</v>
      </c>
      <c r="E180" s="212" t="s">
        <v>1</v>
      </c>
      <c r="F180" s="213" t="s">
        <v>2973</v>
      </c>
      <c r="G180" s="210"/>
      <c r="H180" s="212" t="s">
        <v>1</v>
      </c>
      <c r="I180" s="214"/>
      <c r="J180" s="210"/>
      <c r="K180" s="210"/>
      <c r="L180" s="215"/>
      <c r="M180" s="216"/>
      <c r="N180" s="217"/>
      <c r="O180" s="217"/>
      <c r="P180" s="217"/>
      <c r="Q180" s="217"/>
      <c r="R180" s="217"/>
      <c r="S180" s="217"/>
      <c r="T180" s="218"/>
      <c r="AT180" s="219" t="s">
        <v>176</v>
      </c>
      <c r="AU180" s="219" t="s">
        <v>84</v>
      </c>
      <c r="AV180" s="13" t="s">
        <v>82</v>
      </c>
      <c r="AW180" s="13" t="s">
        <v>31</v>
      </c>
      <c r="AX180" s="13" t="s">
        <v>75</v>
      </c>
      <c r="AY180" s="219" t="s">
        <v>164</v>
      </c>
    </row>
    <row r="181" spans="1:65" s="14" customFormat="1" ht="11.25">
      <c r="B181" s="220"/>
      <c r="C181" s="221"/>
      <c r="D181" s="211" t="s">
        <v>176</v>
      </c>
      <c r="E181" s="222" t="s">
        <v>1</v>
      </c>
      <c r="F181" s="223" t="s">
        <v>82</v>
      </c>
      <c r="G181" s="221"/>
      <c r="H181" s="224">
        <v>1</v>
      </c>
      <c r="I181" s="225"/>
      <c r="J181" s="221"/>
      <c r="K181" s="221"/>
      <c r="L181" s="226"/>
      <c r="M181" s="227"/>
      <c r="N181" s="228"/>
      <c r="O181" s="228"/>
      <c r="P181" s="228"/>
      <c r="Q181" s="228"/>
      <c r="R181" s="228"/>
      <c r="S181" s="228"/>
      <c r="T181" s="229"/>
      <c r="AT181" s="230" t="s">
        <v>176</v>
      </c>
      <c r="AU181" s="230" t="s">
        <v>84</v>
      </c>
      <c r="AV181" s="14" t="s">
        <v>84</v>
      </c>
      <c r="AW181" s="14" t="s">
        <v>31</v>
      </c>
      <c r="AX181" s="14" t="s">
        <v>82</v>
      </c>
      <c r="AY181" s="230" t="s">
        <v>164</v>
      </c>
    </row>
    <row r="182" spans="1:65" s="2" customFormat="1" ht="26.45" customHeight="1">
      <c r="A182" s="34"/>
      <c r="B182" s="35"/>
      <c r="C182" s="191" t="s">
        <v>210</v>
      </c>
      <c r="D182" s="191" t="s">
        <v>167</v>
      </c>
      <c r="E182" s="192" t="s">
        <v>2974</v>
      </c>
      <c r="F182" s="193" t="s">
        <v>2975</v>
      </c>
      <c r="G182" s="194" t="s">
        <v>2917</v>
      </c>
      <c r="H182" s="195">
        <v>1</v>
      </c>
      <c r="I182" s="196"/>
      <c r="J182" s="197">
        <f>ROUND(I182*H182,2)</f>
        <v>0</v>
      </c>
      <c r="K182" s="193" t="s">
        <v>1</v>
      </c>
      <c r="L182" s="39"/>
      <c r="M182" s="198" t="s">
        <v>1</v>
      </c>
      <c r="N182" s="199" t="s">
        <v>40</v>
      </c>
      <c r="O182" s="71"/>
      <c r="P182" s="200">
        <f>O182*H182</f>
        <v>0</v>
      </c>
      <c r="Q182" s="200">
        <v>0</v>
      </c>
      <c r="R182" s="200">
        <f>Q182*H182</f>
        <v>0</v>
      </c>
      <c r="S182" s="200">
        <v>0</v>
      </c>
      <c r="T182" s="201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2" t="s">
        <v>2918</v>
      </c>
      <c r="AT182" s="202" t="s">
        <v>167</v>
      </c>
      <c r="AU182" s="202" t="s">
        <v>84</v>
      </c>
      <c r="AY182" s="17" t="s">
        <v>164</v>
      </c>
      <c r="BE182" s="203">
        <f>IF(N182="základní",J182,0)</f>
        <v>0</v>
      </c>
      <c r="BF182" s="203">
        <f>IF(N182="snížená",J182,0)</f>
        <v>0</v>
      </c>
      <c r="BG182" s="203">
        <f>IF(N182="zákl. přenesená",J182,0)</f>
        <v>0</v>
      </c>
      <c r="BH182" s="203">
        <f>IF(N182="sníž. přenesená",J182,0)</f>
        <v>0</v>
      </c>
      <c r="BI182" s="203">
        <f>IF(N182="nulová",J182,0)</f>
        <v>0</v>
      </c>
      <c r="BJ182" s="17" t="s">
        <v>82</v>
      </c>
      <c r="BK182" s="203">
        <f>ROUND(I182*H182,2)</f>
        <v>0</v>
      </c>
      <c r="BL182" s="17" t="s">
        <v>2918</v>
      </c>
      <c r="BM182" s="202" t="s">
        <v>2976</v>
      </c>
    </row>
    <row r="183" spans="1:65" s="14" customFormat="1" ht="11.25">
      <c r="B183" s="220"/>
      <c r="C183" s="221"/>
      <c r="D183" s="211" t="s">
        <v>176</v>
      </c>
      <c r="E183" s="222" t="s">
        <v>1</v>
      </c>
      <c r="F183" s="223" t="s">
        <v>82</v>
      </c>
      <c r="G183" s="221"/>
      <c r="H183" s="224">
        <v>1</v>
      </c>
      <c r="I183" s="225"/>
      <c r="J183" s="221"/>
      <c r="K183" s="221"/>
      <c r="L183" s="226"/>
      <c r="M183" s="227"/>
      <c r="N183" s="228"/>
      <c r="O183" s="228"/>
      <c r="P183" s="228"/>
      <c r="Q183" s="228"/>
      <c r="R183" s="228"/>
      <c r="S183" s="228"/>
      <c r="T183" s="229"/>
      <c r="AT183" s="230" t="s">
        <v>176</v>
      </c>
      <c r="AU183" s="230" t="s">
        <v>84</v>
      </c>
      <c r="AV183" s="14" t="s">
        <v>84</v>
      </c>
      <c r="AW183" s="14" t="s">
        <v>31</v>
      </c>
      <c r="AX183" s="14" t="s">
        <v>82</v>
      </c>
      <c r="AY183" s="230" t="s">
        <v>164</v>
      </c>
    </row>
    <row r="184" spans="1:65" s="2" customFormat="1" ht="26.45" customHeight="1">
      <c r="A184" s="34"/>
      <c r="B184" s="35"/>
      <c r="C184" s="191" t="s">
        <v>218</v>
      </c>
      <c r="D184" s="191" t="s">
        <v>167</v>
      </c>
      <c r="E184" s="192" t="s">
        <v>2977</v>
      </c>
      <c r="F184" s="193" t="s">
        <v>2978</v>
      </c>
      <c r="G184" s="194" t="s">
        <v>858</v>
      </c>
      <c r="H184" s="195">
        <v>1</v>
      </c>
      <c r="I184" s="196"/>
      <c r="J184" s="197">
        <f>ROUND(I184*H184,2)</f>
        <v>0</v>
      </c>
      <c r="K184" s="193" t="s">
        <v>1</v>
      </c>
      <c r="L184" s="39"/>
      <c r="M184" s="198" t="s">
        <v>1</v>
      </c>
      <c r="N184" s="199" t="s">
        <v>40</v>
      </c>
      <c r="O184" s="71"/>
      <c r="P184" s="200">
        <f>O184*H184</f>
        <v>0</v>
      </c>
      <c r="Q184" s="200">
        <v>0</v>
      </c>
      <c r="R184" s="200">
        <f>Q184*H184</f>
        <v>0</v>
      </c>
      <c r="S184" s="200">
        <v>0</v>
      </c>
      <c r="T184" s="201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02" t="s">
        <v>2918</v>
      </c>
      <c r="AT184" s="202" t="s">
        <v>167</v>
      </c>
      <c r="AU184" s="202" t="s">
        <v>84</v>
      </c>
      <c r="AY184" s="17" t="s">
        <v>164</v>
      </c>
      <c r="BE184" s="203">
        <f>IF(N184="základní",J184,0)</f>
        <v>0</v>
      </c>
      <c r="BF184" s="203">
        <f>IF(N184="snížená",J184,0)</f>
        <v>0</v>
      </c>
      <c r="BG184" s="203">
        <f>IF(N184="zákl. přenesená",J184,0)</f>
        <v>0</v>
      </c>
      <c r="BH184" s="203">
        <f>IF(N184="sníž. přenesená",J184,0)</f>
        <v>0</v>
      </c>
      <c r="BI184" s="203">
        <f>IF(N184="nulová",J184,0)</f>
        <v>0</v>
      </c>
      <c r="BJ184" s="17" t="s">
        <v>82</v>
      </c>
      <c r="BK184" s="203">
        <f>ROUND(I184*H184,2)</f>
        <v>0</v>
      </c>
      <c r="BL184" s="17" t="s">
        <v>2918</v>
      </c>
      <c r="BM184" s="202" t="s">
        <v>2979</v>
      </c>
    </row>
    <row r="185" spans="1:65" s="13" customFormat="1" ht="33.75">
      <c r="B185" s="209"/>
      <c r="C185" s="210"/>
      <c r="D185" s="211" t="s">
        <v>176</v>
      </c>
      <c r="E185" s="212" t="s">
        <v>1</v>
      </c>
      <c r="F185" s="213" t="s">
        <v>2980</v>
      </c>
      <c r="G185" s="210"/>
      <c r="H185" s="212" t="s">
        <v>1</v>
      </c>
      <c r="I185" s="214"/>
      <c r="J185" s="210"/>
      <c r="K185" s="210"/>
      <c r="L185" s="215"/>
      <c r="M185" s="216"/>
      <c r="N185" s="217"/>
      <c r="O185" s="217"/>
      <c r="P185" s="217"/>
      <c r="Q185" s="217"/>
      <c r="R185" s="217"/>
      <c r="S185" s="217"/>
      <c r="T185" s="218"/>
      <c r="AT185" s="219" t="s">
        <v>176</v>
      </c>
      <c r="AU185" s="219" t="s">
        <v>84</v>
      </c>
      <c r="AV185" s="13" t="s">
        <v>82</v>
      </c>
      <c r="AW185" s="13" t="s">
        <v>31</v>
      </c>
      <c r="AX185" s="13" t="s">
        <v>75</v>
      </c>
      <c r="AY185" s="219" t="s">
        <v>164</v>
      </c>
    </row>
    <row r="186" spans="1:65" s="14" customFormat="1" ht="11.25">
      <c r="B186" s="220"/>
      <c r="C186" s="221"/>
      <c r="D186" s="211" t="s">
        <v>176</v>
      </c>
      <c r="E186" s="222" t="s">
        <v>1</v>
      </c>
      <c r="F186" s="223" t="s">
        <v>82</v>
      </c>
      <c r="G186" s="221"/>
      <c r="H186" s="224">
        <v>1</v>
      </c>
      <c r="I186" s="225"/>
      <c r="J186" s="221"/>
      <c r="K186" s="221"/>
      <c r="L186" s="226"/>
      <c r="M186" s="227"/>
      <c r="N186" s="228"/>
      <c r="O186" s="228"/>
      <c r="P186" s="228"/>
      <c r="Q186" s="228"/>
      <c r="R186" s="228"/>
      <c r="S186" s="228"/>
      <c r="T186" s="229"/>
      <c r="AT186" s="230" t="s">
        <v>176</v>
      </c>
      <c r="AU186" s="230" t="s">
        <v>84</v>
      </c>
      <c r="AV186" s="14" t="s">
        <v>84</v>
      </c>
      <c r="AW186" s="14" t="s">
        <v>31</v>
      </c>
      <c r="AX186" s="14" t="s">
        <v>82</v>
      </c>
      <c r="AY186" s="230" t="s">
        <v>164</v>
      </c>
    </row>
    <row r="187" spans="1:65" s="2" customFormat="1" ht="26.45" customHeight="1">
      <c r="A187" s="34"/>
      <c r="B187" s="35"/>
      <c r="C187" s="191" t="s">
        <v>227</v>
      </c>
      <c r="D187" s="191" t="s">
        <v>167</v>
      </c>
      <c r="E187" s="192" t="s">
        <v>2981</v>
      </c>
      <c r="F187" s="193" t="s">
        <v>2982</v>
      </c>
      <c r="G187" s="194" t="s">
        <v>858</v>
      </c>
      <c r="H187" s="195">
        <v>1</v>
      </c>
      <c r="I187" s="196"/>
      <c r="J187" s="197">
        <f>ROUND(I187*H187,2)</f>
        <v>0</v>
      </c>
      <c r="K187" s="193" t="s">
        <v>1</v>
      </c>
      <c r="L187" s="39"/>
      <c r="M187" s="198" t="s">
        <v>1</v>
      </c>
      <c r="N187" s="199" t="s">
        <v>40</v>
      </c>
      <c r="O187" s="71"/>
      <c r="P187" s="200">
        <f>O187*H187</f>
        <v>0</v>
      </c>
      <c r="Q187" s="200">
        <v>0</v>
      </c>
      <c r="R187" s="200">
        <f>Q187*H187</f>
        <v>0</v>
      </c>
      <c r="S187" s="200">
        <v>0</v>
      </c>
      <c r="T187" s="201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2" t="s">
        <v>2918</v>
      </c>
      <c r="AT187" s="202" t="s">
        <v>167</v>
      </c>
      <c r="AU187" s="202" t="s">
        <v>84</v>
      </c>
      <c r="AY187" s="17" t="s">
        <v>164</v>
      </c>
      <c r="BE187" s="203">
        <f>IF(N187="základní",J187,0)</f>
        <v>0</v>
      </c>
      <c r="BF187" s="203">
        <f>IF(N187="snížená",J187,0)</f>
        <v>0</v>
      </c>
      <c r="BG187" s="203">
        <f>IF(N187="zákl. přenesená",J187,0)</f>
        <v>0</v>
      </c>
      <c r="BH187" s="203">
        <f>IF(N187="sníž. přenesená",J187,0)</f>
        <v>0</v>
      </c>
      <c r="BI187" s="203">
        <f>IF(N187="nulová",J187,0)</f>
        <v>0</v>
      </c>
      <c r="BJ187" s="17" t="s">
        <v>82</v>
      </c>
      <c r="BK187" s="203">
        <f>ROUND(I187*H187,2)</f>
        <v>0</v>
      </c>
      <c r="BL187" s="17" t="s">
        <v>2918</v>
      </c>
      <c r="BM187" s="202" t="s">
        <v>2983</v>
      </c>
    </row>
    <row r="188" spans="1:65" s="13" customFormat="1" ht="33.75">
      <c r="B188" s="209"/>
      <c r="C188" s="210"/>
      <c r="D188" s="211" t="s">
        <v>176</v>
      </c>
      <c r="E188" s="212" t="s">
        <v>1</v>
      </c>
      <c r="F188" s="213" t="s">
        <v>2984</v>
      </c>
      <c r="G188" s="210"/>
      <c r="H188" s="212" t="s">
        <v>1</v>
      </c>
      <c r="I188" s="214"/>
      <c r="J188" s="210"/>
      <c r="K188" s="210"/>
      <c r="L188" s="215"/>
      <c r="M188" s="216"/>
      <c r="N188" s="217"/>
      <c r="O188" s="217"/>
      <c r="P188" s="217"/>
      <c r="Q188" s="217"/>
      <c r="R188" s="217"/>
      <c r="S188" s="217"/>
      <c r="T188" s="218"/>
      <c r="AT188" s="219" t="s">
        <v>176</v>
      </c>
      <c r="AU188" s="219" t="s">
        <v>84</v>
      </c>
      <c r="AV188" s="13" t="s">
        <v>82</v>
      </c>
      <c r="AW188" s="13" t="s">
        <v>31</v>
      </c>
      <c r="AX188" s="13" t="s">
        <v>75</v>
      </c>
      <c r="AY188" s="219" t="s">
        <v>164</v>
      </c>
    </row>
    <row r="189" spans="1:65" s="13" customFormat="1" ht="22.5">
      <c r="B189" s="209"/>
      <c r="C189" s="210"/>
      <c r="D189" s="211" t="s">
        <v>176</v>
      </c>
      <c r="E189" s="212" t="s">
        <v>1</v>
      </c>
      <c r="F189" s="213" t="s">
        <v>2985</v>
      </c>
      <c r="G189" s="210"/>
      <c r="H189" s="212" t="s">
        <v>1</v>
      </c>
      <c r="I189" s="214"/>
      <c r="J189" s="210"/>
      <c r="K189" s="210"/>
      <c r="L189" s="215"/>
      <c r="M189" s="216"/>
      <c r="N189" s="217"/>
      <c r="O189" s="217"/>
      <c r="P189" s="217"/>
      <c r="Q189" s="217"/>
      <c r="R189" s="217"/>
      <c r="S189" s="217"/>
      <c r="T189" s="218"/>
      <c r="AT189" s="219" t="s">
        <v>176</v>
      </c>
      <c r="AU189" s="219" t="s">
        <v>84</v>
      </c>
      <c r="AV189" s="13" t="s">
        <v>82</v>
      </c>
      <c r="AW189" s="13" t="s">
        <v>31</v>
      </c>
      <c r="AX189" s="13" t="s">
        <v>75</v>
      </c>
      <c r="AY189" s="219" t="s">
        <v>164</v>
      </c>
    </row>
    <row r="190" spans="1:65" s="14" customFormat="1" ht="11.25">
      <c r="B190" s="220"/>
      <c r="C190" s="221"/>
      <c r="D190" s="211" t="s">
        <v>176</v>
      </c>
      <c r="E190" s="222" t="s">
        <v>1</v>
      </c>
      <c r="F190" s="223" t="s">
        <v>82</v>
      </c>
      <c r="G190" s="221"/>
      <c r="H190" s="224">
        <v>1</v>
      </c>
      <c r="I190" s="225"/>
      <c r="J190" s="221"/>
      <c r="K190" s="221"/>
      <c r="L190" s="226"/>
      <c r="M190" s="227"/>
      <c r="N190" s="228"/>
      <c r="O190" s="228"/>
      <c r="P190" s="228"/>
      <c r="Q190" s="228"/>
      <c r="R190" s="228"/>
      <c r="S190" s="228"/>
      <c r="T190" s="229"/>
      <c r="AT190" s="230" t="s">
        <v>176</v>
      </c>
      <c r="AU190" s="230" t="s">
        <v>84</v>
      </c>
      <c r="AV190" s="14" t="s">
        <v>84</v>
      </c>
      <c r="AW190" s="14" t="s">
        <v>31</v>
      </c>
      <c r="AX190" s="14" t="s">
        <v>82</v>
      </c>
      <c r="AY190" s="230" t="s">
        <v>164</v>
      </c>
    </row>
    <row r="191" spans="1:65" s="12" customFormat="1" ht="22.9" customHeight="1">
      <c r="B191" s="175"/>
      <c r="C191" s="176"/>
      <c r="D191" s="177" t="s">
        <v>74</v>
      </c>
      <c r="E191" s="189" t="s">
        <v>2986</v>
      </c>
      <c r="F191" s="189" t="s">
        <v>2987</v>
      </c>
      <c r="G191" s="176"/>
      <c r="H191" s="176"/>
      <c r="I191" s="179"/>
      <c r="J191" s="190">
        <f>BK191</f>
        <v>0</v>
      </c>
      <c r="K191" s="176"/>
      <c r="L191" s="181"/>
      <c r="M191" s="182"/>
      <c r="N191" s="183"/>
      <c r="O191" s="183"/>
      <c r="P191" s="184">
        <f>SUM(P192:P220)</f>
        <v>0</v>
      </c>
      <c r="Q191" s="183"/>
      <c r="R191" s="184">
        <f>SUM(R192:R220)</f>
        <v>0</v>
      </c>
      <c r="S191" s="183"/>
      <c r="T191" s="185">
        <f>SUM(T192:T220)</f>
        <v>0</v>
      </c>
      <c r="AR191" s="186" t="s">
        <v>201</v>
      </c>
      <c r="AT191" s="187" t="s">
        <v>74</v>
      </c>
      <c r="AU191" s="187" t="s">
        <v>82</v>
      </c>
      <c r="AY191" s="186" t="s">
        <v>164</v>
      </c>
      <c r="BK191" s="188">
        <f>SUM(BK192:BK220)</f>
        <v>0</v>
      </c>
    </row>
    <row r="192" spans="1:65" s="2" customFormat="1" ht="26.45" customHeight="1">
      <c r="A192" s="34"/>
      <c r="B192" s="35"/>
      <c r="C192" s="191" t="s">
        <v>237</v>
      </c>
      <c r="D192" s="191" t="s">
        <v>167</v>
      </c>
      <c r="E192" s="192" t="s">
        <v>2988</v>
      </c>
      <c r="F192" s="193" t="s">
        <v>2989</v>
      </c>
      <c r="G192" s="194" t="s">
        <v>858</v>
      </c>
      <c r="H192" s="195">
        <v>1</v>
      </c>
      <c r="I192" s="196"/>
      <c r="J192" s="197">
        <f>ROUND(I192*H192,2)</f>
        <v>0</v>
      </c>
      <c r="K192" s="193" t="s">
        <v>1</v>
      </c>
      <c r="L192" s="39"/>
      <c r="M192" s="198" t="s">
        <v>1</v>
      </c>
      <c r="N192" s="199" t="s">
        <v>40</v>
      </c>
      <c r="O192" s="71"/>
      <c r="P192" s="200">
        <f>O192*H192</f>
        <v>0</v>
      </c>
      <c r="Q192" s="200">
        <v>0</v>
      </c>
      <c r="R192" s="200">
        <f>Q192*H192</f>
        <v>0</v>
      </c>
      <c r="S192" s="200">
        <v>0</v>
      </c>
      <c r="T192" s="201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2" t="s">
        <v>2918</v>
      </c>
      <c r="AT192" s="202" t="s">
        <v>167</v>
      </c>
      <c r="AU192" s="202" t="s">
        <v>84</v>
      </c>
      <c r="AY192" s="17" t="s">
        <v>164</v>
      </c>
      <c r="BE192" s="203">
        <f>IF(N192="základní",J192,0)</f>
        <v>0</v>
      </c>
      <c r="BF192" s="203">
        <f>IF(N192="snížená",J192,0)</f>
        <v>0</v>
      </c>
      <c r="BG192" s="203">
        <f>IF(N192="zákl. přenesená",J192,0)</f>
        <v>0</v>
      </c>
      <c r="BH192" s="203">
        <f>IF(N192="sníž. přenesená",J192,0)</f>
        <v>0</v>
      </c>
      <c r="BI192" s="203">
        <f>IF(N192="nulová",J192,0)</f>
        <v>0</v>
      </c>
      <c r="BJ192" s="17" t="s">
        <v>82</v>
      </c>
      <c r="BK192" s="203">
        <f>ROUND(I192*H192,2)</f>
        <v>0</v>
      </c>
      <c r="BL192" s="17" t="s">
        <v>2918</v>
      </c>
      <c r="BM192" s="202" t="s">
        <v>2990</v>
      </c>
    </row>
    <row r="193" spans="1:65" s="13" customFormat="1" ht="22.5">
      <c r="B193" s="209"/>
      <c r="C193" s="210"/>
      <c r="D193" s="211" t="s">
        <v>176</v>
      </c>
      <c r="E193" s="212" t="s">
        <v>1</v>
      </c>
      <c r="F193" s="213" t="s">
        <v>2991</v>
      </c>
      <c r="G193" s="210"/>
      <c r="H193" s="212" t="s">
        <v>1</v>
      </c>
      <c r="I193" s="214"/>
      <c r="J193" s="210"/>
      <c r="K193" s="210"/>
      <c r="L193" s="215"/>
      <c r="M193" s="216"/>
      <c r="N193" s="217"/>
      <c r="O193" s="217"/>
      <c r="P193" s="217"/>
      <c r="Q193" s="217"/>
      <c r="R193" s="217"/>
      <c r="S193" s="217"/>
      <c r="T193" s="218"/>
      <c r="AT193" s="219" t="s">
        <v>176</v>
      </c>
      <c r="AU193" s="219" t="s">
        <v>84</v>
      </c>
      <c r="AV193" s="13" t="s">
        <v>82</v>
      </c>
      <c r="AW193" s="13" t="s">
        <v>31</v>
      </c>
      <c r="AX193" s="13" t="s">
        <v>75</v>
      </c>
      <c r="AY193" s="219" t="s">
        <v>164</v>
      </c>
    </row>
    <row r="194" spans="1:65" s="13" customFormat="1" ht="33.75">
      <c r="B194" s="209"/>
      <c r="C194" s="210"/>
      <c r="D194" s="211" t="s">
        <v>176</v>
      </c>
      <c r="E194" s="212" t="s">
        <v>1</v>
      </c>
      <c r="F194" s="213" t="s">
        <v>2992</v>
      </c>
      <c r="G194" s="210"/>
      <c r="H194" s="212" t="s">
        <v>1</v>
      </c>
      <c r="I194" s="214"/>
      <c r="J194" s="210"/>
      <c r="K194" s="210"/>
      <c r="L194" s="215"/>
      <c r="M194" s="216"/>
      <c r="N194" s="217"/>
      <c r="O194" s="217"/>
      <c r="P194" s="217"/>
      <c r="Q194" s="217"/>
      <c r="R194" s="217"/>
      <c r="S194" s="217"/>
      <c r="T194" s="218"/>
      <c r="AT194" s="219" t="s">
        <v>176</v>
      </c>
      <c r="AU194" s="219" t="s">
        <v>84</v>
      </c>
      <c r="AV194" s="13" t="s">
        <v>82</v>
      </c>
      <c r="AW194" s="13" t="s">
        <v>31</v>
      </c>
      <c r="AX194" s="13" t="s">
        <v>75</v>
      </c>
      <c r="AY194" s="219" t="s">
        <v>164</v>
      </c>
    </row>
    <row r="195" spans="1:65" s="13" customFormat="1" ht="11.25">
      <c r="B195" s="209"/>
      <c r="C195" s="210"/>
      <c r="D195" s="211" t="s">
        <v>176</v>
      </c>
      <c r="E195" s="212" t="s">
        <v>1</v>
      </c>
      <c r="F195" s="213" t="s">
        <v>2993</v>
      </c>
      <c r="G195" s="210"/>
      <c r="H195" s="212" t="s">
        <v>1</v>
      </c>
      <c r="I195" s="214"/>
      <c r="J195" s="210"/>
      <c r="K195" s="210"/>
      <c r="L195" s="215"/>
      <c r="M195" s="216"/>
      <c r="N195" s="217"/>
      <c r="O195" s="217"/>
      <c r="P195" s="217"/>
      <c r="Q195" s="217"/>
      <c r="R195" s="217"/>
      <c r="S195" s="217"/>
      <c r="T195" s="218"/>
      <c r="AT195" s="219" t="s">
        <v>176</v>
      </c>
      <c r="AU195" s="219" t="s">
        <v>84</v>
      </c>
      <c r="AV195" s="13" t="s">
        <v>82</v>
      </c>
      <c r="AW195" s="13" t="s">
        <v>31</v>
      </c>
      <c r="AX195" s="13" t="s">
        <v>75</v>
      </c>
      <c r="AY195" s="219" t="s">
        <v>164</v>
      </c>
    </row>
    <row r="196" spans="1:65" s="13" customFormat="1" ht="11.25">
      <c r="B196" s="209"/>
      <c r="C196" s="210"/>
      <c r="D196" s="211" t="s">
        <v>176</v>
      </c>
      <c r="E196" s="212" t="s">
        <v>1</v>
      </c>
      <c r="F196" s="213" t="s">
        <v>2994</v>
      </c>
      <c r="G196" s="210"/>
      <c r="H196" s="212" t="s">
        <v>1</v>
      </c>
      <c r="I196" s="214"/>
      <c r="J196" s="210"/>
      <c r="K196" s="210"/>
      <c r="L196" s="215"/>
      <c r="M196" s="216"/>
      <c r="N196" s="217"/>
      <c r="O196" s="217"/>
      <c r="P196" s="217"/>
      <c r="Q196" s="217"/>
      <c r="R196" s="217"/>
      <c r="S196" s="217"/>
      <c r="T196" s="218"/>
      <c r="AT196" s="219" t="s">
        <v>176</v>
      </c>
      <c r="AU196" s="219" t="s">
        <v>84</v>
      </c>
      <c r="AV196" s="13" t="s">
        <v>82</v>
      </c>
      <c r="AW196" s="13" t="s">
        <v>31</v>
      </c>
      <c r="AX196" s="13" t="s">
        <v>75</v>
      </c>
      <c r="AY196" s="219" t="s">
        <v>164</v>
      </c>
    </row>
    <row r="197" spans="1:65" s="13" customFormat="1" ht="22.5">
      <c r="B197" s="209"/>
      <c r="C197" s="210"/>
      <c r="D197" s="211" t="s">
        <v>176</v>
      </c>
      <c r="E197" s="212" t="s">
        <v>1</v>
      </c>
      <c r="F197" s="213" t="s">
        <v>2995</v>
      </c>
      <c r="G197" s="210"/>
      <c r="H197" s="212" t="s">
        <v>1</v>
      </c>
      <c r="I197" s="214"/>
      <c r="J197" s="210"/>
      <c r="K197" s="210"/>
      <c r="L197" s="215"/>
      <c r="M197" s="216"/>
      <c r="N197" s="217"/>
      <c r="O197" s="217"/>
      <c r="P197" s="217"/>
      <c r="Q197" s="217"/>
      <c r="R197" s="217"/>
      <c r="S197" s="217"/>
      <c r="T197" s="218"/>
      <c r="AT197" s="219" t="s">
        <v>176</v>
      </c>
      <c r="AU197" s="219" t="s">
        <v>84</v>
      </c>
      <c r="AV197" s="13" t="s">
        <v>82</v>
      </c>
      <c r="AW197" s="13" t="s">
        <v>31</v>
      </c>
      <c r="AX197" s="13" t="s">
        <v>75</v>
      </c>
      <c r="AY197" s="219" t="s">
        <v>164</v>
      </c>
    </row>
    <row r="198" spans="1:65" s="13" customFormat="1" ht="11.25">
      <c r="B198" s="209"/>
      <c r="C198" s="210"/>
      <c r="D198" s="211" t="s">
        <v>176</v>
      </c>
      <c r="E198" s="212" t="s">
        <v>1</v>
      </c>
      <c r="F198" s="213" t="s">
        <v>2996</v>
      </c>
      <c r="G198" s="210"/>
      <c r="H198" s="212" t="s">
        <v>1</v>
      </c>
      <c r="I198" s="214"/>
      <c r="J198" s="210"/>
      <c r="K198" s="210"/>
      <c r="L198" s="215"/>
      <c r="M198" s="216"/>
      <c r="N198" s="217"/>
      <c r="O198" s="217"/>
      <c r="P198" s="217"/>
      <c r="Q198" s="217"/>
      <c r="R198" s="217"/>
      <c r="S198" s="217"/>
      <c r="T198" s="218"/>
      <c r="AT198" s="219" t="s">
        <v>176</v>
      </c>
      <c r="AU198" s="219" t="s">
        <v>84</v>
      </c>
      <c r="AV198" s="13" t="s">
        <v>82</v>
      </c>
      <c r="AW198" s="13" t="s">
        <v>31</v>
      </c>
      <c r="AX198" s="13" t="s">
        <v>75</v>
      </c>
      <c r="AY198" s="219" t="s">
        <v>164</v>
      </c>
    </row>
    <row r="199" spans="1:65" s="13" customFormat="1" ht="22.5">
      <c r="B199" s="209"/>
      <c r="C199" s="210"/>
      <c r="D199" s="211" t="s">
        <v>176</v>
      </c>
      <c r="E199" s="212" t="s">
        <v>1</v>
      </c>
      <c r="F199" s="213" t="s">
        <v>2997</v>
      </c>
      <c r="G199" s="210"/>
      <c r="H199" s="212" t="s">
        <v>1</v>
      </c>
      <c r="I199" s="214"/>
      <c r="J199" s="210"/>
      <c r="K199" s="210"/>
      <c r="L199" s="215"/>
      <c r="M199" s="216"/>
      <c r="N199" s="217"/>
      <c r="O199" s="217"/>
      <c r="P199" s="217"/>
      <c r="Q199" s="217"/>
      <c r="R199" s="217"/>
      <c r="S199" s="217"/>
      <c r="T199" s="218"/>
      <c r="AT199" s="219" t="s">
        <v>176</v>
      </c>
      <c r="AU199" s="219" t="s">
        <v>84</v>
      </c>
      <c r="AV199" s="13" t="s">
        <v>82</v>
      </c>
      <c r="AW199" s="13" t="s">
        <v>31</v>
      </c>
      <c r="AX199" s="13" t="s">
        <v>75</v>
      </c>
      <c r="AY199" s="219" t="s">
        <v>164</v>
      </c>
    </row>
    <row r="200" spans="1:65" s="13" customFormat="1" ht="33.75">
      <c r="B200" s="209"/>
      <c r="C200" s="210"/>
      <c r="D200" s="211" t="s">
        <v>176</v>
      </c>
      <c r="E200" s="212" t="s">
        <v>1</v>
      </c>
      <c r="F200" s="213" t="s">
        <v>2998</v>
      </c>
      <c r="G200" s="210"/>
      <c r="H200" s="212" t="s">
        <v>1</v>
      </c>
      <c r="I200" s="214"/>
      <c r="J200" s="210"/>
      <c r="K200" s="210"/>
      <c r="L200" s="215"/>
      <c r="M200" s="216"/>
      <c r="N200" s="217"/>
      <c r="O200" s="217"/>
      <c r="P200" s="217"/>
      <c r="Q200" s="217"/>
      <c r="R200" s="217"/>
      <c r="S200" s="217"/>
      <c r="T200" s="218"/>
      <c r="AT200" s="219" t="s">
        <v>176</v>
      </c>
      <c r="AU200" s="219" t="s">
        <v>84</v>
      </c>
      <c r="AV200" s="13" t="s">
        <v>82</v>
      </c>
      <c r="AW200" s="13" t="s">
        <v>31</v>
      </c>
      <c r="AX200" s="13" t="s">
        <v>75</v>
      </c>
      <c r="AY200" s="219" t="s">
        <v>164</v>
      </c>
    </row>
    <row r="201" spans="1:65" s="13" customFormat="1" ht="11.25">
      <c r="B201" s="209"/>
      <c r="C201" s="210"/>
      <c r="D201" s="211" t="s">
        <v>176</v>
      </c>
      <c r="E201" s="212" t="s">
        <v>1</v>
      </c>
      <c r="F201" s="213" t="s">
        <v>2999</v>
      </c>
      <c r="G201" s="210"/>
      <c r="H201" s="212" t="s">
        <v>1</v>
      </c>
      <c r="I201" s="214"/>
      <c r="J201" s="210"/>
      <c r="K201" s="210"/>
      <c r="L201" s="215"/>
      <c r="M201" s="216"/>
      <c r="N201" s="217"/>
      <c r="O201" s="217"/>
      <c r="P201" s="217"/>
      <c r="Q201" s="217"/>
      <c r="R201" s="217"/>
      <c r="S201" s="217"/>
      <c r="T201" s="218"/>
      <c r="AT201" s="219" t="s">
        <v>176</v>
      </c>
      <c r="AU201" s="219" t="s">
        <v>84</v>
      </c>
      <c r="AV201" s="13" t="s">
        <v>82</v>
      </c>
      <c r="AW201" s="13" t="s">
        <v>31</v>
      </c>
      <c r="AX201" s="13" t="s">
        <v>75</v>
      </c>
      <c r="AY201" s="219" t="s">
        <v>164</v>
      </c>
    </row>
    <row r="202" spans="1:65" s="14" customFormat="1" ht="11.25">
      <c r="B202" s="220"/>
      <c r="C202" s="221"/>
      <c r="D202" s="211" t="s">
        <v>176</v>
      </c>
      <c r="E202" s="222" t="s">
        <v>1</v>
      </c>
      <c r="F202" s="223" t="s">
        <v>82</v>
      </c>
      <c r="G202" s="221"/>
      <c r="H202" s="224">
        <v>1</v>
      </c>
      <c r="I202" s="225"/>
      <c r="J202" s="221"/>
      <c r="K202" s="221"/>
      <c r="L202" s="226"/>
      <c r="M202" s="227"/>
      <c r="N202" s="228"/>
      <c r="O202" s="228"/>
      <c r="P202" s="228"/>
      <c r="Q202" s="228"/>
      <c r="R202" s="228"/>
      <c r="S202" s="228"/>
      <c r="T202" s="229"/>
      <c r="AT202" s="230" t="s">
        <v>176</v>
      </c>
      <c r="AU202" s="230" t="s">
        <v>84</v>
      </c>
      <c r="AV202" s="14" t="s">
        <v>84</v>
      </c>
      <c r="AW202" s="14" t="s">
        <v>31</v>
      </c>
      <c r="AX202" s="14" t="s">
        <v>82</v>
      </c>
      <c r="AY202" s="230" t="s">
        <v>164</v>
      </c>
    </row>
    <row r="203" spans="1:65" s="2" customFormat="1" ht="26.45" customHeight="1">
      <c r="A203" s="34"/>
      <c r="B203" s="35"/>
      <c r="C203" s="191" t="s">
        <v>247</v>
      </c>
      <c r="D203" s="191" t="s">
        <v>167</v>
      </c>
      <c r="E203" s="192" t="s">
        <v>3000</v>
      </c>
      <c r="F203" s="193" t="s">
        <v>3001</v>
      </c>
      <c r="G203" s="194" t="s">
        <v>858</v>
      </c>
      <c r="H203" s="195">
        <v>1</v>
      </c>
      <c r="I203" s="196"/>
      <c r="J203" s="197">
        <f>ROUND(I203*H203,2)</f>
        <v>0</v>
      </c>
      <c r="K203" s="193" t="s">
        <v>1</v>
      </c>
      <c r="L203" s="39"/>
      <c r="M203" s="198" t="s">
        <v>1</v>
      </c>
      <c r="N203" s="199" t="s">
        <v>40</v>
      </c>
      <c r="O203" s="71"/>
      <c r="P203" s="200">
        <f>O203*H203</f>
        <v>0</v>
      </c>
      <c r="Q203" s="200">
        <v>0</v>
      </c>
      <c r="R203" s="200">
        <f>Q203*H203</f>
        <v>0</v>
      </c>
      <c r="S203" s="200">
        <v>0</v>
      </c>
      <c r="T203" s="201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2" t="s">
        <v>2918</v>
      </c>
      <c r="AT203" s="202" t="s">
        <v>167</v>
      </c>
      <c r="AU203" s="202" t="s">
        <v>84</v>
      </c>
      <c r="AY203" s="17" t="s">
        <v>164</v>
      </c>
      <c r="BE203" s="203">
        <f>IF(N203="základní",J203,0)</f>
        <v>0</v>
      </c>
      <c r="BF203" s="203">
        <f>IF(N203="snížená",J203,0)</f>
        <v>0</v>
      </c>
      <c r="BG203" s="203">
        <f>IF(N203="zákl. přenesená",J203,0)</f>
        <v>0</v>
      </c>
      <c r="BH203" s="203">
        <f>IF(N203="sníž. přenesená",J203,0)</f>
        <v>0</v>
      </c>
      <c r="BI203" s="203">
        <f>IF(N203="nulová",J203,0)</f>
        <v>0</v>
      </c>
      <c r="BJ203" s="17" t="s">
        <v>82</v>
      </c>
      <c r="BK203" s="203">
        <f>ROUND(I203*H203,2)</f>
        <v>0</v>
      </c>
      <c r="BL203" s="17" t="s">
        <v>2918</v>
      </c>
      <c r="BM203" s="202" t="s">
        <v>3002</v>
      </c>
    </row>
    <row r="204" spans="1:65" s="13" customFormat="1" ht="22.5">
      <c r="B204" s="209"/>
      <c r="C204" s="210"/>
      <c r="D204" s="211" t="s">
        <v>176</v>
      </c>
      <c r="E204" s="212" t="s">
        <v>1</v>
      </c>
      <c r="F204" s="213" t="s">
        <v>3003</v>
      </c>
      <c r="G204" s="210"/>
      <c r="H204" s="212" t="s">
        <v>1</v>
      </c>
      <c r="I204" s="214"/>
      <c r="J204" s="210"/>
      <c r="K204" s="210"/>
      <c r="L204" s="215"/>
      <c r="M204" s="216"/>
      <c r="N204" s="217"/>
      <c r="O204" s="217"/>
      <c r="P204" s="217"/>
      <c r="Q204" s="217"/>
      <c r="R204" s="217"/>
      <c r="S204" s="217"/>
      <c r="T204" s="218"/>
      <c r="AT204" s="219" t="s">
        <v>176</v>
      </c>
      <c r="AU204" s="219" t="s">
        <v>84</v>
      </c>
      <c r="AV204" s="13" t="s">
        <v>82</v>
      </c>
      <c r="AW204" s="13" t="s">
        <v>31</v>
      </c>
      <c r="AX204" s="13" t="s">
        <v>75</v>
      </c>
      <c r="AY204" s="219" t="s">
        <v>164</v>
      </c>
    </row>
    <row r="205" spans="1:65" s="13" customFormat="1" ht="22.5">
      <c r="B205" s="209"/>
      <c r="C205" s="210"/>
      <c r="D205" s="211" t="s">
        <v>176</v>
      </c>
      <c r="E205" s="212" t="s">
        <v>1</v>
      </c>
      <c r="F205" s="213" t="s">
        <v>3004</v>
      </c>
      <c r="G205" s="210"/>
      <c r="H205" s="212" t="s">
        <v>1</v>
      </c>
      <c r="I205" s="214"/>
      <c r="J205" s="210"/>
      <c r="K205" s="210"/>
      <c r="L205" s="215"/>
      <c r="M205" s="216"/>
      <c r="N205" s="217"/>
      <c r="O205" s="217"/>
      <c r="P205" s="217"/>
      <c r="Q205" s="217"/>
      <c r="R205" s="217"/>
      <c r="S205" s="217"/>
      <c r="T205" s="218"/>
      <c r="AT205" s="219" t="s">
        <v>176</v>
      </c>
      <c r="AU205" s="219" t="s">
        <v>84</v>
      </c>
      <c r="AV205" s="13" t="s">
        <v>82</v>
      </c>
      <c r="AW205" s="13" t="s">
        <v>31</v>
      </c>
      <c r="AX205" s="13" t="s">
        <v>75</v>
      </c>
      <c r="AY205" s="219" t="s">
        <v>164</v>
      </c>
    </row>
    <row r="206" spans="1:65" s="13" customFormat="1" ht="33.75">
      <c r="B206" s="209"/>
      <c r="C206" s="210"/>
      <c r="D206" s="211" t="s">
        <v>176</v>
      </c>
      <c r="E206" s="212" t="s">
        <v>1</v>
      </c>
      <c r="F206" s="213" t="s">
        <v>3005</v>
      </c>
      <c r="G206" s="210"/>
      <c r="H206" s="212" t="s">
        <v>1</v>
      </c>
      <c r="I206" s="214"/>
      <c r="J206" s="210"/>
      <c r="K206" s="210"/>
      <c r="L206" s="215"/>
      <c r="M206" s="216"/>
      <c r="N206" s="217"/>
      <c r="O206" s="217"/>
      <c r="P206" s="217"/>
      <c r="Q206" s="217"/>
      <c r="R206" s="217"/>
      <c r="S206" s="217"/>
      <c r="T206" s="218"/>
      <c r="AT206" s="219" t="s">
        <v>176</v>
      </c>
      <c r="AU206" s="219" t="s">
        <v>84</v>
      </c>
      <c r="AV206" s="13" t="s">
        <v>82</v>
      </c>
      <c r="AW206" s="13" t="s">
        <v>31</v>
      </c>
      <c r="AX206" s="13" t="s">
        <v>75</v>
      </c>
      <c r="AY206" s="219" t="s">
        <v>164</v>
      </c>
    </row>
    <row r="207" spans="1:65" s="13" customFormat="1" ht="33.75">
      <c r="B207" s="209"/>
      <c r="C207" s="210"/>
      <c r="D207" s="211" t="s">
        <v>176</v>
      </c>
      <c r="E207" s="212" t="s">
        <v>1</v>
      </c>
      <c r="F207" s="213" t="s">
        <v>3006</v>
      </c>
      <c r="G207" s="210"/>
      <c r="H207" s="212" t="s">
        <v>1</v>
      </c>
      <c r="I207" s="214"/>
      <c r="J207" s="210"/>
      <c r="K207" s="210"/>
      <c r="L207" s="215"/>
      <c r="M207" s="216"/>
      <c r="N207" s="217"/>
      <c r="O207" s="217"/>
      <c r="P207" s="217"/>
      <c r="Q207" s="217"/>
      <c r="R207" s="217"/>
      <c r="S207" s="217"/>
      <c r="T207" s="218"/>
      <c r="AT207" s="219" t="s">
        <v>176</v>
      </c>
      <c r="AU207" s="219" t="s">
        <v>84</v>
      </c>
      <c r="AV207" s="13" t="s">
        <v>82</v>
      </c>
      <c r="AW207" s="13" t="s">
        <v>31</v>
      </c>
      <c r="AX207" s="13" t="s">
        <v>75</v>
      </c>
      <c r="AY207" s="219" t="s">
        <v>164</v>
      </c>
    </row>
    <row r="208" spans="1:65" s="13" customFormat="1" ht="33.75">
      <c r="B208" s="209"/>
      <c r="C208" s="210"/>
      <c r="D208" s="211" t="s">
        <v>176</v>
      </c>
      <c r="E208" s="212" t="s">
        <v>1</v>
      </c>
      <c r="F208" s="213" t="s">
        <v>3007</v>
      </c>
      <c r="G208" s="210"/>
      <c r="H208" s="212" t="s">
        <v>1</v>
      </c>
      <c r="I208" s="214"/>
      <c r="J208" s="210"/>
      <c r="K208" s="210"/>
      <c r="L208" s="215"/>
      <c r="M208" s="216"/>
      <c r="N208" s="217"/>
      <c r="O208" s="217"/>
      <c r="P208" s="217"/>
      <c r="Q208" s="217"/>
      <c r="R208" s="217"/>
      <c r="S208" s="217"/>
      <c r="T208" s="218"/>
      <c r="AT208" s="219" t="s">
        <v>176</v>
      </c>
      <c r="AU208" s="219" t="s">
        <v>84</v>
      </c>
      <c r="AV208" s="13" t="s">
        <v>82</v>
      </c>
      <c r="AW208" s="13" t="s">
        <v>31</v>
      </c>
      <c r="AX208" s="13" t="s">
        <v>75</v>
      </c>
      <c r="AY208" s="219" t="s">
        <v>164</v>
      </c>
    </row>
    <row r="209" spans="1:65" s="13" customFormat="1" ht="11.25">
      <c r="B209" s="209"/>
      <c r="C209" s="210"/>
      <c r="D209" s="211" t="s">
        <v>176</v>
      </c>
      <c r="E209" s="212" t="s">
        <v>1</v>
      </c>
      <c r="F209" s="213" t="s">
        <v>3008</v>
      </c>
      <c r="G209" s="210"/>
      <c r="H209" s="212" t="s">
        <v>1</v>
      </c>
      <c r="I209" s="214"/>
      <c r="J209" s="210"/>
      <c r="K209" s="210"/>
      <c r="L209" s="215"/>
      <c r="M209" s="216"/>
      <c r="N209" s="217"/>
      <c r="O209" s="217"/>
      <c r="P209" s="217"/>
      <c r="Q209" s="217"/>
      <c r="R209" s="217"/>
      <c r="S209" s="217"/>
      <c r="T209" s="218"/>
      <c r="AT209" s="219" t="s">
        <v>176</v>
      </c>
      <c r="AU209" s="219" t="s">
        <v>84</v>
      </c>
      <c r="AV209" s="13" t="s">
        <v>82</v>
      </c>
      <c r="AW209" s="13" t="s">
        <v>31</v>
      </c>
      <c r="AX209" s="13" t="s">
        <v>75</v>
      </c>
      <c r="AY209" s="219" t="s">
        <v>164</v>
      </c>
    </row>
    <row r="210" spans="1:65" s="13" customFormat="1" ht="33.75">
      <c r="B210" s="209"/>
      <c r="C210" s="210"/>
      <c r="D210" s="211" t="s">
        <v>176</v>
      </c>
      <c r="E210" s="212" t="s">
        <v>1</v>
      </c>
      <c r="F210" s="213" t="s">
        <v>3009</v>
      </c>
      <c r="G210" s="210"/>
      <c r="H210" s="212" t="s">
        <v>1</v>
      </c>
      <c r="I210" s="214"/>
      <c r="J210" s="210"/>
      <c r="K210" s="210"/>
      <c r="L210" s="215"/>
      <c r="M210" s="216"/>
      <c r="N210" s="217"/>
      <c r="O210" s="217"/>
      <c r="P210" s="217"/>
      <c r="Q210" s="217"/>
      <c r="R210" s="217"/>
      <c r="S210" s="217"/>
      <c r="T210" s="218"/>
      <c r="AT210" s="219" t="s">
        <v>176</v>
      </c>
      <c r="AU210" s="219" t="s">
        <v>84</v>
      </c>
      <c r="AV210" s="13" t="s">
        <v>82</v>
      </c>
      <c r="AW210" s="13" t="s">
        <v>31</v>
      </c>
      <c r="AX210" s="13" t="s">
        <v>75</v>
      </c>
      <c r="AY210" s="219" t="s">
        <v>164</v>
      </c>
    </row>
    <row r="211" spans="1:65" s="13" customFormat="1" ht="11.25">
      <c r="B211" s="209"/>
      <c r="C211" s="210"/>
      <c r="D211" s="211" t="s">
        <v>176</v>
      </c>
      <c r="E211" s="212" t="s">
        <v>1</v>
      </c>
      <c r="F211" s="213" t="s">
        <v>3010</v>
      </c>
      <c r="G211" s="210"/>
      <c r="H211" s="212" t="s">
        <v>1</v>
      </c>
      <c r="I211" s="214"/>
      <c r="J211" s="210"/>
      <c r="K211" s="210"/>
      <c r="L211" s="215"/>
      <c r="M211" s="216"/>
      <c r="N211" s="217"/>
      <c r="O211" s="217"/>
      <c r="P211" s="217"/>
      <c r="Q211" s="217"/>
      <c r="R211" s="217"/>
      <c r="S211" s="217"/>
      <c r="T211" s="218"/>
      <c r="AT211" s="219" t="s">
        <v>176</v>
      </c>
      <c r="AU211" s="219" t="s">
        <v>84</v>
      </c>
      <c r="AV211" s="13" t="s">
        <v>82</v>
      </c>
      <c r="AW211" s="13" t="s">
        <v>31</v>
      </c>
      <c r="AX211" s="13" t="s">
        <v>75</v>
      </c>
      <c r="AY211" s="219" t="s">
        <v>164</v>
      </c>
    </row>
    <row r="212" spans="1:65" s="13" customFormat="1" ht="22.5">
      <c r="B212" s="209"/>
      <c r="C212" s="210"/>
      <c r="D212" s="211" t="s">
        <v>176</v>
      </c>
      <c r="E212" s="212" t="s">
        <v>1</v>
      </c>
      <c r="F212" s="213" t="s">
        <v>3011</v>
      </c>
      <c r="G212" s="210"/>
      <c r="H212" s="212" t="s">
        <v>1</v>
      </c>
      <c r="I212" s="214"/>
      <c r="J212" s="210"/>
      <c r="K212" s="210"/>
      <c r="L212" s="215"/>
      <c r="M212" s="216"/>
      <c r="N212" s="217"/>
      <c r="O212" s="217"/>
      <c r="P212" s="217"/>
      <c r="Q212" s="217"/>
      <c r="R212" s="217"/>
      <c r="S212" s="217"/>
      <c r="T212" s="218"/>
      <c r="AT212" s="219" t="s">
        <v>176</v>
      </c>
      <c r="AU212" s="219" t="s">
        <v>84</v>
      </c>
      <c r="AV212" s="13" t="s">
        <v>82</v>
      </c>
      <c r="AW212" s="13" t="s">
        <v>31</v>
      </c>
      <c r="AX212" s="13" t="s">
        <v>75</v>
      </c>
      <c r="AY212" s="219" t="s">
        <v>164</v>
      </c>
    </row>
    <row r="213" spans="1:65" s="13" customFormat="1" ht="22.5">
      <c r="B213" s="209"/>
      <c r="C213" s="210"/>
      <c r="D213" s="211" t="s">
        <v>176</v>
      </c>
      <c r="E213" s="212" t="s">
        <v>1</v>
      </c>
      <c r="F213" s="213" t="s">
        <v>3012</v>
      </c>
      <c r="G213" s="210"/>
      <c r="H213" s="212" t="s">
        <v>1</v>
      </c>
      <c r="I213" s="214"/>
      <c r="J213" s="210"/>
      <c r="K213" s="210"/>
      <c r="L213" s="215"/>
      <c r="M213" s="216"/>
      <c r="N213" s="217"/>
      <c r="O213" s="217"/>
      <c r="P213" s="217"/>
      <c r="Q213" s="217"/>
      <c r="R213" s="217"/>
      <c r="S213" s="217"/>
      <c r="T213" s="218"/>
      <c r="AT213" s="219" t="s">
        <v>176</v>
      </c>
      <c r="AU213" s="219" t="s">
        <v>84</v>
      </c>
      <c r="AV213" s="13" t="s">
        <v>82</v>
      </c>
      <c r="AW213" s="13" t="s">
        <v>31</v>
      </c>
      <c r="AX213" s="13" t="s">
        <v>75</v>
      </c>
      <c r="AY213" s="219" t="s">
        <v>164</v>
      </c>
    </row>
    <row r="214" spans="1:65" s="14" customFormat="1" ht="11.25">
      <c r="B214" s="220"/>
      <c r="C214" s="221"/>
      <c r="D214" s="211" t="s">
        <v>176</v>
      </c>
      <c r="E214" s="222" t="s">
        <v>1</v>
      </c>
      <c r="F214" s="223" t="s">
        <v>82</v>
      </c>
      <c r="G214" s="221"/>
      <c r="H214" s="224">
        <v>1</v>
      </c>
      <c r="I214" s="225"/>
      <c r="J214" s="221"/>
      <c r="K214" s="221"/>
      <c r="L214" s="226"/>
      <c r="M214" s="227"/>
      <c r="N214" s="228"/>
      <c r="O214" s="228"/>
      <c r="P214" s="228"/>
      <c r="Q214" s="228"/>
      <c r="R214" s="228"/>
      <c r="S214" s="228"/>
      <c r="T214" s="229"/>
      <c r="AT214" s="230" t="s">
        <v>176</v>
      </c>
      <c r="AU214" s="230" t="s">
        <v>84</v>
      </c>
      <c r="AV214" s="14" t="s">
        <v>84</v>
      </c>
      <c r="AW214" s="14" t="s">
        <v>31</v>
      </c>
      <c r="AX214" s="14" t="s">
        <v>82</v>
      </c>
      <c r="AY214" s="230" t="s">
        <v>164</v>
      </c>
    </row>
    <row r="215" spans="1:65" s="2" customFormat="1" ht="26.45" customHeight="1">
      <c r="A215" s="34"/>
      <c r="B215" s="35"/>
      <c r="C215" s="191" t="s">
        <v>253</v>
      </c>
      <c r="D215" s="191" t="s">
        <v>167</v>
      </c>
      <c r="E215" s="192" t="s">
        <v>3013</v>
      </c>
      <c r="F215" s="193" t="s">
        <v>3014</v>
      </c>
      <c r="G215" s="194" t="s">
        <v>858</v>
      </c>
      <c r="H215" s="195">
        <v>1</v>
      </c>
      <c r="I215" s="196"/>
      <c r="J215" s="197">
        <f>ROUND(I215*H215,2)</f>
        <v>0</v>
      </c>
      <c r="K215" s="193" t="s">
        <v>1</v>
      </c>
      <c r="L215" s="39"/>
      <c r="M215" s="198" t="s">
        <v>1</v>
      </c>
      <c r="N215" s="199" t="s">
        <v>40</v>
      </c>
      <c r="O215" s="71"/>
      <c r="P215" s="200">
        <f>O215*H215</f>
        <v>0</v>
      </c>
      <c r="Q215" s="200">
        <v>0</v>
      </c>
      <c r="R215" s="200">
        <f>Q215*H215</f>
        <v>0</v>
      </c>
      <c r="S215" s="200">
        <v>0</v>
      </c>
      <c r="T215" s="201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02" t="s">
        <v>2918</v>
      </c>
      <c r="AT215" s="202" t="s">
        <v>167</v>
      </c>
      <c r="AU215" s="202" t="s">
        <v>84</v>
      </c>
      <c r="AY215" s="17" t="s">
        <v>164</v>
      </c>
      <c r="BE215" s="203">
        <f>IF(N215="základní",J215,0)</f>
        <v>0</v>
      </c>
      <c r="BF215" s="203">
        <f>IF(N215="snížená",J215,0)</f>
        <v>0</v>
      </c>
      <c r="BG215" s="203">
        <f>IF(N215="zákl. přenesená",J215,0)</f>
        <v>0</v>
      </c>
      <c r="BH215" s="203">
        <f>IF(N215="sníž. přenesená",J215,0)</f>
        <v>0</v>
      </c>
      <c r="BI215" s="203">
        <f>IF(N215="nulová",J215,0)</f>
        <v>0</v>
      </c>
      <c r="BJ215" s="17" t="s">
        <v>82</v>
      </c>
      <c r="BK215" s="203">
        <f>ROUND(I215*H215,2)</f>
        <v>0</v>
      </c>
      <c r="BL215" s="17" t="s">
        <v>2918</v>
      </c>
      <c r="BM215" s="202" t="s">
        <v>3015</v>
      </c>
    </row>
    <row r="216" spans="1:65" s="13" customFormat="1" ht="22.5">
      <c r="B216" s="209"/>
      <c r="C216" s="210"/>
      <c r="D216" s="211" t="s">
        <v>176</v>
      </c>
      <c r="E216" s="212" t="s">
        <v>1</v>
      </c>
      <c r="F216" s="213" t="s">
        <v>3016</v>
      </c>
      <c r="G216" s="210"/>
      <c r="H216" s="212" t="s">
        <v>1</v>
      </c>
      <c r="I216" s="214"/>
      <c r="J216" s="210"/>
      <c r="K216" s="210"/>
      <c r="L216" s="215"/>
      <c r="M216" s="216"/>
      <c r="N216" s="217"/>
      <c r="O216" s="217"/>
      <c r="P216" s="217"/>
      <c r="Q216" s="217"/>
      <c r="R216" s="217"/>
      <c r="S216" s="217"/>
      <c r="T216" s="218"/>
      <c r="AT216" s="219" t="s">
        <v>176</v>
      </c>
      <c r="AU216" s="219" t="s">
        <v>84</v>
      </c>
      <c r="AV216" s="13" t="s">
        <v>82</v>
      </c>
      <c r="AW216" s="13" t="s">
        <v>31</v>
      </c>
      <c r="AX216" s="13" t="s">
        <v>75</v>
      </c>
      <c r="AY216" s="219" t="s">
        <v>164</v>
      </c>
    </row>
    <row r="217" spans="1:65" s="14" customFormat="1" ht="11.25">
      <c r="B217" s="220"/>
      <c r="C217" s="221"/>
      <c r="D217" s="211" t="s">
        <v>176</v>
      </c>
      <c r="E217" s="222" t="s">
        <v>1</v>
      </c>
      <c r="F217" s="223" t="s">
        <v>82</v>
      </c>
      <c r="G217" s="221"/>
      <c r="H217" s="224">
        <v>1</v>
      </c>
      <c r="I217" s="225"/>
      <c r="J217" s="221"/>
      <c r="K217" s="221"/>
      <c r="L217" s="226"/>
      <c r="M217" s="227"/>
      <c r="N217" s="228"/>
      <c r="O217" s="228"/>
      <c r="P217" s="228"/>
      <c r="Q217" s="228"/>
      <c r="R217" s="228"/>
      <c r="S217" s="228"/>
      <c r="T217" s="229"/>
      <c r="AT217" s="230" t="s">
        <v>176</v>
      </c>
      <c r="AU217" s="230" t="s">
        <v>84</v>
      </c>
      <c r="AV217" s="14" t="s">
        <v>84</v>
      </c>
      <c r="AW217" s="14" t="s">
        <v>31</v>
      </c>
      <c r="AX217" s="14" t="s">
        <v>82</v>
      </c>
      <c r="AY217" s="230" t="s">
        <v>164</v>
      </c>
    </row>
    <row r="218" spans="1:65" s="2" customFormat="1" ht="26.45" customHeight="1">
      <c r="A218" s="34"/>
      <c r="B218" s="35"/>
      <c r="C218" s="191" t="s">
        <v>261</v>
      </c>
      <c r="D218" s="191" t="s">
        <v>167</v>
      </c>
      <c r="E218" s="192" t="s">
        <v>3017</v>
      </c>
      <c r="F218" s="193" t="s">
        <v>3018</v>
      </c>
      <c r="G218" s="194" t="s">
        <v>858</v>
      </c>
      <c r="H218" s="195">
        <v>1</v>
      </c>
      <c r="I218" s="196"/>
      <c r="J218" s="197">
        <f>ROUND(I218*H218,2)</f>
        <v>0</v>
      </c>
      <c r="K218" s="193" t="s">
        <v>1</v>
      </c>
      <c r="L218" s="39"/>
      <c r="M218" s="198" t="s">
        <v>1</v>
      </c>
      <c r="N218" s="199" t="s">
        <v>40</v>
      </c>
      <c r="O218" s="71"/>
      <c r="P218" s="200">
        <f>O218*H218</f>
        <v>0</v>
      </c>
      <c r="Q218" s="200">
        <v>0</v>
      </c>
      <c r="R218" s="200">
        <f>Q218*H218</f>
        <v>0</v>
      </c>
      <c r="S218" s="200">
        <v>0</v>
      </c>
      <c r="T218" s="201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02" t="s">
        <v>2918</v>
      </c>
      <c r="AT218" s="202" t="s">
        <v>167</v>
      </c>
      <c r="AU218" s="202" t="s">
        <v>84</v>
      </c>
      <c r="AY218" s="17" t="s">
        <v>164</v>
      </c>
      <c r="BE218" s="203">
        <f>IF(N218="základní",J218,0)</f>
        <v>0</v>
      </c>
      <c r="BF218" s="203">
        <f>IF(N218="snížená",J218,0)</f>
        <v>0</v>
      </c>
      <c r="BG218" s="203">
        <f>IF(N218="zákl. přenesená",J218,0)</f>
        <v>0</v>
      </c>
      <c r="BH218" s="203">
        <f>IF(N218="sníž. přenesená",J218,0)</f>
        <v>0</v>
      </c>
      <c r="BI218" s="203">
        <f>IF(N218="nulová",J218,0)</f>
        <v>0</v>
      </c>
      <c r="BJ218" s="17" t="s">
        <v>82</v>
      </c>
      <c r="BK218" s="203">
        <f>ROUND(I218*H218,2)</f>
        <v>0</v>
      </c>
      <c r="BL218" s="17" t="s">
        <v>2918</v>
      </c>
      <c r="BM218" s="202" t="s">
        <v>3019</v>
      </c>
    </row>
    <row r="219" spans="1:65" s="13" customFormat="1" ht="22.5">
      <c r="B219" s="209"/>
      <c r="C219" s="210"/>
      <c r="D219" s="211" t="s">
        <v>176</v>
      </c>
      <c r="E219" s="212" t="s">
        <v>1</v>
      </c>
      <c r="F219" s="213" t="s">
        <v>3020</v>
      </c>
      <c r="G219" s="210"/>
      <c r="H219" s="212" t="s">
        <v>1</v>
      </c>
      <c r="I219" s="214"/>
      <c r="J219" s="210"/>
      <c r="K219" s="210"/>
      <c r="L219" s="215"/>
      <c r="M219" s="216"/>
      <c r="N219" s="217"/>
      <c r="O219" s="217"/>
      <c r="P219" s="217"/>
      <c r="Q219" s="217"/>
      <c r="R219" s="217"/>
      <c r="S219" s="217"/>
      <c r="T219" s="218"/>
      <c r="AT219" s="219" t="s">
        <v>176</v>
      </c>
      <c r="AU219" s="219" t="s">
        <v>84</v>
      </c>
      <c r="AV219" s="13" t="s">
        <v>82</v>
      </c>
      <c r="AW219" s="13" t="s">
        <v>31</v>
      </c>
      <c r="AX219" s="13" t="s">
        <v>75</v>
      </c>
      <c r="AY219" s="219" t="s">
        <v>164</v>
      </c>
    </row>
    <row r="220" spans="1:65" s="14" customFormat="1" ht="11.25">
      <c r="B220" s="220"/>
      <c r="C220" s="221"/>
      <c r="D220" s="211" t="s">
        <v>176</v>
      </c>
      <c r="E220" s="222" t="s">
        <v>1</v>
      </c>
      <c r="F220" s="223" t="s">
        <v>82</v>
      </c>
      <c r="G220" s="221"/>
      <c r="H220" s="224">
        <v>1</v>
      </c>
      <c r="I220" s="225"/>
      <c r="J220" s="221"/>
      <c r="K220" s="221"/>
      <c r="L220" s="226"/>
      <c r="M220" s="227"/>
      <c r="N220" s="228"/>
      <c r="O220" s="228"/>
      <c r="P220" s="228"/>
      <c r="Q220" s="228"/>
      <c r="R220" s="228"/>
      <c r="S220" s="228"/>
      <c r="T220" s="229"/>
      <c r="AT220" s="230" t="s">
        <v>176</v>
      </c>
      <c r="AU220" s="230" t="s">
        <v>84</v>
      </c>
      <c r="AV220" s="14" t="s">
        <v>84</v>
      </c>
      <c r="AW220" s="14" t="s">
        <v>31</v>
      </c>
      <c r="AX220" s="14" t="s">
        <v>82</v>
      </c>
      <c r="AY220" s="230" t="s">
        <v>164</v>
      </c>
    </row>
    <row r="221" spans="1:65" s="12" customFormat="1" ht="22.9" customHeight="1">
      <c r="B221" s="175"/>
      <c r="C221" s="176"/>
      <c r="D221" s="177" t="s">
        <v>74</v>
      </c>
      <c r="E221" s="189" t="s">
        <v>3021</v>
      </c>
      <c r="F221" s="189" t="s">
        <v>3022</v>
      </c>
      <c r="G221" s="176"/>
      <c r="H221" s="176"/>
      <c r="I221" s="179"/>
      <c r="J221" s="190">
        <f>BK221</f>
        <v>0</v>
      </c>
      <c r="K221" s="176"/>
      <c r="L221" s="181"/>
      <c r="M221" s="182"/>
      <c r="N221" s="183"/>
      <c r="O221" s="183"/>
      <c r="P221" s="184">
        <f>SUM(P222:P229)</f>
        <v>0</v>
      </c>
      <c r="Q221" s="183"/>
      <c r="R221" s="184">
        <f>SUM(R222:R229)</f>
        <v>0</v>
      </c>
      <c r="S221" s="183"/>
      <c r="T221" s="185">
        <f>SUM(T222:T229)</f>
        <v>0</v>
      </c>
      <c r="AR221" s="186" t="s">
        <v>201</v>
      </c>
      <c r="AT221" s="187" t="s">
        <v>74</v>
      </c>
      <c r="AU221" s="187" t="s">
        <v>82</v>
      </c>
      <c r="AY221" s="186" t="s">
        <v>164</v>
      </c>
      <c r="BK221" s="188">
        <f>SUM(BK222:BK229)</f>
        <v>0</v>
      </c>
    </row>
    <row r="222" spans="1:65" s="2" customFormat="1" ht="26.45" customHeight="1">
      <c r="A222" s="34"/>
      <c r="B222" s="35"/>
      <c r="C222" s="191" t="s">
        <v>268</v>
      </c>
      <c r="D222" s="191" t="s">
        <v>167</v>
      </c>
      <c r="E222" s="192" t="s">
        <v>3023</v>
      </c>
      <c r="F222" s="193" t="s">
        <v>3024</v>
      </c>
      <c r="G222" s="194" t="s">
        <v>858</v>
      </c>
      <c r="H222" s="195">
        <v>1</v>
      </c>
      <c r="I222" s="196"/>
      <c r="J222" s="197">
        <f>ROUND(I222*H222,2)</f>
        <v>0</v>
      </c>
      <c r="K222" s="193" t="s">
        <v>171</v>
      </c>
      <c r="L222" s="39"/>
      <c r="M222" s="198" t="s">
        <v>1</v>
      </c>
      <c r="N222" s="199" t="s">
        <v>40</v>
      </c>
      <c r="O222" s="71"/>
      <c r="P222" s="200">
        <f>O222*H222</f>
        <v>0</v>
      </c>
      <c r="Q222" s="200">
        <v>0</v>
      </c>
      <c r="R222" s="200">
        <f>Q222*H222</f>
        <v>0</v>
      </c>
      <c r="S222" s="200">
        <v>0</v>
      </c>
      <c r="T222" s="201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02" t="s">
        <v>2918</v>
      </c>
      <c r="AT222" s="202" t="s">
        <v>167</v>
      </c>
      <c r="AU222" s="202" t="s">
        <v>84</v>
      </c>
      <c r="AY222" s="17" t="s">
        <v>164</v>
      </c>
      <c r="BE222" s="203">
        <f>IF(N222="základní",J222,0)</f>
        <v>0</v>
      </c>
      <c r="BF222" s="203">
        <f>IF(N222="snížená",J222,0)</f>
        <v>0</v>
      </c>
      <c r="BG222" s="203">
        <f>IF(N222="zákl. přenesená",J222,0)</f>
        <v>0</v>
      </c>
      <c r="BH222" s="203">
        <f>IF(N222="sníž. přenesená",J222,0)</f>
        <v>0</v>
      </c>
      <c r="BI222" s="203">
        <f>IF(N222="nulová",J222,0)</f>
        <v>0</v>
      </c>
      <c r="BJ222" s="17" t="s">
        <v>82</v>
      </c>
      <c r="BK222" s="203">
        <f>ROUND(I222*H222,2)</f>
        <v>0</v>
      </c>
      <c r="BL222" s="17" t="s">
        <v>2918</v>
      </c>
      <c r="BM222" s="202" t="s">
        <v>3025</v>
      </c>
    </row>
    <row r="223" spans="1:65" s="2" customFormat="1" ht="11.25">
      <c r="A223" s="34"/>
      <c r="B223" s="35"/>
      <c r="C223" s="36"/>
      <c r="D223" s="204" t="s">
        <v>174</v>
      </c>
      <c r="E223" s="36"/>
      <c r="F223" s="205" t="s">
        <v>3026</v>
      </c>
      <c r="G223" s="36"/>
      <c r="H223" s="36"/>
      <c r="I223" s="206"/>
      <c r="J223" s="36"/>
      <c r="K223" s="36"/>
      <c r="L223" s="39"/>
      <c r="M223" s="207"/>
      <c r="N223" s="208"/>
      <c r="O223" s="71"/>
      <c r="P223" s="71"/>
      <c r="Q223" s="71"/>
      <c r="R223" s="71"/>
      <c r="S223" s="71"/>
      <c r="T223" s="72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7" t="s">
        <v>174</v>
      </c>
      <c r="AU223" s="17" t="s">
        <v>84</v>
      </c>
    </row>
    <row r="224" spans="1:65" s="13" customFormat="1" ht="11.25">
      <c r="B224" s="209"/>
      <c r="C224" s="210"/>
      <c r="D224" s="211" t="s">
        <v>176</v>
      </c>
      <c r="E224" s="212" t="s">
        <v>1</v>
      </c>
      <c r="F224" s="213" t="s">
        <v>2970</v>
      </c>
      <c r="G224" s="210"/>
      <c r="H224" s="212" t="s">
        <v>1</v>
      </c>
      <c r="I224" s="214"/>
      <c r="J224" s="210"/>
      <c r="K224" s="210"/>
      <c r="L224" s="215"/>
      <c r="M224" s="216"/>
      <c r="N224" s="217"/>
      <c r="O224" s="217"/>
      <c r="P224" s="217"/>
      <c r="Q224" s="217"/>
      <c r="R224" s="217"/>
      <c r="S224" s="217"/>
      <c r="T224" s="218"/>
      <c r="AT224" s="219" t="s">
        <v>176</v>
      </c>
      <c r="AU224" s="219" t="s">
        <v>84</v>
      </c>
      <c r="AV224" s="13" t="s">
        <v>82</v>
      </c>
      <c r="AW224" s="13" t="s">
        <v>31</v>
      </c>
      <c r="AX224" s="13" t="s">
        <v>75</v>
      </c>
      <c r="AY224" s="219" t="s">
        <v>164</v>
      </c>
    </row>
    <row r="225" spans="1:65" s="13" customFormat="1" ht="11.25">
      <c r="B225" s="209"/>
      <c r="C225" s="210"/>
      <c r="D225" s="211" t="s">
        <v>176</v>
      </c>
      <c r="E225" s="212" t="s">
        <v>1</v>
      </c>
      <c r="F225" s="213" t="s">
        <v>3027</v>
      </c>
      <c r="G225" s="210"/>
      <c r="H225" s="212" t="s">
        <v>1</v>
      </c>
      <c r="I225" s="214"/>
      <c r="J225" s="210"/>
      <c r="K225" s="210"/>
      <c r="L225" s="215"/>
      <c r="M225" s="216"/>
      <c r="N225" s="217"/>
      <c r="O225" s="217"/>
      <c r="P225" s="217"/>
      <c r="Q225" s="217"/>
      <c r="R225" s="217"/>
      <c r="S225" s="217"/>
      <c r="T225" s="218"/>
      <c r="AT225" s="219" t="s">
        <v>176</v>
      </c>
      <c r="AU225" s="219" t="s">
        <v>84</v>
      </c>
      <c r="AV225" s="13" t="s">
        <v>82</v>
      </c>
      <c r="AW225" s="13" t="s">
        <v>31</v>
      </c>
      <c r="AX225" s="13" t="s">
        <v>75</v>
      </c>
      <c r="AY225" s="219" t="s">
        <v>164</v>
      </c>
    </row>
    <row r="226" spans="1:65" s="13" customFormat="1" ht="11.25">
      <c r="B226" s="209"/>
      <c r="C226" s="210"/>
      <c r="D226" s="211" t="s">
        <v>176</v>
      </c>
      <c r="E226" s="212" t="s">
        <v>1</v>
      </c>
      <c r="F226" s="213" t="s">
        <v>3028</v>
      </c>
      <c r="G226" s="210"/>
      <c r="H226" s="212" t="s">
        <v>1</v>
      </c>
      <c r="I226" s="214"/>
      <c r="J226" s="210"/>
      <c r="K226" s="210"/>
      <c r="L226" s="215"/>
      <c r="M226" s="216"/>
      <c r="N226" s="217"/>
      <c r="O226" s="217"/>
      <c r="P226" s="217"/>
      <c r="Q226" s="217"/>
      <c r="R226" s="217"/>
      <c r="S226" s="217"/>
      <c r="T226" s="218"/>
      <c r="AT226" s="219" t="s">
        <v>176</v>
      </c>
      <c r="AU226" s="219" t="s">
        <v>84</v>
      </c>
      <c r="AV226" s="13" t="s">
        <v>82</v>
      </c>
      <c r="AW226" s="13" t="s">
        <v>31</v>
      </c>
      <c r="AX226" s="13" t="s">
        <v>75</v>
      </c>
      <c r="AY226" s="219" t="s">
        <v>164</v>
      </c>
    </row>
    <row r="227" spans="1:65" s="13" customFormat="1" ht="11.25">
      <c r="B227" s="209"/>
      <c r="C227" s="210"/>
      <c r="D227" s="211" t="s">
        <v>176</v>
      </c>
      <c r="E227" s="212" t="s">
        <v>1</v>
      </c>
      <c r="F227" s="213" t="s">
        <v>3029</v>
      </c>
      <c r="G227" s="210"/>
      <c r="H227" s="212" t="s">
        <v>1</v>
      </c>
      <c r="I227" s="214"/>
      <c r="J227" s="210"/>
      <c r="K227" s="210"/>
      <c r="L227" s="215"/>
      <c r="M227" s="216"/>
      <c r="N227" s="217"/>
      <c r="O227" s="217"/>
      <c r="P227" s="217"/>
      <c r="Q227" s="217"/>
      <c r="R227" s="217"/>
      <c r="S227" s="217"/>
      <c r="T227" s="218"/>
      <c r="AT227" s="219" t="s">
        <v>176</v>
      </c>
      <c r="AU227" s="219" t="s">
        <v>84</v>
      </c>
      <c r="AV227" s="13" t="s">
        <v>82</v>
      </c>
      <c r="AW227" s="13" t="s">
        <v>31</v>
      </c>
      <c r="AX227" s="13" t="s">
        <v>75</v>
      </c>
      <c r="AY227" s="219" t="s">
        <v>164</v>
      </c>
    </row>
    <row r="228" spans="1:65" s="13" customFormat="1" ht="22.5">
      <c r="B228" s="209"/>
      <c r="C228" s="210"/>
      <c r="D228" s="211" t="s">
        <v>176</v>
      </c>
      <c r="E228" s="212" t="s">
        <v>1</v>
      </c>
      <c r="F228" s="213" t="s">
        <v>3030</v>
      </c>
      <c r="G228" s="210"/>
      <c r="H228" s="212" t="s">
        <v>1</v>
      </c>
      <c r="I228" s="214"/>
      <c r="J228" s="210"/>
      <c r="K228" s="210"/>
      <c r="L228" s="215"/>
      <c r="M228" s="216"/>
      <c r="N228" s="217"/>
      <c r="O228" s="217"/>
      <c r="P228" s="217"/>
      <c r="Q228" s="217"/>
      <c r="R228" s="217"/>
      <c r="S228" s="217"/>
      <c r="T228" s="218"/>
      <c r="AT228" s="219" t="s">
        <v>176</v>
      </c>
      <c r="AU228" s="219" t="s">
        <v>84</v>
      </c>
      <c r="AV228" s="13" t="s">
        <v>82</v>
      </c>
      <c r="AW228" s="13" t="s">
        <v>31</v>
      </c>
      <c r="AX228" s="13" t="s">
        <v>75</v>
      </c>
      <c r="AY228" s="219" t="s">
        <v>164</v>
      </c>
    </row>
    <row r="229" spans="1:65" s="14" customFormat="1" ht="11.25">
      <c r="B229" s="220"/>
      <c r="C229" s="221"/>
      <c r="D229" s="211" t="s">
        <v>176</v>
      </c>
      <c r="E229" s="222" t="s">
        <v>1</v>
      </c>
      <c r="F229" s="223" t="s">
        <v>82</v>
      </c>
      <c r="G229" s="221"/>
      <c r="H229" s="224">
        <v>1</v>
      </c>
      <c r="I229" s="225"/>
      <c r="J229" s="221"/>
      <c r="K229" s="221"/>
      <c r="L229" s="226"/>
      <c r="M229" s="227"/>
      <c r="N229" s="228"/>
      <c r="O229" s="228"/>
      <c r="P229" s="228"/>
      <c r="Q229" s="228"/>
      <c r="R229" s="228"/>
      <c r="S229" s="228"/>
      <c r="T229" s="229"/>
      <c r="AT229" s="230" t="s">
        <v>176</v>
      </c>
      <c r="AU229" s="230" t="s">
        <v>84</v>
      </c>
      <c r="AV229" s="14" t="s">
        <v>84</v>
      </c>
      <c r="AW229" s="14" t="s">
        <v>31</v>
      </c>
      <c r="AX229" s="14" t="s">
        <v>82</v>
      </c>
      <c r="AY229" s="230" t="s">
        <v>164</v>
      </c>
    </row>
    <row r="230" spans="1:65" s="12" customFormat="1" ht="22.9" customHeight="1">
      <c r="B230" s="175"/>
      <c r="C230" s="176"/>
      <c r="D230" s="177" t="s">
        <v>74</v>
      </c>
      <c r="E230" s="189" t="s">
        <v>3031</v>
      </c>
      <c r="F230" s="189" t="s">
        <v>3032</v>
      </c>
      <c r="G230" s="176"/>
      <c r="H230" s="176"/>
      <c r="I230" s="179"/>
      <c r="J230" s="190">
        <f>BK230</f>
        <v>0</v>
      </c>
      <c r="K230" s="176"/>
      <c r="L230" s="181"/>
      <c r="M230" s="182"/>
      <c r="N230" s="183"/>
      <c r="O230" s="183"/>
      <c r="P230" s="184">
        <f>SUM(P231:P239)</f>
        <v>0</v>
      </c>
      <c r="Q230" s="183"/>
      <c r="R230" s="184">
        <f>SUM(R231:R239)</f>
        <v>0</v>
      </c>
      <c r="S230" s="183"/>
      <c r="T230" s="185">
        <f>SUM(T231:T239)</f>
        <v>0</v>
      </c>
      <c r="AR230" s="186" t="s">
        <v>201</v>
      </c>
      <c r="AT230" s="187" t="s">
        <v>74</v>
      </c>
      <c r="AU230" s="187" t="s">
        <v>82</v>
      </c>
      <c r="AY230" s="186" t="s">
        <v>164</v>
      </c>
      <c r="BK230" s="188">
        <f>SUM(BK231:BK239)</f>
        <v>0</v>
      </c>
    </row>
    <row r="231" spans="1:65" s="2" customFormat="1" ht="26.45" customHeight="1">
      <c r="A231" s="34"/>
      <c r="B231" s="35"/>
      <c r="C231" s="191" t="s">
        <v>276</v>
      </c>
      <c r="D231" s="191" t="s">
        <v>167</v>
      </c>
      <c r="E231" s="192" t="s">
        <v>3033</v>
      </c>
      <c r="F231" s="193" t="s">
        <v>3034</v>
      </c>
      <c r="G231" s="194" t="s">
        <v>2917</v>
      </c>
      <c r="H231" s="195">
        <v>1</v>
      </c>
      <c r="I231" s="196"/>
      <c r="J231" s="197">
        <f>ROUND(I231*H231,2)</f>
        <v>0</v>
      </c>
      <c r="K231" s="193" t="s">
        <v>1</v>
      </c>
      <c r="L231" s="39"/>
      <c r="M231" s="198" t="s">
        <v>1</v>
      </c>
      <c r="N231" s="199" t="s">
        <v>40</v>
      </c>
      <c r="O231" s="71"/>
      <c r="P231" s="200">
        <f>O231*H231</f>
        <v>0</v>
      </c>
      <c r="Q231" s="200">
        <v>0</v>
      </c>
      <c r="R231" s="200">
        <f>Q231*H231</f>
        <v>0</v>
      </c>
      <c r="S231" s="200">
        <v>0</v>
      </c>
      <c r="T231" s="201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02" t="s">
        <v>172</v>
      </c>
      <c r="AT231" s="202" t="s">
        <v>167</v>
      </c>
      <c r="AU231" s="202" t="s">
        <v>84</v>
      </c>
      <c r="AY231" s="17" t="s">
        <v>164</v>
      </c>
      <c r="BE231" s="203">
        <f>IF(N231="základní",J231,0)</f>
        <v>0</v>
      </c>
      <c r="BF231" s="203">
        <f>IF(N231="snížená",J231,0)</f>
        <v>0</v>
      </c>
      <c r="BG231" s="203">
        <f>IF(N231="zákl. přenesená",J231,0)</f>
        <v>0</v>
      </c>
      <c r="BH231" s="203">
        <f>IF(N231="sníž. přenesená",J231,0)</f>
        <v>0</v>
      </c>
      <c r="BI231" s="203">
        <f>IF(N231="nulová",J231,0)</f>
        <v>0</v>
      </c>
      <c r="BJ231" s="17" t="s">
        <v>82</v>
      </c>
      <c r="BK231" s="203">
        <f>ROUND(I231*H231,2)</f>
        <v>0</v>
      </c>
      <c r="BL231" s="17" t="s">
        <v>172</v>
      </c>
      <c r="BM231" s="202" t="s">
        <v>3035</v>
      </c>
    </row>
    <row r="232" spans="1:65" s="13" customFormat="1" ht="11.25">
      <c r="B232" s="209"/>
      <c r="C232" s="210"/>
      <c r="D232" s="211" t="s">
        <v>176</v>
      </c>
      <c r="E232" s="212" t="s">
        <v>1</v>
      </c>
      <c r="F232" s="213" t="s">
        <v>3036</v>
      </c>
      <c r="G232" s="210"/>
      <c r="H232" s="212" t="s">
        <v>1</v>
      </c>
      <c r="I232" s="214"/>
      <c r="J232" s="210"/>
      <c r="K232" s="210"/>
      <c r="L232" s="215"/>
      <c r="M232" s="216"/>
      <c r="N232" s="217"/>
      <c r="O232" s="217"/>
      <c r="P232" s="217"/>
      <c r="Q232" s="217"/>
      <c r="R232" s="217"/>
      <c r="S232" s="217"/>
      <c r="T232" s="218"/>
      <c r="AT232" s="219" t="s">
        <v>176</v>
      </c>
      <c r="AU232" s="219" t="s">
        <v>84</v>
      </c>
      <c r="AV232" s="13" t="s">
        <v>82</v>
      </c>
      <c r="AW232" s="13" t="s">
        <v>31</v>
      </c>
      <c r="AX232" s="13" t="s">
        <v>75</v>
      </c>
      <c r="AY232" s="219" t="s">
        <v>164</v>
      </c>
    </row>
    <row r="233" spans="1:65" s="13" customFormat="1" ht="22.5">
      <c r="B233" s="209"/>
      <c r="C233" s="210"/>
      <c r="D233" s="211" t="s">
        <v>176</v>
      </c>
      <c r="E233" s="212" t="s">
        <v>1</v>
      </c>
      <c r="F233" s="213" t="s">
        <v>3037</v>
      </c>
      <c r="G233" s="210"/>
      <c r="H233" s="212" t="s">
        <v>1</v>
      </c>
      <c r="I233" s="214"/>
      <c r="J233" s="210"/>
      <c r="K233" s="210"/>
      <c r="L233" s="215"/>
      <c r="M233" s="216"/>
      <c r="N233" s="217"/>
      <c r="O233" s="217"/>
      <c r="P233" s="217"/>
      <c r="Q233" s="217"/>
      <c r="R233" s="217"/>
      <c r="S233" s="217"/>
      <c r="T233" s="218"/>
      <c r="AT233" s="219" t="s">
        <v>176</v>
      </c>
      <c r="AU233" s="219" t="s">
        <v>84</v>
      </c>
      <c r="AV233" s="13" t="s">
        <v>82</v>
      </c>
      <c r="AW233" s="13" t="s">
        <v>31</v>
      </c>
      <c r="AX233" s="13" t="s">
        <v>75</v>
      </c>
      <c r="AY233" s="219" t="s">
        <v>164</v>
      </c>
    </row>
    <row r="234" spans="1:65" s="13" customFormat="1" ht="33.75">
      <c r="B234" s="209"/>
      <c r="C234" s="210"/>
      <c r="D234" s="211" t="s">
        <v>176</v>
      </c>
      <c r="E234" s="212" t="s">
        <v>1</v>
      </c>
      <c r="F234" s="213" t="s">
        <v>3038</v>
      </c>
      <c r="G234" s="210"/>
      <c r="H234" s="212" t="s">
        <v>1</v>
      </c>
      <c r="I234" s="214"/>
      <c r="J234" s="210"/>
      <c r="K234" s="210"/>
      <c r="L234" s="215"/>
      <c r="M234" s="216"/>
      <c r="N234" s="217"/>
      <c r="O234" s="217"/>
      <c r="P234" s="217"/>
      <c r="Q234" s="217"/>
      <c r="R234" s="217"/>
      <c r="S234" s="217"/>
      <c r="T234" s="218"/>
      <c r="AT234" s="219" t="s">
        <v>176</v>
      </c>
      <c r="AU234" s="219" t="s">
        <v>84</v>
      </c>
      <c r="AV234" s="13" t="s">
        <v>82</v>
      </c>
      <c r="AW234" s="13" t="s">
        <v>31</v>
      </c>
      <c r="AX234" s="13" t="s">
        <v>75</v>
      </c>
      <c r="AY234" s="219" t="s">
        <v>164</v>
      </c>
    </row>
    <row r="235" spans="1:65" s="14" customFormat="1" ht="11.25">
      <c r="B235" s="220"/>
      <c r="C235" s="221"/>
      <c r="D235" s="211" t="s">
        <v>176</v>
      </c>
      <c r="E235" s="222" t="s">
        <v>1</v>
      </c>
      <c r="F235" s="223" t="s">
        <v>82</v>
      </c>
      <c r="G235" s="221"/>
      <c r="H235" s="224">
        <v>1</v>
      </c>
      <c r="I235" s="225"/>
      <c r="J235" s="221"/>
      <c r="K235" s="221"/>
      <c r="L235" s="226"/>
      <c r="M235" s="227"/>
      <c r="N235" s="228"/>
      <c r="O235" s="228"/>
      <c r="P235" s="228"/>
      <c r="Q235" s="228"/>
      <c r="R235" s="228"/>
      <c r="S235" s="228"/>
      <c r="T235" s="229"/>
      <c r="AT235" s="230" t="s">
        <v>176</v>
      </c>
      <c r="AU235" s="230" t="s">
        <v>84</v>
      </c>
      <c r="AV235" s="14" t="s">
        <v>84</v>
      </c>
      <c r="AW235" s="14" t="s">
        <v>31</v>
      </c>
      <c r="AX235" s="14" t="s">
        <v>82</v>
      </c>
      <c r="AY235" s="230" t="s">
        <v>164</v>
      </c>
    </row>
    <row r="236" spans="1:65" s="2" customFormat="1" ht="26.45" customHeight="1">
      <c r="A236" s="34"/>
      <c r="B236" s="35"/>
      <c r="C236" s="191" t="s">
        <v>8</v>
      </c>
      <c r="D236" s="191" t="s">
        <v>167</v>
      </c>
      <c r="E236" s="192" t="s">
        <v>3039</v>
      </c>
      <c r="F236" s="193" t="s">
        <v>3040</v>
      </c>
      <c r="G236" s="194" t="s">
        <v>858</v>
      </c>
      <c r="H236" s="195">
        <v>1</v>
      </c>
      <c r="I236" s="196"/>
      <c r="J236" s="197">
        <f>ROUND(I236*H236,2)</f>
        <v>0</v>
      </c>
      <c r="K236" s="193" t="s">
        <v>1</v>
      </c>
      <c r="L236" s="39"/>
      <c r="M236" s="198" t="s">
        <v>1</v>
      </c>
      <c r="N236" s="199" t="s">
        <v>40</v>
      </c>
      <c r="O236" s="71"/>
      <c r="P236" s="200">
        <f>O236*H236</f>
        <v>0</v>
      </c>
      <c r="Q236" s="200">
        <v>0</v>
      </c>
      <c r="R236" s="200">
        <f>Q236*H236</f>
        <v>0</v>
      </c>
      <c r="S236" s="200">
        <v>0</v>
      </c>
      <c r="T236" s="201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02" t="s">
        <v>2918</v>
      </c>
      <c r="AT236" s="202" t="s">
        <v>167</v>
      </c>
      <c r="AU236" s="202" t="s">
        <v>84</v>
      </c>
      <c r="AY236" s="17" t="s">
        <v>164</v>
      </c>
      <c r="BE236" s="203">
        <f>IF(N236="základní",J236,0)</f>
        <v>0</v>
      </c>
      <c r="BF236" s="203">
        <f>IF(N236="snížená",J236,0)</f>
        <v>0</v>
      </c>
      <c r="BG236" s="203">
        <f>IF(N236="zákl. přenesená",J236,0)</f>
        <v>0</v>
      </c>
      <c r="BH236" s="203">
        <f>IF(N236="sníž. přenesená",J236,0)</f>
        <v>0</v>
      </c>
      <c r="BI236" s="203">
        <f>IF(N236="nulová",J236,0)</f>
        <v>0</v>
      </c>
      <c r="BJ236" s="17" t="s">
        <v>82</v>
      </c>
      <c r="BK236" s="203">
        <f>ROUND(I236*H236,2)</f>
        <v>0</v>
      </c>
      <c r="BL236" s="17" t="s">
        <v>2918</v>
      </c>
      <c r="BM236" s="202" t="s">
        <v>3041</v>
      </c>
    </row>
    <row r="237" spans="1:65" s="13" customFormat="1" ht="33.75">
      <c r="B237" s="209"/>
      <c r="C237" s="210"/>
      <c r="D237" s="211" t="s">
        <v>176</v>
      </c>
      <c r="E237" s="212" t="s">
        <v>1</v>
      </c>
      <c r="F237" s="213" t="s">
        <v>3042</v>
      </c>
      <c r="G237" s="210"/>
      <c r="H237" s="212" t="s">
        <v>1</v>
      </c>
      <c r="I237" s="214"/>
      <c r="J237" s="210"/>
      <c r="K237" s="210"/>
      <c r="L237" s="215"/>
      <c r="M237" s="216"/>
      <c r="N237" s="217"/>
      <c r="O237" s="217"/>
      <c r="P237" s="217"/>
      <c r="Q237" s="217"/>
      <c r="R237" s="217"/>
      <c r="S237" s="217"/>
      <c r="T237" s="218"/>
      <c r="AT237" s="219" t="s">
        <v>176</v>
      </c>
      <c r="AU237" s="219" t="s">
        <v>84</v>
      </c>
      <c r="AV237" s="13" t="s">
        <v>82</v>
      </c>
      <c r="AW237" s="13" t="s">
        <v>31</v>
      </c>
      <c r="AX237" s="13" t="s">
        <v>75</v>
      </c>
      <c r="AY237" s="219" t="s">
        <v>164</v>
      </c>
    </row>
    <row r="238" spans="1:65" s="13" customFormat="1" ht="33.75">
      <c r="B238" s="209"/>
      <c r="C238" s="210"/>
      <c r="D238" s="211" t="s">
        <v>176</v>
      </c>
      <c r="E238" s="212" t="s">
        <v>1</v>
      </c>
      <c r="F238" s="213" t="s">
        <v>3043</v>
      </c>
      <c r="G238" s="210"/>
      <c r="H238" s="212" t="s">
        <v>1</v>
      </c>
      <c r="I238" s="214"/>
      <c r="J238" s="210"/>
      <c r="K238" s="210"/>
      <c r="L238" s="215"/>
      <c r="M238" s="216"/>
      <c r="N238" s="217"/>
      <c r="O238" s="217"/>
      <c r="P238" s="217"/>
      <c r="Q238" s="217"/>
      <c r="R238" s="217"/>
      <c r="S238" s="217"/>
      <c r="T238" s="218"/>
      <c r="AT238" s="219" t="s">
        <v>176</v>
      </c>
      <c r="AU238" s="219" t="s">
        <v>84</v>
      </c>
      <c r="AV238" s="13" t="s">
        <v>82</v>
      </c>
      <c r="AW238" s="13" t="s">
        <v>31</v>
      </c>
      <c r="AX238" s="13" t="s">
        <v>75</v>
      </c>
      <c r="AY238" s="219" t="s">
        <v>164</v>
      </c>
    </row>
    <row r="239" spans="1:65" s="14" customFormat="1" ht="11.25">
      <c r="B239" s="220"/>
      <c r="C239" s="221"/>
      <c r="D239" s="211" t="s">
        <v>176</v>
      </c>
      <c r="E239" s="222" t="s">
        <v>1</v>
      </c>
      <c r="F239" s="223" t="s">
        <v>82</v>
      </c>
      <c r="G239" s="221"/>
      <c r="H239" s="224">
        <v>1</v>
      </c>
      <c r="I239" s="225"/>
      <c r="J239" s="221"/>
      <c r="K239" s="221"/>
      <c r="L239" s="226"/>
      <c r="M239" s="243"/>
      <c r="N239" s="244"/>
      <c r="O239" s="244"/>
      <c r="P239" s="244"/>
      <c r="Q239" s="244"/>
      <c r="R239" s="244"/>
      <c r="S239" s="244"/>
      <c r="T239" s="245"/>
      <c r="AT239" s="230" t="s">
        <v>176</v>
      </c>
      <c r="AU239" s="230" t="s">
        <v>84</v>
      </c>
      <c r="AV239" s="14" t="s">
        <v>84</v>
      </c>
      <c r="AW239" s="14" t="s">
        <v>31</v>
      </c>
      <c r="AX239" s="14" t="s">
        <v>82</v>
      </c>
      <c r="AY239" s="230" t="s">
        <v>164</v>
      </c>
    </row>
    <row r="240" spans="1:65" s="2" customFormat="1" ht="6.95" customHeight="1">
      <c r="A240" s="34"/>
      <c r="B240" s="54"/>
      <c r="C240" s="55"/>
      <c r="D240" s="55"/>
      <c r="E240" s="55"/>
      <c r="F240" s="55"/>
      <c r="G240" s="55"/>
      <c r="H240" s="55"/>
      <c r="I240" s="55"/>
      <c r="J240" s="55"/>
      <c r="K240" s="55"/>
      <c r="L240" s="39"/>
      <c r="M240" s="34"/>
      <c r="O240" s="34"/>
      <c r="P240" s="34"/>
      <c r="Q240" s="34"/>
      <c r="R240" s="34"/>
      <c r="S240" s="34"/>
      <c r="T240" s="34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</row>
  </sheetData>
  <sheetProtection algorithmName="SHA-512" hashValue="AOCGcjppCauyMh8Rc/NHatpWliuPvTyeVZbV870dA/4m+OwuISWOiiFdriMeB3dXr4f6hQq7Zcwiu7gm/wh0mg==" saltValue="/w7aISXNS78pSzhWFl7V9os8YDpOD8VDabVILbjWT/j+Cohk7b1Pm05fhgFA2gMevnNYuMPjrqx+Rii+J3PuzQ==" spinCount="100000" sheet="1" objects="1" scenarios="1" formatColumns="0" formatRows="0" autoFilter="0"/>
  <autoFilter ref="C122:K239" xr:uid="{00000000-0009-0000-0000-000009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hyperlinks>
    <hyperlink ref="F127" r:id="rId1" xr:uid="{00000000-0004-0000-0900-000000000000}"/>
    <hyperlink ref="F149" r:id="rId2" xr:uid="{00000000-0004-0000-0900-000001000000}"/>
    <hyperlink ref="F176" r:id="rId3" xr:uid="{00000000-0004-0000-0900-000002000000}"/>
    <hyperlink ref="F223" r:id="rId4" xr:uid="{00000000-0004-0000-09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03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7" t="s">
        <v>89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84</v>
      </c>
    </row>
    <row r="4" spans="1:46" s="1" customFormat="1" ht="24.95" customHeight="1">
      <c r="B4" s="20"/>
      <c r="D4" s="117" t="s">
        <v>114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28.5" customHeight="1">
      <c r="B7" s="20"/>
      <c r="E7" s="307" t="str">
        <f>'Rekapitulace stavby'!K6</f>
        <v>Nemocnice Nové Město na Moravě - Zřízení 2 pokojů zvýšené péče neurologického oddělení</v>
      </c>
      <c r="F7" s="308"/>
      <c r="G7" s="308"/>
      <c r="H7" s="308"/>
      <c r="L7" s="20"/>
    </row>
    <row r="8" spans="1:46" s="1" customFormat="1" ht="12" customHeight="1">
      <c r="B8" s="20"/>
      <c r="D8" s="119" t="s">
        <v>115</v>
      </c>
      <c r="L8" s="20"/>
    </row>
    <row r="9" spans="1:46" s="2" customFormat="1" ht="16.5" customHeight="1">
      <c r="A9" s="34"/>
      <c r="B9" s="39"/>
      <c r="C9" s="34"/>
      <c r="D9" s="34"/>
      <c r="E9" s="307" t="s">
        <v>116</v>
      </c>
      <c r="F9" s="309"/>
      <c r="G9" s="309"/>
      <c r="H9" s="309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117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10" t="s">
        <v>118</v>
      </c>
      <c r="F11" s="309"/>
      <c r="G11" s="309"/>
      <c r="H11" s="309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</v>
      </c>
      <c r="G13" s="34"/>
      <c r="H13" s="34"/>
      <c r="I13" s="119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20</v>
      </c>
      <c r="E14" s="34"/>
      <c r="F14" s="110" t="s">
        <v>21</v>
      </c>
      <c r="G14" s="34"/>
      <c r="H14" s="34"/>
      <c r="I14" s="119" t="s">
        <v>22</v>
      </c>
      <c r="J14" s="120">
        <f>'Rekapitulace stavby'!AN8</f>
        <v>45370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23</v>
      </c>
      <c r="E16" s="34"/>
      <c r="F16" s="34"/>
      <c r="G16" s="34"/>
      <c r="H16" s="34"/>
      <c r="I16" s="119" t="s">
        <v>24</v>
      </c>
      <c r="J16" s="110" t="s">
        <v>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25</v>
      </c>
      <c r="F17" s="34"/>
      <c r="G17" s="34"/>
      <c r="H17" s="34"/>
      <c r="I17" s="119" t="s">
        <v>26</v>
      </c>
      <c r="J17" s="110" t="s">
        <v>1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27</v>
      </c>
      <c r="E19" s="34"/>
      <c r="F19" s="34"/>
      <c r="G19" s="34"/>
      <c r="H19" s="34"/>
      <c r="I19" s="119" t="s">
        <v>24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1" t="str">
        <f>'Rekapitulace stavby'!E14</f>
        <v>Vyplň údaj</v>
      </c>
      <c r="F20" s="312"/>
      <c r="G20" s="312"/>
      <c r="H20" s="312"/>
      <c r="I20" s="119" t="s">
        <v>26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29</v>
      </c>
      <c r="E22" s="34"/>
      <c r="F22" s="34"/>
      <c r="G22" s="34"/>
      <c r="H22" s="34"/>
      <c r="I22" s="119" t="s">
        <v>24</v>
      </c>
      <c r="J22" s="110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30</v>
      </c>
      <c r="F23" s="34"/>
      <c r="G23" s="34"/>
      <c r="H23" s="34"/>
      <c r="I23" s="119" t="s">
        <v>26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32</v>
      </c>
      <c r="E25" s="34"/>
      <c r="F25" s="34"/>
      <c r="G25" s="34"/>
      <c r="H25" s="34"/>
      <c r="I25" s="119" t="s">
        <v>24</v>
      </c>
      <c r="J25" s="110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">
        <v>33</v>
      </c>
      <c r="F26" s="34"/>
      <c r="G26" s="34"/>
      <c r="H26" s="34"/>
      <c r="I26" s="119" t="s">
        <v>26</v>
      </c>
      <c r="J26" s="110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34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1"/>
      <c r="B29" s="122"/>
      <c r="C29" s="121"/>
      <c r="D29" s="121"/>
      <c r="E29" s="313" t="s">
        <v>1</v>
      </c>
      <c r="F29" s="313"/>
      <c r="G29" s="313"/>
      <c r="H29" s="313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5" t="s">
        <v>35</v>
      </c>
      <c r="E32" s="34"/>
      <c r="F32" s="34"/>
      <c r="G32" s="34"/>
      <c r="H32" s="34"/>
      <c r="I32" s="34"/>
      <c r="J32" s="126">
        <f>ROUND(J145,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7" t="s">
        <v>37</v>
      </c>
      <c r="G34" s="34"/>
      <c r="H34" s="34"/>
      <c r="I34" s="127" t="s">
        <v>36</v>
      </c>
      <c r="J34" s="127" t="s">
        <v>38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8" t="s">
        <v>39</v>
      </c>
      <c r="E35" s="119" t="s">
        <v>40</v>
      </c>
      <c r="F35" s="129">
        <f>ROUND((SUM(BE145:BE1031)),  2)</f>
        <v>0</v>
      </c>
      <c r="G35" s="34"/>
      <c r="H35" s="34"/>
      <c r="I35" s="130">
        <v>0.21</v>
      </c>
      <c r="J35" s="129">
        <f>ROUND(((SUM(BE145:BE1031))*I35),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41</v>
      </c>
      <c r="F36" s="129">
        <f>ROUND((SUM(BF145:BF1031)),  2)</f>
        <v>0</v>
      </c>
      <c r="G36" s="34"/>
      <c r="H36" s="34"/>
      <c r="I36" s="130">
        <v>0.15</v>
      </c>
      <c r="J36" s="129">
        <f>ROUND(((SUM(BF145:BF1031))*I36),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42</v>
      </c>
      <c r="F37" s="129">
        <f>ROUND((SUM(BG145:BG1031)),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43</v>
      </c>
      <c r="F38" s="129">
        <f>ROUND((SUM(BH145:BH1031)),  2)</f>
        <v>0</v>
      </c>
      <c r="G38" s="34"/>
      <c r="H38" s="34"/>
      <c r="I38" s="130">
        <v>0.15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44</v>
      </c>
      <c r="F39" s="129">
        <f>ROUND((SUM(BI145:BI1031)),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1"/>
      <c r="D41" s="132" t="s">
        <v>45</v>
      </c>
      <c r="E41" s="133"/>
      <c r="F41" s="133"/>
      <c r="G41" s="134" t="s">
        <v>46</v>
      </c>
      <c r="H41" s="135" t="s">
        <v>47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48</v>
      </c>
      <c r="E50" s="139"/>
      <c r="F50" s="139"/>
      <c r="G50" s="138" t="s">
        <v>49</v>
      </c>
      <c r="H50" s="139"/>
      <c r="I50" s="139"/>
      <c r="J50" s="139"/>
      <c r="K50" s="13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0" t="s">
        <v>50</v>
      </c>
      <c r="E61" s="141"/>
      <c r="F61" s="142" t="s">
        <v>51</v>
      </c>
      <c r="G61" s="140" t="s">
        <v>50</v>
      </c>
      <c r="H61" s="141"/>
      <c r="I61" s="141"/>
      <c r="J61" s="143" t="s">
        <v>51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8" t="s">
        <v>52</v>
      </c>
      <c r="E65" s="144"/>
      <c r="F65" s="144"/>
      <c r="G65" s="138" t="s">
        <v>53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0" t="s">
        <v>50</v>
      </c>
      <c r="E76" s="141"/>
      <c r="F76" s="142" t="s">
        <v>51</v>
      </c>
      <c r="G76" s="140" t="s">
        <v>50</v>
      </c>
      <c r="H76" s="141"/>
      <c r="I76" s="141"/>
      <c r="J76" s="143" t="s">
        <v>51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119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28.5" customHeight="1">
      <c r="A85" s="34"/>
      <c r="B85" s="35"/>
      <c r="C85" s="36"/>
      <c r="D85" s="36"/>
      <c r="E85" s="314" t="str">
        <f>E7</f>
        <v>Nemocnice Nové Město na Moravě - Zřízení 2 pokojů zvýšené péče neurologického oddělení</v>
      </c>
      <c r="F85" s="315"/>
      <c r="G85" s="315"/>
      <c r="H85" s="315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115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14" t="s">
        <v>116</v>
      </c>
      <c r="F87" s="316"/>
      <c r="G87" s="316"/>
      <c r="H87" s="31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117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267" t="str">
        <f>E11</f>
        <v>D1.14.1 - Stavební</v>
      </c>
      <c r="F89" s="316"/>
      <c r="G89" s="316"/>
      <c r="H89" s="316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>Nové Město na Moravě</v>
      </c>
      <c r="G91" s="36"/>
      <c r="H91" s="36"/>
      <c r="I91" s="29" t="s">
        <v>22</v>
      </c>
      <c r="J91" s="66">
        <f>IF(J14="","",J14)</f>
        <v>45370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27.95" customHeight="1">
      <c r="A93" s="34"/>
      <c r="B93" s="35"/>
      <c r="C93" s="29" t="s">
        <v>23</v>
      </c>
      <c r="D93" s="36"/>
      <c r="E93" s="36"/>
      <c r="F93" s="27" t="str">
        <f>E17</f>
        <v>Nemocnice Nové Město na Moravě</v>
      </c>
      <c r="G93" s="36"/>
      <c r="H93" s="36"/>
      <c r="I93" s="29" t="s">
        <v>29</v>
      </c>
      <c r="J93" s="32" t="str">
        <f>E23</f>
        <v>Penta Projekt s.r.o., Mrštíkova 12, Jihlava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27</v>
      </c>
      <c r="D94" s="36"/>
      <c r="E94" s="36"/>
      <c r="F94" s="27" t="str">
        <f>IF(E20="","",E20)</f>
        <v>Vyplň údaj</v>
      </c>
      <c r="G94" s="36"/>
      <c r="H94" s="36"/>
      <c r="I94" s="29" t="s">
        <v>32</v>
      </c>
      <c r="J94" s="32" t="str">
        <f>E26</f>
        <v>Ing. Avuk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49" t="s">
        <v>120</v>
      </c>
      <c r="D96" s="150"/>
      <c r="E96" s="150"/>
      <c r="F96" s="150"/>
      <c r="G96" s="150"/>
      <c r="H96" s="150"/>
      <c r="I96" s="150"/>
      <c r="J96" s="151" t="s">
        <v>121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52" t="s">
        <v>122</v>
      </c>
      <c r="D98" s="36"/>
      <c r="E98" s="36"/>
      <c r="F98" s="36"/>
      <c r="G98" s="36"/>
      <c r="H98" s="36"/>
      <c r="I98" s="36"/>
      <c r="J98" s="84">
        <f>J145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123</v>
      </c>
    </row>
    <row r="99" spans="1:47" s="9" customFormat="1" ht="24.95" customHeight="1">
      <c r="B99" s="153"/>
      <c r="C99" s="154"/>
      <c r="D99" s="155" t="s">
        <v>124</v>
      </c>
      <c r="E99" s="156"/>
      <c r="F99" s="156"/>
      <c r="G99" s="156"/>
      <c r="H99" s="156"/>
      <c r="I99" s="156"/>
      <c r="J99" s="157">
        <f>J146</f>
        <v>0</v>
      </c>
      <c r="K99" s="154"/>
      <c r="L99" s="158"/>
    </row>
    <row r="100" spans="1:47" s="10" customFormat="1" ht="19.899999999999999" customHeight="1">
      <c r="B100" s="159"/>
      <c r="C100" s="104"/>
      <c r="D100" s="160" t="s">
        <v>125</v>
      </c>
      <c r="E100" s="161"/>
      <c r="F100" s="161"/>
      <c r="G100" s="161"/>
      <c r="H100" s="161"/>
      <c r="I100" s="161"/>
      <c r="J100" s="162">
        <f>J147</f>
        <v>0</v>
      </c>
      <c r="K100" s="104"/>
      <c r="L100" s="163"/>
    </row>
    <row r="101" spans="1:47" s="10" customFormat="1" ht="19.899999999999999" customHeight="1">
      <c r="B101" s="159"/>
      <c r="C101" s="104"/>
      <c r="D101" s="160" t="s">
        <v>126</v>
      </c>
      <c r="E101" s="161"/>
      <c r="F101" s="161"/>
      <c r="G101" s="161"/>
      <c r="H101" s="161"/>
      <c r="I101" s="161"/>
      <c r="J101" s="162">
        <f>J195</f>
        <v>0</v>
      </c>
      <c r="K101" s="104"/>
      <c r="L101" s="163"/>
    </row>
    <row r="102" spans="1:47" s="10" customFormat="1" ht="14.85" customHeight="1">
      <c r="B102" s="159"/>
      <c r="C102" s="104"/>
      <c r="D102" s="160" t="s">
        <v>127</v>
      </c>
      <c r="E102" s="161"/>
      <c r="F102" s="161"/>
      <c r="G102" s="161"/>
      <c r="H102" s="161"/>
      <c r="I102" s="161"/>
      <c r="J102" s="162">
        <f>J196</f>
        <v>0</v>
      </c>
      <c r="K102" s="104"/>
      <c r="L102" s="163"/>
    </row>
    <row r="103" spans="1:47" s="10" customFormat="1" ht="14.85" customHeight="1">
      <c r="B103" s="159"/>
      <c r="C103" s="104"/>
      <c r="D103" s="160" t="s">
        <v>128</v>
      </c>
      <c r="E103" s="161"/>
      <c r="F103" s="161"/>
      <c r="G103" s="161"/>
      <c r="H103" s="161"/>
      <c r="I103" s="161"/>
      <c r="J103" s="162">
        <f>J256</f>
        <v>0</v>
      </c>
      <c r="K103" s="104"/>
      <c r="L103" s="163"/>
    </row>
    <row r="104" spans="1:47" s="10" customFormat="1" ht="19.899999999999999" customHeight="1">
      <c r="B104" s="159"/>
      <c r="C104" s="104"/>
      <c r="D104" s="160" t="s">
        <v>129</v>
      </c>
      <c r="E104" s="161"/>
      <c r="F104" s="161"/>
      <c r="G104" s="161"/>
      <c r="H104" s="161"/>
      <c r="I104" s="161"/>
      <c r="J104" s="162">
        <f>J284</f>
        <v>0</v>
      </c>
      <c r="K104" s="104"/>
      <c r="L104" s="163"/>
    </row>
    <row r="105" spans="1:47" s="10" customFormat="1" ht="14.85" customHeight="1">
      <c r="B105" s="159"/>
      <c r="C105" s="104"/>
      <c r="D105" s="160" t="s">
        <v>130</v>
      </c>
      <c r="E105" s="161"/>
      <c r="F105" s="161"/>
      <c r="G105" s="161"/>
      <c r="H105" s="161"/>
      <c r="I105" s="161"/>
      <c r="J105" s="162">
        <f>J285</f>
        <v>0</v>
      </c>
      <c r="K105" s="104"/>
      <c r="L105" s="163"/>
    </row>
    <row r="106" spans="1:47" s="10" customFormat="1" ht="14.85" customHeight="1">
      <c r="B106" s="159"/>
      <c r="C106" s="104"/>
      <c r="D106" s="160" t="s">
        <v>131</v>
      </c>
      <c r="E106" s="161"/>
      <c r="F106" s="161"/>
      <c r="G106" s="161"/>
      <c r="H106" s="161"/>
      <c r="I106" s="161"/>
      <c r="J106" s="162">
        <f>J298</f>
        <v>0</v>
      </c>
      <c r="K106" s="104"/>
      <c r="L106" s="163"/>
    </row>
    <row r="107" spans="1:47" s="10" customFormat="1" ht="14.85" customHeight="1">
      <c r="B107" s="159"/>
      <c r="C107" s="104"/>
      <c r="D107" s="160" t="s">
        <v>132</v>
      </c>
      <c r="E107" s="161"/>
      <c r="F107" s="161"/>
      <c r="G107" s="161"/>
      <c r="H107" s="161"/>
      <c r="I107" s="161"/>
      <c r="J107" s="162">
        <f>J305</f>
        <v>0</v>
      </c>
      <c r="K107" s="104"/>
      <c r="L107" s="163"/>
    </row>
    <row r="108" spans="1:47" s="10" customFormat="1" ht="14.85" customHeight="1">
      <c r="B108" s="159"/>
      <c r="C108" s="104"/>
      <c r="D108" s="160" t="s">
        <v>133</v>
      </c>
      <c r="E108" s="161"/>
      <c r="F108" s="161"/>
      <c r="G108" s="161"/>
      <c r="H108" s="161"/>
      <c r="I108" s="161"/>
      <c r="J108" s="162">
        <f>J519</f>
        <v>0</v>
      </c>
      <c r="K108" s="104"/>
      <c r="L108" s="163"/>
    </row>
    <row r="109" spans="1:47" s="9" customFormat="1" ht="24.95" customHeight="1">
      <c r="B109" s="153"/>
      <c r="C109" s="154"/>
      <c r="D109" s="155" t="s">
        <v>134</v>
      </c>
      <c r="E109" s="156"/>
      <c r="F109" s="156"/>
      <c r="G109" s="156"/>
      <c r="H109" s="156"/>
      <c r="I109" s="156"/>
      <c r="J109" s="157">
        <f>J544</f>
        <v>0</v>
      </c>
      <c r="K109" s="154"/>
      <c r="L109" s="158"/>
    </row>
    <row r="110" spans="1:47" s="10" customFormat="1" ht="19.899999999999999" customHeight="1">
      <c r="B110" s="159"/>
      <c r="C110" s="104"/>
      <c r="D110" s="160" t="s">
        <v>135</v>
      </c>
      <c r="E110" s="161"/>
      <c r="F110" s="161"/>
      <c r="G110" s="161"/>
      <c r="H110" s="161"/>
      <c r="I110" s="161"/>
      <c r="J110" s="162">
        <f>J545</f>
        <v>0</v>
      </c>
      <c r="K110" s="104"/>
      <c r="L110" s="163"/>
    </row>
    <row r="111" spans="1:47" s="10" customFormat="1" ht="19.899999999999999" customHeight="1">
      <c r="B111" s="159"/>
      <c r="C111" s="104"/>
      <c r="D111" s="160" t="s">
        <v>136</v>
      </c>
      <c r="E111" s="161"/>
      <c r="F111" s="161"/>
      <c r="G111" s="161"/>
      <c r="H111" s="161"/>
      <c r="I111" s="161"/>
      <c r="J111" s="162">
        <f>J574</f>
        <v>0</v>
      </c>
      <c r="K111" s="104"/>
      <c r="L111" s="163"/>
    </row>
    <row r="112" spans="1:47" s="10" customFormat="1" ht="19.899999999999999" customHeight="1">
      <c r="B112" s="159"/>
      <c r="C112" s="104"/>
      <c r="D112" s="160" t="s">
        <v>137</v>
      </c>
      <c r="E112" s="161"/>
      <c r="F112" s="161"/>
      <c r="G112" s="161"/>
      <c r="H112" s="161"/>
      <c r="I112" s="161"/>
      <c r="J112" s="162">
        <f>J693</f>
        <v>0</v>
      </c>
      <c r="K112" s="104"/>
      <c r="L112" s="163"/>
    </row>
    <row r="113" spans="1:31" s="10" customFormat="1" ht="14.85" customHeight="1">
      <c r="B113" s="159"/>
      <c r="C113" s="104"/>
      <c r="D113" s="160" t="s">
        <v>138</v>
      </c>
      <c r="E113" s="161"/>
      <c r="F113" s="161"/>
      <c r="G113" s="161"/>
      <c r="H113" s="161"/>
      <c r="I113" s="161"/>
      <c r="J113" s="162">
        <f>J696</f>
        <v>0</v>
      </c>
      <c r="K113" s="104"/>
      <c r="L113" s="163"/>
    </row>
    <row r="114" spans="1:31" s="10" customFormat="1" ht="19.899999999999999" customHeight="1">
      <c r="B114" s="159"/>
      <c r="C114" s="104"/>
      <c r="D114" s="160" t="s">
        <v>139</v>
      </c>
      <c r="E114" s="161"/>
      <c r="F114" s="161"/>
      <c r="G114" s="161"/>
      <c r="H114" s="161"/>
      <c r="I114" s="161"/>
      <c r="J114" s="162">
        <f>J716</f>
        <v>0</v>
      </c>
      <c r="K114" s="104"/>
      <c r="L114" s="163"/>
    </row>
    <row r="115" spans="1:31" s="10" customFormat="1" ht="14.85" customHeight="1">
      <c r="B115" s="159"/>
      <c r="C115" s="104"/>
      <c r="D115" s="160" t="s">
        <v>140</v>
      </c>
      <c r="E115" s="161"/>
      <c r="F115" s="161"/>
      <c r="G115" s="161"/>
      <c r="H115" s="161"/>
      <c r="I115" s="161"/>
      <c r="J115" s="162">
        <f>J719</f>
        <v>0</v>
      </c>
      <c r="K115" s="104"/>
      <c r="L115" s="163"/>
    </row>
    <row r="116" spans="1:31" s="10" customFormat="1" ht="14.85" customHeight="1">
      <c r="B116" s="159"/>
      <c r="C116" s="104"/>
      <c r="D116" s="160" t="s">
        <v>141</v>
      </c>
      <c r="E116" s="161"/>
      <c r="F116" s="161"/>
      <c r="G116" s="161"/>
      <c r="H116" s="161"/>
      <c r="I116" s="161"/>
      <c r="J116" s="162">
        <f>J725</f>
        <v>0</v>
      </c>
      <c r="K116" s="104"/>
      <c r="L116" s="163"/>
    </row>
    <row r="117" spans="1:31" s="10" customFormat="1" ht="14.85" customHeight="1">
      <c r="B117" s="159"/>
      <c r="C117" s="104"/>
      <c r="D117" s="160" t="s">
        <v>142</v>
      </c>
      <c r="E117" s="161"/>
      <c r="F117" s="161"/>
      <c r="G117" s="161"/>
      <c r="H117" s="161"/>
      <c r="I117" s="161"/>
      <c r="J117" s="162">
        <f>J758</f>
        <v>0</v>
      </c>
      <c r="K117" s="104"/>
      <c r="L117" s="163"/>
    </row>
    <row r="118" spans="1:31" s="10" customFormat="1" ht="14.85" customHeight="1">
      <c r="B118" s="159"/>
      <c r="C118" s="104"/>
      <c r="D118" s="160" t="s">
        <v>143</v>
      </c>
      <c r="E118" s="161"/>
      <c r="F118" s="161"/>
      <c r="G118" s="161"/>
      <c r="H118" s="161"/>
      <c r="I118" s="161"/>
      <c r="J118" s="162">
        <f>J764</f>
        <v>0</v>
      </c>
      <c r="K118" s="104"/>
      <c r="L118" s="163"/>
    </row>
    <row r="119" spans="1:31" s="10" customFormat="1" ht="19.899999999999999" customHeight="1">
      <c r="B119" s="159"/>
      <c r="C119" s="104"/>
      <c r="D119" s="160" t="s">
        <v>144</v>
      </c>
      <c r="E119" s="161"/>
      <c r="F119" s="161"/>
      <c r="G119" s="161"/>
      <c r="H119" s="161"/>
      <c r="I119" s="161"/>
      <c r="J119" s="162">
        <f>J770</f>
        <v>0</v>
      </c>
      <c r="K119" s="104"/>
      <c r="L119" s="163"/>
    </row>
    <row r="120" spans="1:31" s="10" customFormat="1" ht="19.899999999999999" customHeight="1">
      <c r="B120" s="159"/>
      <c r="C120" s="104"/>
      <c r="D120" s="160" t="s">
        <v>145</v>
      </c>
      <c r="E120" s="161"/>
      <c r="F120" s="161"/>
      <c r="G120" s="161"/>
      <c r="H120" s="161"/>
      <c r="I120" s="161"/>
      <c r="J120" s="162">
        <f>J910</f>
        <v>0</v>
      </c>
      <c r="K120" s="104"/>
      <c r="L120" s="163"/>
    </row>
    <row r="121" spans="1:31" s="10" customFormat="1" ht="19.899999999999999" customHeight="1">
      <c r="B121" s="159"/>
      <c r="C121" s="104"/>
      <c r="D121" s="160" t="s">
        <v>146</v>
      </c>
      <c r="E121" s="161"/>
      <c r="F121" s="161"/>
      <c r="G121" s="161"/>
      <c r="H121" s="161"/>
      <c r="I121" s="161"/>
      <c r="J121" s="162">
        <f>J1006</f>
        <v>0</v>
      </c>
      <c r="K121" s="104"/>
      <c r="L121" s="163"/>
    </row>
    <row r="122" spans="1:31" s="9" customFormat="1" ht="24.95" customHeight="1">
      <c r="B122" s="153"/>
      <c r="C122" s="154"/>
      <c r="D122" s="155" t="s">
        <v>147</v>
      </c>
      <c r="E122" s="156"/>
      <c r="F122" s="156"/>
      <c r="G122" s="156"/>
      <c r="H122" s="156"/>
      <c r="I122" s="156"/>
      <c r="J122" s="157">
        <f>J1022</f>
        <v>0</v>
      </c>
      <c r="K122" s="154"/>
      <c r="L122" s="158"/>
    </row>
    <row r="123" spans="1:31" s="10" customFormat="1" ht="19.899999999999999" customHeight="1">
      <c r="B123" s="159"/>
      <c r="C123" s="104"/>
      <c r="D123" s="160" t="s">
        <v>148</v>
      </c>
      <c r="E123" s="161"/>
      <c r="F123" s="161"/>
      <c r="G123" s="161"/>
      <c r="H123" s="161"/>
      <c r="I123" s="161"/>
      <c r="J123" s="162">
        <f>J1023</f>
        <v>0</v>
      </c>
      <c r="K123" s="104"/>
      <c r="L123" s="163"/>
    </row>
    <row r="124" spans="1:31" s="2" customFormat="1" ht="21.75" customHeight="1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6.95" customHeight="1">
      <c r="A125" s="34"/>
      <c r="B125" s="54"/>
      <c r="C125" s="55"/>
      <c r="D125" s="55"/>
      <c r="E125" s="55"/>
      <c r="F125" s="55"/>
      <c r="G125" s="55"/>
      <c r="H125" s="55"/>
      <c r="I125" s="55"/>
      <c r="J125" s="55"/>
      <c r="K125" s="55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9" spans="1:31" s="2" customFormat="1" ht="6.95" customHeight="1">
      <c r="A129" s="34"/>
      <c r="B129" s="56"/>
      <c r="C129" s="57"/>
      <c r="D129" s="57"/>
      <c r="E129" s="57"/>
      <c r="F129" s="57"/>
      <c r="G129" s="57"/>
      <c r="H129" s="57"/>
      <c r="I129" s="57"/>
      <c r="J129" s="57"/>
      <c r="K129" s="57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31" s="2" customFormat="1" ht="24.95" customHeight="1">
      <c r="A130" s="34"/>
      <c r="B130" s="35"/>
      <c r="C130" s="23" t="s">
        <v>149</v>
      </c>
      <c r="D130" s="36"/>
      <c r="E130" s="36"/>
      <c r="F130" s="36"/>
      <c r="G130" s="36"/>
      <c r="H130" s="36"/>
      <c r="I130" s="36"/>
      <c r="J130" s="36"/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31" s="2" customFormat="1" ht="6.95" customHeight="1">
      <c r="A131" s="34"/>
      <c r="B131" s="35"/>
      <c r="C131" s="36"/>
      <c r="D131" s="36"/>
      <c r="E131" s="36"/>
      <c r="F131" s="36"/>
      <c r="G131" s="36"/>
      <c r="H131" s="36"/>
      <c r="I131" s="36"/>
      <c r="J131" s="36"/>
      <c r="K131" s="36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31" s="2" customFormat="1" ht="12" customHeight="1">
      <c r="A132" s="34"/>
      <c r="B132" s="35"/>
      <c r="C132" s="29" t="s">
        <v>16</v>
      </c>
      <c r="D132" s="36"/>
      <c r="E132" s="36"/>
      <c r="F132" s="36"/>
      <c r="G132" s="36"/>
      <c r="H132" s="36"/>
      <c r="I132" s="36"/>
      <c r="J132" s="36"/>
      <c r="K132" s="36"/>
      <c r="L132" s="51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31" s="2" customFormat="1" ht="28.5" customHeight="1">
      <c r="A133" s="34"/>
      <c r="B133" s="35"/>
      <c r="C133" s="36"/>
      <c r="D133" s="36"/>
      <c r="E133" s="314" t="str">
        <f>E7</f>
        <v>Nemocnice Nové Město na Moravě - Zřízení 2 pokojů zvýšené péče neurologického oddělení</v>
      </c>
      <c r="F133" s="315"/>
      <c r="G133" s="315"/>
      <c r="H133" s="315"/>
      <c r="I133" s="36"/>
      <c r="J133" s="36"/>
      <c r="K133" s="36"/>
      <c r="L133" s="51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pans="1:31" s="1" customFormat="1" ht="12" customHeight="1">
      <c r="B134" s="21"/>
      <c r="C134" s="29" t="s">
        <v>115</v>
      </c>
      <c r="D134" s="22"/>
      <c r="E134" s="22"/>
      <c r="F134" s="22"/>
      <c r="G134" s="22"/>
      <c r="H134" s="22"/>
      <c r="I134" s="22"/>
      <c r="J134" s="22"/>
      <c r="K134" s="22"/>
      <c r="L134" s="20"/>
    </row>
    <row r="135" spans="1:31" s="2" customFormat="1" ht="16.5" customHeight="1">
      <c r="A135" s="34"/>
      <c r="B135" s="35"/>
      <c r="C135" s="36"/>
      <c r="D135" s="36"/>
      <c r="E135" s="314" t="s">
        <v>116</v>
      </c>
      <c r="F135" s="316"/>
      <c r="G135" s="316"/>
      <c r="H135" s="316"/>
      <c r="I135" s="36"/>
      <c r="J135" s="36"/>
      <c r="K135" s="36"/>
      <c r="L135" s="51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  <row r="136" spans="1:31" s="2" customFormat="1" ht="12" customHeight="1">
      <c r="A136" s="34"/>
      <c r="B136" s="35"/>
      <c r="C136" s="29" t="s">
        <v>117</v>
      </c>
      <c r="D136" s="36"/>
      <c r="E136" s="36"/>
      <c r="F136" s="36"/>
      <c r="G136" s="36"/>
      <c r="H136" s="36"/>
      <c r="I136" s="36"/>
      <c r="J136" s="36"/>
      <c r="K136" s="36"/>
      <c r="L136" s="51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</row>
    <row r="137" spans="1:31" s="2" customFormat="1" ht="16.5" customHeight="1">
      <c r="A137" s="34"/>
      <c r="B137" s="35"/>
      <c r="C137" s="36"/>
      <c r="D137" s="36"/>
      <c r="E137" s="267" t="str">
        <f>E11</f>
        <v>D1.14.1 - Stavební</v>
      </c>
      <c r="F137" s="316"/>
      <c r="G137" s="316"/>
      <c r="H137" s="316"/>
      <c r="I137" s="36"/>
      <c r="J137" s="36"/>
      <c r="K137" s="36"/>
      <c r="L137" s="51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</row>
    <row r="138" spans="1:31" s="2" customFormat="1" ht="6.95" customHeight="1">
      <c r="A138" s="34"/>
      <c r="B138" s="35"/>
      <c r="C138" s="36"/>
      <c r="D138" s="36"/>
      <c r="E138" s="36"/>
      <c r="F138" s="36"/>
      <c r="G138" s="36"/>
      <c r="H138" s="36"/>
      <c r="I138" s="36"/>
      <c r="J138" s="36"/>
      <c r="K138" s="36"/>
      <c r="L138" s="51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</row>
    <row r="139" spans="1:31" s="2" customFormat="1" ht="12" customHeight="1">
      <c r="A139" s="34"/>
      <c r="B139" s="35"/>
      <c r="C139" s="29" t="s">
        <v>20</v>
      </c>
      <c r="D139" s="36"/>
      <c r="E139" s="36"/>
      <c r="F139" s="27" t="str">
        <f>F14</f>
        <v>Nové Město na Moravě</v>
      </c>
      <c r="G139" s="36"/>
      <c r="H139" s="36"/>
      <c r="I139" s="29" t="s">
        <v>22</v>
      </c>
      <c r="J139" s="66">
        <f>IF(J14="","",J14)</f>
        <v>45370</v>
      </c>
      <c r="K139" s="36"/>
      <c r="L139" s="51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</row>
    <row r="140" spans="1:31" s="2" customFormat="1" ht="6.95" customHeight="1">
      <c r="A140" s="34"/>
      <c r="B140" s="35"/>
      <c r="C140" s="36"/>
      <c r="D140" s="36"/>
      <c r="E140" s="36"/>
      <c r="F140" s="36"/>
      <c r="G140" s="36"/>
      <c r="H140" s="36"/>
      <c r="I140" s="36"/>
      <c r="J140" s="36"/>
      <c r="K140" s="36"/>
      <c r="L140" s="51"/>
      <c r="S140" s="34"/>
      <c r="T140" s="34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</row>
    <row r="141" spans="1:31" s="2" customFormat="1" ht="27.95" customHeight="1">
      <c r="A141" s="34"/>
      <c r="B141" s="35"/>
      <c r="C141" s="29" t="s">
        <v>23</v>
      </c>
      <c r="D141" s="36"/>
      <c r="E141" s="36"/>
      <c r="F141" s="27" t="str">
        <f>E17</f>
        <v>Nemocnice Nové Město na Moravě</v>
      </c>
      <c r="G141" s="36"/>
      <c r="H141" s="36"/>
      <c r="I141" s="29" t="s">
        <v>29</v>
      </c>
      <c r="J141" s="32" t="str">
        <f>E23</f>
        <v>Penta Projekt s.r.o., Mrštíkova 12, Jihlava</v>
      </c>
      <c r="K141" s="36"/>
      <c r="L141" s="51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</row>
    <row r="142" spans="1:31" s="2" customFormat="1" ht="15.2" customHeight="1">
      <c r="A142" s="34"/>
      <c r="B142" s="35"/>
      <c r="C142" s="29" t="s">
        <v>27</v>
      </c>
      <c r="D142" s="36"/>
      <c r="E142" s="36"/>
      <c r="F142" s="27" t="str">
        <f>IF(E20="","",E20)</f>
        <v>Vyplň údaj</v>
      </c>
      <c r="G142" s="36"/>
      <c r="H142" s="36"/>
      <c r="I142" s="29" t="s">
        <v>32</v>
      </c>
      <c r="J142" s="32" t="str">
        <f>E26</f>
        <v>Ing. Avuk</v>
      </c>
      <c r="K142" s="36"/>
      <c r="L142" s="51"/>
      <c r="S142" s="34"/>
      <c r="T142" s="3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</row>
    <row r="143" spans="1:31" s="2" customFormat="1" ht="10.35" customHeight="1">
      <c r="A143" s="34"/>
      <c r="B143" s="35"/>
      <c r="C143" s="36"/>
      <c r="D143" s="36"/>
      <c r="E143" s="36"/>
      <c r="F143" s="36"/>
      <c r="G143" s="36"/>
      <c r="H143" s="36"/>
      <c r="I143" s="36"/>
      <c r="J143" s="36"/>
      <c r="K143" s="36"/>
      <c r="L143" s="51"/>
      <c r="S143" s="34"/>
      <c r="T143" s="34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</row>
    <row r="144" spans="1:31" s="11" customFormat="1" ht="29.25" customHeight="1">
      <c r="A144" s="164"/>
      <c r="B144" s="165"/>
      <c r="C144" s="166" t="s">
        <v>150</v>
      </c>
      <c r="D144" s="167" t="s">
        <v>60</v>
      </c>
      <c r="E144" s="167" t="s">
        <v>56</v>
      </c>
      <c r="F144" s="167" t="s">
        <v>57</v>
      </c>
      <c r="G144" s="167" t="s">
        <v>151</v>
      </c>
      <c r="H144" s="167" t="s">
        <v>152</v>
      </c>
      <c r="I144" s="167" t="s">
        <v>153</v>
      </c>
      <c r="J144" s="167" t="s">
        <v>121</v>
      </c>
      <c r="K144" s="168" t="s">
        <v>154</v>
      </c>
      <c r="L144" s="169"/>
      <c r="M144" s="75" t="s">
        <v>1</v>
      </c>
      <c r="N144" s="76" t="s">
        <v>39</v>
      </c>
      <c r="O144" s="76" t="s">
        <v>155</v>
      </c>
      <c r="P144" s="76" t="s">
        <v>156</v>
      </c>
      <c r="Q144" s="76" t="s">
        <v>157</v>
      </c>
      <c r="R144" s="76" t="s">
        <v>158</v>
      </c>
      <c r="S144" s="76" t="s">
        <v>159</v>
      </c>
      <c r="T144" s="77" t="s">
        <v>160</v>
      </c>
      <c r="U144" s="164"/>
      <c r="V144" s="164"/>
      <c r="W144" s="164"/>
      <c r="X144" s="164"/>
      <c r="Y144" s="164"/>
      <c r="Z144" s="164"/>
      <c r="AA144" s="164"/>
      <c r="AB144" s="164"/>
      <c r="AC144" s="164"/>
      <c r="AD144" s="164"/>
      <c r="AE144" s="164"/>
    </row>
    <row r="145" spans="1:65" s="2" customFormat="1" ht="22.9" customHeight="1">
      <c r="A145" s="34"/>
      <c r="B145" s="35"/>
      <c r="C145" s="82" t="s">
        <v>161</v>
      </c>
      <c r="D145" s="36"/>
      <c r="E145" s="36"/>
      <c r="F145" s="36"/>
      <c r="G145" s="36"/>
      <c r="H145" s="36"/>
      <c r="I145" s="36"/>
      <c r="J145" s="170">
        <f>BK145</f>
        <v>0</v>
      </c>
      <c r="K145" s="36"/>
      <c r="L145" s="39"/>
      <c r="M145" s="78"/>
      <c r="N145" s="171"/>
      <c r="O145" s="79"/>
      <c r="P145" s="172">
        <f>P146+P544+P1022</f>
        <v>0</v>
      </c>
      <c r="Q145" s="79"/>
      <c r="R145" s="172">
        <f>R146+R544+R1022</f>
        <v>11.120810699999998</v>
      </c>
      <c r="S145" s="79"/>
      <c r="T145" s="173">
        <f>T146+T544+T1022</f>
        <v>26.667892600000005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74</v>
      </c>
      <c r="AU145" s="17" t="s">
        <v>123</v>
      </c>
      <c r="BK145" s="174">
        <f>BK146+BK544+BK1022</f>
        <v>0</v>
      </c>
    </row>
    <row r="146" spans="1:65" s="12" customFormat="1" ht="25.9" customHeight="1">
      <c r="B146" s="175"/>
      <c r="C146" s="176"/>
      <c r="D146" s="177" t="s">
        <v>74</v>
      </c>
      <c r="E146" s="178" t="s">
        <v>162</v>
      </c>
      <c r="F146" s="178" t="s">
        <v>163</v>
      </c>
      <c r="G146" s="176"/>
      <c r="H146" s="176"/>
      <c r="I146" s="179"/>
      <c r="J146" s="180">
        <f>BK146</f>
        <v>0</v>
      </c>
      <c r="K146" s="176"/>
      <c r="L146" s="181"/>
      <c r="M146" s="182"/>
      <c r="N146" s="183"/>
      <c r="O146" s="183"/>
      <c r="P146" s="184">
        <f>P147+P195+P284</f>
        <v>0</v>
      </c>
      <c r="Q146" s="183"/>
      <c r="R146" s="184">
        <f>R147+R195+R284</f>
        <v>7.8380716899999987</v>
      </c>
      <c r="S146" s="183"/>
      <c r="T146" s="185">
        <f>T147+T195+T284</f>
        <v>26.667592600000006</v>
      </c>
      <c r="AR146" s="186" t="s">
        <v>82</v>
      </c>
      <c r="AT146" s="187" t="s">
        <v>74</v>
      </c>
      <c r="AU146" s="187" t="s">
        <v>75</v>
      </c>
      <c r="AY146" s="186" t="s">
        <v>164</v>
      </c>
      <c r="BK146" s="188">
        <f>BK147+BK195+BK284</f>
        <v>0</v>
      </c>
    </row>
    <row r="147" spans="1:65" s="12" customFormat="1" ht="22.9" customHeight="1">
      <c r="B147" s="175"/>
      <c r="C147" s="176"/>
      <c r="D147" s="177" t="s">
        <v>74</v>
      </c>
      <c r="E147" s="189" t="s">
        <v>165</v>
      </c>
      <c r="F147" s="189" t="s">
        <v>166</v>
      </c>
      <c r="G147" s="176"/>
      <c r="H147" s="176"/>
      <c r="I147" s="179"/>
      <c r="J147" s="190">
        <f>BK147</f>
        <v>0</v>
      </c>
      <c r="K147" s="176"/>
      <c r="L147" s="181"/>
      <c r="M147" s="182"/>
      <c r="N147" s="183"/>
      <c r="O147" s="183"/>
      <c r="P147" s="184">
        <f>SUM(P148:P194)</f>
        <v>0</v>
      </c>
      <c r="Q147" s="183"/>
      <c r="R147" s="184">
        <f>SUM(R148:R194)</f>
        <v>2.3326457199999999</v>
      </c>
      <c r="S147" s="183"/>
      <c r="T147" s="185">
        <f>SUM(T148:T194)</f>
        <v>0</v>
      </c>
      <c r="AR147" s="186" t="s">
        <v>82</v>
      </c>
      <c r="AT147" s="187" t="s">
        <v>74</v>
      </c>
      <c r="AU147" s="187" t="s">
        <v>82</v>
      </c>
      <c r="AY147" s="186" t="s">
        <v>164</v>
      </c>
      <c r="BK147" s="188">
        <f>SUM(BK148:BK194)</f>
        <v>0</v>
      </c>
    </row>
    <row r="148" spans="1:65" s="2" customFormat="1" ht="16.5" customHeight="1">
      <c r="A148" s="34"/>
      <c r="B148" s="35"/>
      <c r="C148" s="191" t="s">
        <v>82</v>
      </c>
      <c r="D148" s="191" t="s">
        <v>167</v>
      </c>
      <c r="E148" s="192" t="s">
        <v>168</v>
      </c>
      <c r="F148" s="193" t="s">
        <v>169</v>
      </c>
      <c r="G148" s="194" t="s">
        <v>170</v>
      </c>
      <c r="H148" s="195">
        <v>0.15</v>
      </c>
      <c r="I148" s="196"/>
      <c r="J148" s="197">
        <f>ROUND(I148*H148,2)</f>
        <v>0</v>
      </c>
      <c r="K148" s="193" t="s">
        <v>171</v>
      </c>
      <c r="L148" s="39"/>
      <c r="M148" s="198" t="s">
        <v>1</v>
      </c>
      <c r="N148" s="199" t="s">
        <v>40</v>
      </c>
      <c r="O148" s="71"/>
      <c r="P148" s="200">
        <f>O148*H148</f>
        <v>0</v>
      </c>
      <c r="Q148" s="200">
        <v>1.94302</v>
      </c>
      <c r="R148" s="200">
        <f>Q148*H148</f>
        <v>0.29145299999999996</v>
      </c>
      <c r="S148" s="200">
        <v>0</v>
      </c>
      <c r="T148" s="201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2" t="s">
        <v>172</v>
      </c>
      <c r="AT148" s="202" t="s">
        <v>167</v>
      </c>
      <c r="AU148" s="202" t="s">
        <v>84</v>
      </c>
      <c r="AY148" s="17" t="s">
        <v>164</v>
      </c>
      <c r="BE148" s="203">
        <f>IF(N148="základní",J148,0)</f>
        <v>0</v>
      </c>
      <c r="BF148" s="203">
        <f>IF(N148="snížená",J148,0)</f>
        <v>0</v>
      </c>
      <c r="BG148" s="203">
        <f>IF(N148="zákl. přenesená",J148,0)</f>
        <v>0</v>
      </c>
      <c r="BH148" s="203">
        <f>IF(N148="sníž. přenesená",J148,0)</f>
        <v>0</v>
      </c>
      <c r="BI148" s="203">
        <f>IF(N148="nulová",J148,0)</f>
        <v>0</v>
      </c>
      <c r="BJ148" s="17" t="s">
        <v>82</v>
      </c>
      <c r="BK148" s="203">
        <f>ROUND(I148*H148,2)</f>
        <v>0</v>
      </c>
      <c r="BL148" s="17" t="s">
        <v>172</v>
      </c>
      <c r="BM148" s="202" t="s">
        <v>173</v>
      </c>
    </row>
    <row r="149" spans="1:65" s="2" customFormat="1" ht="11.25">
      <c r="A149" s="34"/>
      <c r="B149" s="35"/>
      <c r="C149" s="36"/>
      <c r="D149" s="204" t="s">
        <v>174</v>
      </c>
      <c r="E149" s="36"/>
      <c r="F149" s="205" t="s">
        <v>175</v>
      </c>
      <c r="G149" s="36"/>
      <c r="H149" s="36"/>
      <c r="I149" s="206"/>
      <c r="J149" s="36"/>
      <c r="K149" s="36"/>
      <c r="L149" s="39"/>
      <c r="M149" s="207"/>
      <c r="N149" s="208"/>
      <c r="O149" s="71"/>
      <c r="P149" s="71"/>
      <c r="Q149" s="71"/>
      <c r="R149" s="71"/>
      <c r="S149" s="71"/>
      <c r="T149" s="72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174</v>
      </c>
      <c r="AU149" s="17" t="s">
        <v>84</v>
      </c>
    </row>
    <row r="150" spans="1:65" s="13" customFormat="1" ht="22.5">
      <c r="B150" s="209"/>
      <c r="C150" s="210"/>
      <c r="D150" s="211" t="s">
        <v>176</v>
      </c>
      <c r="E150" s="212" t="s">
        <v>1</v>
      </c>
      <c r="F150" s="213" t="s">
        <v>177</v>
      </c>
      <c r="G150" s="210"/>
      <c r="H150" s="212" t="s">
        <v>1</v>
      </c>
      <c r="I150" s="214"/>
      <c r="J150" s="210"/>
      <c r="K150" s="210"/>
      <c r="L150" s="215"/>
      <c r="M150" s="216"/>
      <c r="N150" s="217"/>
      <c r="O150" s="217"/>
      <c r="P150" s="217"/>
      <c r="Q150" s="217"/>
      <c r="R150" s="217"/>
      <c r="S150" s="217"/>
      <c r="T150" s="218"/>
      <c r="AT150" s="219" t="s">
        <v>176</v>
      </c>
      <c r="AU150" s="219" t="s">
        <v>84</v>
      </c>
      <c r="AV150" s="13" t="s">
        <v>82</v>
      </c>
      <c r="AW150" s="13" t="s">
        <v>31</v>
      </c>
      <c r="AX150" s="13" t="s">
        <v>75</v>
      </c>
      <c r="AY150" s="219" t="s">
        <v>164</v>
      </c>
    </row>
    <row r="151" spans="1:65" s="13" customFormat="1" ht="11.25">
      <c r="B151" s="209"/>
      <c r="C151" s="210"/>
      <c r="D151" s="211" t="s">
        <v>176</v>
      </c>
      <c r="E151" s="212" t="s">
        <v>1</v>
      </c>
      <c r="F151" s="213" t="s">
        <v>178</v>
      </c>
      <c r="G151" s="210"/>
      <c r="H151" s="212" t="s">
        <v>1</v>
      </c>
      <c r="I151" s="214"/>
      <c r="J151" s="210"/>
      <c r="K151" s="210"/>
      <c r="L151" s="215"/>
      <c r="M151" s="216"/>
      <c r="N151" s="217"/>
      <c r="O151" s="217"/>
      <c r="P151" s="217"/>
      <c r="Q151" s="217"/>
      <c r="R151" s="217"/>
      <c r="S151" s="217"/>
      <c r="T151" s="218"/>
      <c r="AT151" s="219" t="s">
        <v>176</v>
      </c>
      <c r="AU151" s="219" t="s">
        <v>84</v>
      </c>
      <c r="AV151" s="13" t="s">
        <v>82</v>
      </c>
      <c r="AW151" s="13" t="s">
        <v>31</v>
      </c>
      <c r="AX151" s="13" t="s">
        <v>75</v>
      </c>
      <c r="AY151" s="219" t="s">
        <v>164</v>
      </c>
    </row>
    <row r="152" spans="1:65" s="13" customFormat="1" ht="11.25">
      <c r="B152" s="209"/>
      <c r="C152" s="210"/>
      <c r="D152" s="211" t="s">
        <v>176</v>
      </c>
      <c r="E152" s="212" t="s">
        <v>1</v>
      </c>
      <c r="F152" s="213" t="s">
        <v>179</v>
      </c>
      <c r="G152" s="210"/>
      <c r="H152" s="212" t="s">
        <v>1</v>
      </c>
      <c r="I152" s="214"/>
      <c r="J152" s="210"/>
      <c r="K152" s="210"/>
      <c r="L152" s="215"/>
      <c r="M152" s="216"/>
      <c r="N152" s="217"/>
      <c r="O152" s="217"/>
      <c r="P152" s="217"/>
      <c r="Q152" s="217"/>
      <c r="R152" s="217"/>
      <c r="S152" s="217"/>
      <c r="T152" s="218"/>
      <c r="AT152" s="219" t="s">
        <v>176</v>
      </c>
      <c r="AU152" s="219" t="s">
        <v>84</v>
      </c>
      <c r="AV152" s="13" t="s">
        <v>82</v>
      </c>
      <c r="AW152" s="13" t="s">
        <v>31</v>
      </c>
      <c r="AX152" s="13" t="s">
        <v>75</v>
      </c>
      <c r="AY152" s="219" t="s">
        <v>164</v>
      </c>
    </row>
    <row r="153" spans="1:65" s="14" customFormat="1" ht="11.25">
      <c r="B153" s="220"/>
      <c r="C153" s="221"/>
      <c r="D153" s="211" t="s">
        <v>176</v>
      </c>
      <c r="E153" s="222" t="s">
        <v>1</v>
      </c>
      <c r="F153" s="223" t="s">
        <v>180</v>
      </c>
      <c r="G153" s="221"/>
      <c r="H153" s="224">
        <v>0.15</v>
      </c>
      <c r="I153" s="225"/>
      <c r="J153" s="221"/>
      <c r="K153" s="221"/>
      <c r="L153" s="226"/>
      <c r="M153" s="227"/>
      <c r="N153" s="228"/>
      <c r="O153" s="228"/>
      <c r="P153" s="228"/>
      <c r="Q153" s="228"/>
      <c r="R153" s="228"/>
      <c r="S153" s="228"/>
      <c r="T153" s="229"/>
      <c r="AT153" s="230" t="s">
        <v>176</v>
      </c>
      <c r="AU153" s="230" t="s">
        <v>84</v>
      </c>
      <c r="AV153" s="14" t="s">
        <v>84</v>
      </c>
      <c r="AW153" s="14" t="s">
        <v>31</v>
      </c>
      <c r="AX153" s="14" t="s">
        <v>75</v>
      </c>
      <c r="AY153" s="230" t="s">
        <v>164</v>
      </c>
    </row>
    <row r="154" spans="1:65" s="2" customFormat="1" ht="26.45" customHeight="1">
      <c r="A154" s="34"/>
      <c r="B154" s="35"/>
      <c r="C154" s="191" t="s">
        <v>84</v>
      </c>
      <c r="D154" s="191" t="s">
        <v>167</v>
      </c>
      <c r="E154" s="192" t="s">
        <v>181</v>
      </c>
      <c r="F154" s="193" t="s">
        <v>182</v>
      </c>
      <c r="G154" s="194" t="s">
        <v>183</v>
      </c>
      <c r="H154" s="195">
        <v>0.129</v>
      </c>
      <c r="I154" s="196"/>
      <c r="J154" s="197">
        <f>ROUND(I154*H154,2)</f>
        <v>0</v>
      </c>
      <c r="K154" s="193" t="s">
        <v>171</v>
      </c>
      <c r="L154" s="39"/>
      <c r="M154" s="198" t="s">
        <v>1</v>
      </c>
      <c r="N154" s="199" t="s">
        <v>40</v>
      </c>
      <c r="O154" s="71"/>
      <c r="P154" s="200">
        <f>O154*H154</f>
        <v>0</v>
      </c>
      <c r="Q154" s="200">
        <v>1.0900000000000001</v>
      </c>
      <c r="R154" s="200">
        <f>Q154*H154</f>
        <v>0.14061000000000001</v>
      </c>
      <c r="S154" s="200">
        <v>0</v>
      </c>
      <c r="T154" s="201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2" t="s">
        <v>172</v>
      </c>
      <c r="AT154" s="202" t="s">
        <v>167</v>
      </c>
      <c r="AU154" s="202" t="s">
        <v>84</v>
      </c>
      <c r="AY154" s="17" t="s">
        <v>164</v>
      </c>
      <c r="BE154" s="203">
        <f>IF(N154="základní",J154,0)</f>
        <v>0</v>
      </c>
      <c r="BF154" s="203">
        <f>IF(N154="snížená",J154,0)</f>
        <v>0</v>
      </c>
      <c r="BG154" s="203">
        <f>IF(N154="zákl. přenesená",J154,0)</f>
        <v>0</v>
      </c>
      <c r="BH154" s="203">
        <f>IF(N154="sníž. přenesená",J154,0)</f>
        <v>0</v>
      </c>
      <c r="BI154" s="203">
        <f>IF(N154="nulová",J154,0)</f>
        <v>0</v>
      </c>
      <c r="BJ154" s="17" t="s">
        <v>82</v>
      </c>
      <c r="BK154" s="203">
        <f>ROUND(I154*H154,2)</f>
        <v>0</v>
      </c>
      <c r="BL154" s="17" t="s">
        <v>172</v>
      </c>
      <c r="BM154" s="202" t="s">
        <v>184</v>
      </c>
    </row>
    <row r="155" spans="1:65" s="2" customFormat="1" ht="11.25">
      <c r="A155" s="34"/>
      <c r="B155" s="35"/>
      <c r="C155" s="36"/>
      <c r="D155" s="204" t="s">
        <v>174</v>
      </c>
      <c r="E155" s="36"/>
      <c r="F155" s="205" t="s">
        <v>185</v>
      </c>
      <c r="G155" s="36"/>
      <c r="H155" s="36"/>
      <c r="I155" s="206"/>
      <c r="J155" s="36"/>
      <c r="K155" s="36"/>
      <c r="L155" s="39"/>
      <c r="M155" s="207"/>
      <c r="N155" s="208"/>
      <c r="O155" s="71"/>
      <c r="P155" s="71"/>
      <c r="Q155" s="71"/>
      <c r="R155" s="71"/>
      <c r="S155" s="71"/>
      <c r="T155" s="72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174</v>
      </c>
      <c r="AU155" s="17" t="s">
        <v>84</v>
      </c>
    </row>
    <row r="156" spans="1:65" s="13" customFormat="1" ht="22.5">
      <c r="B156" s="209"/>
      <c r="C156" s="210"/>
      <c r="D156" s="211" t="s">
        <v>176</v>
      </c>
      <c r="E156" s="212" t="s">
        <v>1</v>
      </c>
      <c r="F156" s="213" t="s">
        <v>177</v>
      </c>
      <c r="G156" s="210"/>
      <c r="H156" s="212" t="s">
        <v>1</v>
      </c>
      <c r="I156" s="214"/>
      <c r="J156" s="210"/>
      <c r="K156" s="210"/>
      <c r="L156" s="215"/>
      <c r="M156" s="216"/>
      <c r="N156" s="217"/>
      <c r="O156" s="217"/>
      <c r="P156" s="217"/>
      <c r="Q156" s="217"/>
      <c r="R156" s="217"/>
      <c r="S156" s="217"/>
      <c r="T156" s="218"/>
      <c r="AT156" s="219" t="s">
        <v>176</v>
      </c>
      <c r="AU156" s="219" t="s">
        <v>84</v>
      </c>
      <c r="AV156" s="13" t="s">
        <v>82</v>
      </c>
      <c r="AW156" s="13" t="s">
        <v>31</v>
      </c>
      <c r="AX156" s="13" t="s">
        <v>75</v>
      </c>
      <c r="AY156" s="219" t="s">
        <v>164</v>
      </c>
    </row>
    <row r="157" spans="1:65" s="13" customFormat="1" ht="11.25">
      <c r="B157" s="209"/>
      <c r="C157" s="210"/>
      <c r="D157" s="211" t="s">
        <v>176</v>
      </c>
      <c r="E157" s="212" t="s">
        <v>1</v>
      </c>
      <c r="F157" s="213" t="s">
        <v>178</v>
      </c>
      <c r="G157" s="210"/>
      <c r="H157" s="212" t="s">
        <v>1</v>
      </c>
      <c r="I157" s="214"/>
      <c r="J157" s="210"/>
      <c r="K157" s="210"/>
      <c r="L157" s="215"/>
      <c r="M157" s="216"/>
      <c r="N157" s="217"/>
      <c r="O157" s="217"/>
      <c r="P157" s="217"/>
      <c r="Q157" s="217"/>
      <c r="R157" s="217"/>
      <c r="S157" s="217"/>
      <c r="T157" s="218"/>
      <c r="AT157" s="219" t="s">
        <v>176</v>
      </c>
      <c r="AU157" s="219" t="s">
        <v>84</v>
      </c>
      <c r="AV157" s="13" t="s">
        <v>82</v>
      </c>
      <c r="AW157" s="13" t="s">
        <v>31</v>
      </c>
      <c r="AX157" s="13" t="s">
        <v>75</v>
      </c>
      <c r="AY157" s="219" t="s">
        <v>164</v>
      </c>
    </row>
    <row r="158" spans="1:65" s="13" customFormat="1" ht="11.25">
      <c r="B158" s="209"/>
      <c r="C158" s="210"/>
      <c r="D158" s="211" t="s">
        <v>176</v>
      </c>
      <c r="E158" s="212" t="s">
        <v>1</v>
      </c>
      <c r="F158" s="213" t="s">
        <v>179</v>
      </c>
      <c r="G158" s="210"/>
      <c r="H158" s="212" t="s">
        <v>1</v>
      </c>
      <c r="I158" s="214"/>
      <c r="J158" s="210"/>
      <c r="K158" s="210"/>
      <c r="L158" s="215"/>
      <c r="M158" s="216"/>
      <c r="N158" s="217"/>
      <c r="O158" s="217"/>
      <c r="P158" s="217"/>
      <c r="Q158" s="217"/>
      <c r="R158" s="217"/>
      <c r="S158" s="217"/>
      <c r="T158" s="218"/>
      <c r="AT158" s="219" t="s">
        <v>176</v>
      </c>
      <c r="AU158" s="219" t="s">
        <v>84</v>
      </c>
      <c r="AV158" s="13" t="s">
        <v>82</v>
      </c>
      <c r="AW158" s="13" t="s">
        <v>31</v>
      </c>
      <c r="AX158" s="13" t="s">
        <v>75</v>
      </c>
      <c r="AY158" s="219" t="s">
        <v>164</v>
      </c>
    </row>
    <row r="159" spans="1:65" s="14" customFormat="1" ht="11.25">
      <c r="B159" s="220"/>
      <c r="C159" s="221"/>
      <c r="D159" s="211" t="s">
        <v>176</v>
      </c>
      <c r="E159" s="222" t="s">
        <v>1</v>
      </c>
      <c r="F159" s="223" t="s">
        <v>186</v>
      </c>
      <c r="G159" s="221"/>
      <c r="H159" s="224">
        <v>0.129</v>
      </c>
      <c r="I159" s="225"/>
      <c r="J159" s="221"/>
      <c r="K159" s="221"/>
      <c r="L159" s="226"/>
      <c r="M159" s="227"/>
      <c r="N159" s="228"/>
      <c r="O159" s="228"/>
      <c r="P159" s="228"/>
      <c r="Q159" s="228"/>
      <c r="R159" s="228"/>
      <c r="S159" s="228"/>
      <c r="T159" s="229"/>
      <c r="AT159" s="230" t="s">
        <v>176</v>
      </c>
      <c r="AU159" s="230" t="s">
        <v>84</v>
      </c>
      <c r="AV159" s="14" t="s">
        <v>84</v>
      </c>
      <c r="AW159" s="14" t="s">
        <v>31</v>
      </c>
      <c r="AX159" s="14" t="s">
        <v>75</v>
      </c>
      <c r="AY159" s="230" t="s">
        <v>164</v>
      </c>
    </row>
    <row r="160" spans="1:65" s="2" customFormat="1" ht="36" customHeight="1">
      <c r="A160" s="34"/>
      <c r="B160" s="35"/>
      <c r="C160" s="191" t="s">
        <v>165</v>
      </c>
      <c r="D160" s="191" t="s">
        <v>167</v>
      </c>
      <c r="E160" s="192" t="s">
        <v>187</v>
      </c>
      <c r="F160" s="193" t="s">
        <v>188</v>
      </c>
      <c r="G160" s="194" t="s">
        <v>189</v>
      </c>
      <c r="H160" s="195">
        <v>3.65</v>
      </c>
      <c r="I160" s="196"/>
      <c r="J160" s="197">
        <f>ROUND(I160*H160,2)</f>
        <v>0</v>
      </c>
      <c r="K160" s="193" t="s">
        <v>171</v>
      </c>
      <c r="L160" s="39"/>
      <c r="M160" s="198" t="s">
        <v>1</v>
      </c>
      <c r="N160" s="199" t="s">
        <v>40</v>
      </c>
      <c r="O160" s="71"/>
      <c r="P160" s="200">
        <f>O160*H160</f>
        <v>0</v>
      </c>
      <c r="Q160" s="200">
        <v>6.1969999999999997E-2</v>
      </c>
      <c r="R160" s="200">
        <f>Q160*H160</f>
        <v>0.22619049999999999</v>
      </c>
      <c r="S160" s="200">
        <v>0</v>
      </c>
      <c r="T160" s="201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2" t="s">
        <v>172</v>
      </c>
      <c r="AT160" s="202" t="s">
        <v>167</v>
      </c>
      <c r="AU160" s="202" t="s">
        <v>84</v>
      </c>
      <c r="AY160" s="17" t="s">
        <v>164</v>
      </c>
      <c r="BE160" s="203">
        <f>IF(N160="základní",J160,0)</f>
        <v>0</v>
      </c>
      <c r="BF160" s="203">
        <f>IF(N160="snížená",J160,0)</f>
        <v>0</v>
      </c>
      <c r="BG160" s="203">
        <f>IF(N160="zákl. přenesená",J160,0)</f>
        <v>0</v>
      </c>
      <c r="BH160" s="203">
        <f>IF(N160="sníž. přenesená",J160,0)</f>
        <v>0</v>
      </c>
      <c r="BI160" s="203">
        <f>IF(N160="nulová",J160,0)</f>
        <v>0</v>
      </c>
      <c r="BJ160" s="17" t="s">
        <v>82</v>
      </c>
      <c r="BK160" s="203">
        <f>ROUND(I160*H160,2)</f>
        <v>0</v>
      </c>
      <c r="BL160" s="17" t="s">
        <v>172</v>
      </c>
      <c r="BM160" s="202" t="s">
        <v>190</v>
      </c>
    </row>
    <row r="161" spans="1:65" s="2" customFormat="1" ht="11.25">
      <c r="A161" s="34"/>
      <c r="B161" s="35"/>
      <c r="C161" s="36"/>
      <c r="D161" s="204" t="s">
        <v>174</v>
      </c>
      <c r="E161" s="36"/>
      <c r="F161" s="205" t="s">
        <v>191</v>
      </c>
      <c r="G161" s="36"/>
      <c r="H161" s="36"/>
      <c r="I161" s="206"/>
      <c r="J161" s="36"/>
      <c r="K161" s="36"/>
      <c r="L161" s="39"/>
      <c r="M161" s="207"/>
      <c r="N161" s="208"/>
      <c r="O161" s="71"/>
      <c r="P161" s="71"/>
      <c r="Q161" s="71"/>
      <c r="R161" s="71"/>
      <c r="S161" s="71"/>
      <c r="T161" s="72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174</v>
      </c>
      <c r="AU161" s="17" t="s">
        <v>84</v>
      </c>
    </row>
    <row r="162" spans="1:65" s="13" customFormat="1" ht="22.5">
      <c r="B162" s="209"/>
      <c r="C162" s="210"/>
      <c r="D162" s="211" t="s">
        <v>176</v>
      </c>
      <c r="E162" s="212" t="s">
        <v>1</v>
      </c>
      <c r="F162" s="213" t="s">
        <v>177</v>
      </c>
      <c r="G162" s="210"/>
      <c r="H162" s="212" t="s">
        <v>1</v>
      </c>
      <c r="I162" s="214"/>
      <c r="J162" s="210"/>
      <c r="K162" s="210"/>
      <c r="L162" s="215"/>
      <c r="M162" s="216"/>
      <c r="N162" s="217"/>
      <c r="O162" s="217"/>
      <c r="P162" s="217"/>
      <c r="Q162" s="217"/>
      <c r="R162" s="217"/>
      <c r="S162" s="217"/>
      <c r="T162" s="218"/>
      <c r="AT162" s="219" t="s">
        <v>176</v>
      </c>
      <c r="AU162" s="219" t="s">
        <v>84</v>
      </c>
      <c r="AV162" s="13" t="s">
        <v>82</v>
      </c>
      <c r="AW162" s="13" t="s">
        <v>31</v>
      </c>
      <c r="AX162" s="13" t="s">
        <v>75</v>
      </c>
      <c r="AY162" s="219" t="s">
        <v>164</v>
      </c>
    </row>
    <row r="163" spans="1:65" s="13" customFormat="1" ht="11.25">
      <c r="B163" s="209"/>
      <c r="C163" s="210"/>
      <c r="D163" s="211" t="s">
        <v>176</v>
      </c>
      <c r="E163" s="212" t="s">
        <v>1</v>
      </c>
      <c r="F163" s="213" t="s">
        <v>178</v>
      </c>
      <c r="G163" s="210"/>
      <c r="H163" s="212" t="s">
        <v>1</v>
      </c>
      <c r="I163" s="214"/>
      <c r="J163" s="210"/>
      <c r="K163" s="210"/>
      <c r="L163" s="215"/>
      <c r="M163" s="216"/>
      <c r="N163" s="217"/>
      <c r="O163" s="217"/>
      <c r="P163" s="217"/>
      <c r="Q163" s="217"/>
      <c r="R163" s="217"/>
      <c r="S163" s="217"/>
      <c r="T163" s="218"/>
      <c r="AT163" s="219" t="s">
        <v>176</v>
      </c>
      <c r="AU163" s="219" t="s">
        <v>84</v>
      </c>
      <c r="AV163" s="13" t="s">
        <v>82</v>
      </c>
      <c r="AW163" s="13" t="s">
        <v>31</v>
      </c>
      <c r="AX163" s="13" t="s">
        <v>75</v>
      </c>
      <c r="AY163" s="219" t="s">
        <v>164</v>
      </c>
    </row>
    <row r="164" spans="1:65" s="14" customFormat="1" ht="11.25">
      <c r="B164" s="220"/>
      <c r="C164" s="221"/>
      <c r="D164" s="211" t="s">
        <v>176</v>
      </c>
      <c r="E164" s="222" t="s">
        <v>1</v>
      </c>
      <c r="F164" s="223" t="s">
        <v>192</v>
      </c>
      <c r="G164" s="221"/>
      <c r="H164" s="224">
        <v>1.825</v>
      </c>
      <c r="I164" s="225"/>
      <c r="J164" s="221"/>
      <c r="K164" s="221"/>
      <c r="L164" s="226"/>
      <c r="M164" s="227"/>
      <c r="N164" s="228"/>
      <c r="O164" s="228"/>
      <c r="P164" s="228"/>
      <c r="Q164" s="228"/>
      <c r="R164" s="228"/>
      <c r="S164" s="228"/>
      <c r="T164" s="229"/>
      <c r="AT164" s="230" t="s">
        <v>176</v>
      </c>
      <c r="AU164" s="230" t="s">
        <v>84</v>
      </c>
      <c r="AV164" s="14" t="s">
        <v>84</v>
      </c>
      <c r="AW164" s="14" t="s">
        <v>31</v>
      </c>
      <c r="AX164" s="14" t="s">
        <v>75</v>
      </c>
      <c r="AY164" s="230" t="s">
        <v>164</v>
      </c>
    </row>
    <row r="165" spans="1:65" s="14" customFormat="1" ht="11.25">
      <c r="B165" s="220"/>
      <c r="C165" s="221"/>
      <c r="D165" s="211" t="s">
        <v>176</v>
      </c>
      <c r="E165" s="222" t="s">
        <v>1</v>
      </c>
      <c r="F165" s="223" t="s">
        <v>193</v>
      </c>
      <c r="G165" s="221"/>
      <c r="H165" s="224">
        <v>1.825</v>
      </c>
      <c r="I165" s="225"/>
      <c r="J165" s="221"/>
      <c r="K165" s="221"/>
      <c r="L165" s="226"/>
      <c r="M165" s="227"/>
      <c r="N165" s="228"/>
      <c r="O165" s="228"/>
      <c r="P165" s="228"/>
      <c r="Q165" s="228"/>
      <c r="R165" s="228"/>
      <c r="S165" s="228"/>
      <c r="T165" s="229"/>
      <c r="AT165" s="230" t="s">
        <v>176</v>
      </c>
      <c r="AU165" s="230" t="s">
        <v>84</v>
      </c>
      <c r="AV165" s="14" t="s">
        <v>84</v>
      </c>
      <c r="AW165" s="14" t="s">
        <v>31</v>
      </c>
      <c r="AX165" s="14" t="s">
        <v>75</v>
      </c>
      <c r="AY165" s="230" t="s">
        <v>164</v>
      </c>
    </row>
    <row r="166" spans="1:65" s="2" customFormat="1" ht="26.45" customHeight="1">
      <c r="A166" s="34"/>
      <c r="B166" s="35"/>
      <c r="C166" s="191" t="s">
        <v>172</v>
      </c>
      <c r="D166" s="191" t="s">
        <v>167</v>
      </c>
      <c r="E166" s="192" t="s">
        <v>194</v>
      </c>
      <c r="F166" s="193" t="s">
        <v>195</v>
      </c>
      <c r="G166" s="194" t="s">
        <v>189</v>
      </c>
      <c r="H166" s="195">
        <v>24.300999999999998</v>
      </c>
      <c r="I166" s="196"/>
      <c r="J166" s="197">
        <f>ROUND(I166*H166,2)</f>
        <v>0</v>
      </c>
      <c r="K166" s="193" t="s">
        <v>171</v>
      </c>
      <c r="L166" s="39"/>
      <c r="M166" s="198" t="s">
        <v>1</v>
      </c>
      <c r="N166" s="199" t="s">
        <v>40</v>
      </c>
      <c r="O166" s="71"/>
      <c r="P166" s="200">
        <f>O166*H166</f>
        <v>0</v>
      </c>
      <c r="Q166" s="200">
        <v>6.1719999999999997E-2</v>
      </c>
      <c r="R166" s="200">
        <f>Q166*H166</f>
        <v>1.4998577199999998</v>
      </c>
      <c r="S166" s="200">
        <v>0</v>
      </c>
      <c r="T166" s="201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2" t="s">
        <v>172</v>
      </c>
      <c r="AT166" s="202" t="s">
        <v>167</v>
      </c>
      <c r="AU166" s="202" t="s">
        <v>84</v>
      </c>
      <c r="AY166" s="17" t="s">
        <v>164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17" t="s">
        <v>82</v>
      </c>
      <c r="BK166" s="203">
        <f>ROUND(I166*H166,2)</f>
        <v>0</v>
      </c>
      <c r="BL166" s="17" t="s">
        <v>172</v>
      </c>
      <c r="BM166" s="202" t="s">
        <v>196</v>
      </c>
    </row>
    <row r="167" spans="1:65" s="2" customFormat="1" ht="11.25">
      <c r="A167" s="34"/>
      <c r="B167" s="35"/>
      <c r="C167" s="36"/>
      <c r="D167" s="204" t="s">
        <v>174</v>
      </c>
      <c r="E167" s="36"/>
      <c r="F167" s="205" t="s">
        <v>197</v>
      </c>
      <c r="G167" s="36"/>
      <c r="H167" s="36"/>
      <c r="I167" s="206"/>
      <c r="J167" s="36"/>
      <c r="K167" s="36"/>
      <c r="L167" s="39"/>
      <c r="M167" s="207"/>
      <c r="N167" s="208"/>
      <c r="O167" s="71"/>
      <c r="P167" s="71"/>
      <c r="Q167" s="71"/>
      <c r="R167" s="71"/>
      <c r="S167" s="71"/>
      <c r="T167" s="72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174</v>
      </c>
      <c r="AU167" s="17" t="s">
        <v>84</v>
      </c>
    </row>
    <row r="168" spans="1:65" s="13" customFormat="1" ht="22.5">
      <c r="B168" s="209"/>
      <c r="C168" s="210"/>
      <c r="D168" s="211" t="s">
        <v>176</v>
      </c>
      <c r="E168" s="212" t="s">
        <v>1</v>
      </c>
      <c r="F168" s="213" t="s">
        <v>177</v>
      </c>
      <c r="G168" s="210"/>
      <c r="H168" s="212" t="s">
        <v>1</v>
      </c>
      <c r="I168" s="214"/>
      <c r="J168" s="210"/>
      <c r="K168" s="210"/>
      <c r="L168" s="215"/>
      <c r="M168" s="216"/>
      <c r="N168" s="217"/>
      <c r="O168" s="217"/>
      <c r="P168" s="217"/>
      <c r="Q168" s="217"/>
      <c r="R168" s="217"/>
      <c r="S168" s="217"/>
      <c r="T168" s="218"/>
      <c r="AT168" s="219" t="s">
        <v>176</v>
      </c>
      <c r="AU168" s="219" t="s">
        <v>84</v>
      </c>
      <c r="AV168" s="13" t="s">
        <v>82</v>
      </c>
      <c r="AW168" s="13" t="s">
        <v>31</v>
      </c>
      <c r="AX168" s="13" t="s">
        <v>75</v>
      </c>
      <c r="AY168" s="219" t="s">
        <v>164</v>
      </c>
    </row>
    <row r="169" spans="1:65" s="13" customFormat="1" ht="11.25">
      <c r="B169" s="209"/>
      <c r="C169" s="210"/>
      <c r="D169" s="211" t="s">
        <v>176</v>
      </c>
      <c r="E169" s="212" t="s">
        <v>1</v>
      </c>
      <c r="F169" s="213" t="s">
        <v>178</v>
      </c>
      <c r="G169" s="210"/>
      <c r="H169" s="212" t="s">
        <v>1</v>
      </c>
      <c r="I169" s="214"/>
      <c r="J169" s="210"/>
      <c r="K169" s="210"/>
      <c r="L169" s="215"/>
      <c r="M169" s="216"/>
      <c r="N169" s="217"/>
      <c r="O169" s="217"/>
      <c r="P169" s="217"/>
      <c r="Q169" s="217"/>
      <c r="R169" s="217"/>
      <c r="S169" s="217"/>
      <c r="T169" s="218"/>
      <c r="AT169" s="219" t="s">
        <v>176</v>
      </c>
      <c r="AU169" s="219" t="s">
        <v>84</v>
      </c>
      <c r="AV169" s="13" t="s">
        <v>82</v>
      </c>
      <c r="AW169" s="13" t="s">
        <v>31</v>
      </c>
      <c r="AX169" s="13" t="s">
        <v>75</v>
      </c>
      <c r="AY169" s="219" t="s">
        <v>164</v>
      </c>
    </row>
    <row r="170" spans="1:65" s="14" customFormat="1" ht="11.25">
      <c r="B170" s="220"/>
      <c r="C170" s="221"/>
      <c r="D170" s="211" t="s">
        <v>176</v>
      </c>
      <c r="E170" s="222" t="s">
        <v>1</v>
      </c>
      <c r="F170" s="223" t="s">
        <v>198</v>
      </c>
      <c r="G170" s="221"/>
      <c r="H170" s="224">
        <v>1.89</v>
      </c>
      <c r="I170" s="225"/>
      <c r="J170" s="221"/>
      <c r="K170" s="221"/>
      <c r="L170" s="226"/>
      <c r="M170" s="227"/>
      <c r="N170" s="228"/>
      <c r="O170" s="228"/>
      <c r="P170" s="228"/>
      <c r="Q170" s="228"/>
      <c r="R170" s="228"/>
      <c r="S170" s="228"/>
      <c r="T170" s="229"/>
      <c r="AT170" s="230" t="s">
        <v>176</v>
      </c>
      <c r="AU170" s="230" t="s">
        <v>84</v>
      </c>
      <c r="AV170" s="14" t="s">
        <v>84</v>
      </c>
      <c r="AW170" s="14" t="s">
        <v>31</v>
      </c>
      <c r="AX170" s="14" t="s">
        <v>75</v>
      </c>
      <c r="AY170" s="230" t="s">
        <v>164</v>
      </c>
    </row>
    <row r="171" spans="1:65" s="14" customFormat="1" ht="11.25">
      <c r="B171" s="220"/>
      <c r="C171" s="221"/>
      <c r="D171" s="211" t="s">
        <v>176</v>
      </c>
      <c r="E171" s="222" t="s">
        <v>1</v>
      </c>
      <c r="F171" s="223" t="s">
        <v>199</v>
      </c>
      <c r="G171" s="221"/>
      <c r="H171" s="224">
        <v>15.840999999999999</v>
      </c>
      <c r="I171" s="225"/>
      <c r="J171" s="221"/>
      <c r="K171" s="221"/>
      <c r="L171" s="226"/>
      <c r="M171" s="227"/>
      <c r="N171" s="228"/>
      <c r="O171" s="228"/>
      <c r="P171" s="228"/>
      <c r="Q171" s="228"/>
      <c r="R171" s="228"/>
      <c r="S171" s="228"/>
      <c r="T171" s="229"/>
      <c r="AT171" s="230" t="s">
        <v>176</v>
      </c>
      <c r="AU171" s="230" t="s">
        <v>84</v>
      </c>
      <c r="AV171" s="14" t="s">
        <v>84</v>
      </c>
      <c r="AW171" s="14" t="s">
        <v>31</v>
      </c>
      <c r="AX171" s="14" t="s">
        <v>75</v>
      </c>
      <c r="AY171" s="230" t="s">
        <v>164</v>
      </c>
    </row>
    <row r="172" spans="1:65" s="14" customFormat="1" ht="11.25">
      <c r="B172" s="220"/>
      <c r="C172" s="221"/>
      <c r="D172" s="211" t="s">
        <v>176</v>
      </c>
      <c r="E172" s="222" t="s">
        <v>1</v>
      </c>
      <c r="F172" s="223" t="s">
        <v>200</v>
      </c>
      <c r="G172" s="221"/>
      <c r="H172" s="224">
        <v>6.57</v>
      </c>
      <c r="I172" s="225"/>
      <c r="J172" s="221"/>
      <c r="K172" s="221"/>
      <c r="L172" s="226"/>
      <c r="M172" s="227"/>
      <c r="N172" s="228"/>
      <c r="O172" s="228"/>
      <c r="P172" s="228"/>
      <c r="Q172" s="228"/>
      <c r="R172" s="228"/>
      <c r="S172" s="228"/>
      <c r="T172" s="229"/>
      <c r="AT172" s="230" t="s">
        <v>176</v>
      </c>
      <c r="AU172" s="230" t="s">
        <v>84</v>
      </c>
      <c r="AV172" s="14" t="s">
        <v>84</v>
      </c>
      <c r="AW172" s="14" t="s">
        <v>31</v>
      </c>
      <c r="AX172" s="14" t="s">
        <v>75</v>
      </c>
      <c r="AY172" s="230" t="s">
        <v>164</v>
      </c>
    </row>
    <row r="173" spans="1:65" s="2" customFormat="1" ht="26.45" customHeight="1">
      <c r="A173" s="34"/>
      <c r="B173" s="35"/>
      <c r="C173" s="191" t="s">
        <v>201</v>
      </c>
      <c r="D173" s="191" t="s">
        <v>167</v>
      </c>
      <c r="E173" s="192" t="s">
        <v>202</v>
      </c>
      <c r="F173" s="193" t="s">
        <v>203</v>
      </c>
      <c r="G173" s="194" t="s">
        <v>204</v>
      </c>
      <c r="H173" s="195">
        <v>7.04</v>
      </c>
      <c r="I173" s="196"/>
      <c r="J173" s="197">
        <f>ROUND(I173*H173,2)</f>
        <v>0</v>
      </c>
      <c r="K173" s="193" t="s">
        <v>171</v>
      </c>
      <c r="L173" s="39"/>
      <c r="M173" s="198" t="s">
        <v>1</v>
      </c>
      <c r="N173" s="199" t="s">
        <v>40</v>
      </c>
      <c r="O173" s="71"/>
      <c r="P173" s="200">
        <f>O173*H173</f>
        <v>0</v>
      </c>
      <c r="Q173" s="200">
        <v>8.0000000000000007E-5</v>
      </c>
      <c r="R173" s="200">
        <f>Q173*H173</f>
        <v>5.6320000000000003E-4</v>
      </c>
      <c r="S173" s="200">
        <v>0</v>
      </c>
      <c r="T173" s="201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2" t="s">
        <v>172</v>
      </c>
      <c r="AT173" s="202" t="s">
        <v>167</v>
      </c>
      <c r="AU173" s="202" t="s">
        <v>84</v>
      </c>
      <c r="AY173" s="17" t="s">
        <v>164</v>
      </c>
      <c r="BE173" s="203">
        <f>IF(N173="základní",J173,0)</f>
        <v>0</v>
      </c>
      <c r="BF173" s="203">
        <f>IF(N173="snížená",J173,0)</f>
        <v>0</v>
      </c>
      <c r="BG173" s="203">
        <f>IF(N173="zákl. přenesená",J173,0)</f>
        <v>0</v>
      </c>
      <c r="BH173" s="203">
        <f>IF(N173="sníž. přenesená",J173,0)</f>
        <v>0</v>
      </c>
      <c r="BI173" s="203">
        <f>IF(N173="nulová",J173,0)</f>
        <v>0</v>
      </c>
      <c r="BJ173" s="17" t="s">
        <v>82</v>
      </c>
      <c r="BK173" s="203">
        <f>ROUND(I173*H173,2)</f>
        <v>0</v>
      </c>
      <c r="BL173" s="17" t="s">
        <v>172</v>
      </c>
      <c r="BM173" s="202" t="s">
        <v>205</v>
      </c>
    </row>
    <row r="174" spans="1:65" s="2" customFormat="1" ht="11.25">
      <c r="A174" s="34"/>
      <c r="B174" s="35"/>
      <c r="C174" s="36"/>
      <c r="D174" s="204" t="s">
        <v>174</v>
      </c>
      <c r="E174" s="36"/>
      <c r="F174" s="205" t="s">
        <v>206</v>
      </c>
      <c r="G174" s="36"/>
      <c r="H174" s="36"/>
      <c r="I174" s="206"/>
      <c r="J174" s="36"/>
      <c r="K174" s="36"/>
      <c r="L174" s="39"/>
      <c r="M174" s="207"/>
      <c r="N174" s="208"/>
      <c r="O174" s="71"/>
      <c r="P174" s="71"/>
      <c r="Q174" s="71"/>
      <c r="R174" s="71"/>
      <c r="S174" s="71"/>
      <c r="T174" s="72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174</v>
      </c>
      <c r="AU174" s="17" t="s">
        <v>84</v>
      </c>
    </row>
    <row r="175" spans="1:65" s="13" customFormat="1" ht="22.5">
      <c r="B175" s="209"/>
      <c r="C175" s="210"/>
      <c r="D175" s="211" t="s">
        <v>176</v>
      </c>
      <c r="E175" s="212" t="s">
        <v>1</v>
      </c>
      <c r="F175" s="213" t="s">
        <v>177</v>
      </c>
      <c r="G175" s="210"/>
      <c r="H175" s="212" t="s">
        <v>1</v>
      </c>
      <c r="I175" s="214"/>
      <c r="J175" s="210"/>
      <c r="K175" s="210"/>
      <c r="L175" s="215"/>
      <c r="M175" s="216"/>
      <c r="N175" s="217"/>
      <c r="O175" s="217"/>
      <c r="P175" s="217"/>
      <c r="Q175" s="217"/>
      <c r="R175" s="217"/>
      <c r="S175" s="217"/>
      <c r="T175" s="218"/>
      <c r="AT175" s="219" t="s">
        <v>176</v>
      </c>
      <c r="AU175" s="219" t="s">
        <v>84</v>
      </c>
      <c r="AV175" s="13" t="s">
        <v>82</v>
      </c>
      <c r="AW175" s="13" t="s">
        <v>31</v>
      </c>
      <c r="AX175" s="13" t="s">
        <v>75</v>
      </c>
      <c r="AY175" s="219" t="s">
        <v>164</v>
      </c>
    </row>
    <row r="176" spans="1:65" s="13" customFormat="1" ht="11.25">
      <c r="B176" s="209"/>
      <c r="C176" s="210"/>
      <c r="D176" s="211" t="s">
        <v>176</v>
      </c>
      <c r="E176" s="212" t="s">
        <v>1</v>
      </c>
      <c r="F176" s="213" t="s">
        <v>178</v>
      </c>
      <c r="G176" s="210"/>
      <c r="H176" s="212" t="s">
        <v>1</v>
      </c>
      <c r="I176" s="214"/>
      <c r="J176" s="210"/>
      <c r="K176" s="210"/>
      <c r="L176" s="215"/>
      <c r="M176" s="216"/>
      <c r="N176" s="217"/>
      <c r="O176" s="217"/>
      <c r="P176" s="217"/>
      <c r="Q176" s="217"/>
      <c r="R176" s="217"/>
      <c r="S176" s="217"/>
      <c r="T176" s="218"/>
      <c r="AT176" s="219" t="s">
        <v>176</v>
      </c>
      <c r="AU176" s="219" t="s">
        <v>84</v>
      </c>
      <c r="AV176" s="13" t="s">
        <v>82</v>
      </c>
      <c r="AW176" s="13" t="s">
        <v>31</v>
      </c>
      <c r="AX176" s="13" t="s">
        <v>75</v>
      </c>
      <c r="AY176" s="219" t="s">
        <v>164</v>
      </c>
    </row>
    <row r="177" spans="1:65" s="14" customFormat="1" ht="11.25">
      <c r="B177" s="220"/>
      <c r="C177" s="221"/>
      <c r="D177" s="211" t="s">
        <v>176</v>
      </c>
      <c r="E177" s="222" t="s">
        <v>1</v>
      </c>
      <c r="F177" s="223" t="s">
        <v>207</v>
      </c>
      <c r="G177" s="221"/>
      <c r="H177" s="224">
        <v>0.9</v>
      </c>
      <c r="I177" s="225"/>
      <c r="J177" s="221"/>
      <c r="K177" s="221"/>
      <c r="L177" s="226"/>
      <c r="M177" s="227"/>
      <c r="N177" s="228"/>
      <c r="O177" s="228"/>
      <c r="P177" s="228"/>
      <c r="Q177" s="228"/>
      <c r="R177" s="228"/>
      <c r="S177" s="228"/>
      <c r="T177" s="229"/>
      <c r="AT177" s="230" t="s">
        <v>176</v>
      </c>
      <c r="AU177" s="230" t="s">
        <v>84</v>
      </c>
      <c r="AV177" s="14" t="s">
        <v>84</v>
      </c>
      <c r="AW177" s="14" t="s">
        <v>31</v>
      </c>
      <c r="AX177" s="14" t="s">
        <v>75</v>
      </c>
      <c r="AY177" s="230" t="s">
        <v>164</v>
      </c>
    </row>
    <row r="178" spans="1:65" s="14" customFormat="1" ht="11.25">
      <c r="B178" s="220"/>
      <c r="C178" s="221"/>
      <c r="D178" s="211" t="s">
        <v>176</v>
      </c>
      <c r="E178" s="222" t="s">
        <v>1</v>
      </c>
      <c r="F178" s="223" t="s">
        <v>208</v>
      </c>
      <c r="G178" s="221"/>
      <c r="H178" s="224">
        <v>4.34</v>
      </c>
      <c r="I178" s="225"/>
      <c r="J178" s="221"/>
      <c r="K178" s="221"/>
      <c r="L178" s="226"/>
      <c r="M178" s="227"/>
      <c r="N178" s="228"/>
      <c r="O178" s="228"/>
      <c r="P178" s="228"/>
      <c r="Q178" s="228"/>
      <c r="R178" s="228"/>
      <c r="S178" s="228"/>
      <c r="T178" s="229"/>
      <c r="AT178" s="230" t="s">
        <v>176</v>
      </c>
      <c r="AU178" s="230" t="s">
        <v>84</v>
      </c>
      <c r="AV178" s="14" t="s">
        <v>84</v>
      </c>
      <c r="AW178" s="14" t="s">
        <v>31</v>
      </c>
      <c r="AX178" s="14" t="s">
        <v>75</v>
      </c>
      <c r="AY178" s="230" t="s">
        <v>164</v>
      </c>
    </row>
    <row r="179" spans="1:65" s="14" customFormat="1" ht="11.25">
      <c r="B179" s="220"/>
      <c r="C179" s="221"/>
      <c r="D179" s="211" t="s">
        <v>176</v>
      </c>
      <c r="E179" s="222" t="s">
        <v>1</v>
      </c>
      <c r="F179" s="223" t="s">
        <v>209</v>
      </c>
      <c r="G179" s="221"/>
      <c r="H179" s="224">
        <v>1.8</v>
      </c>
      <c r="I179" s="225"/>
      <c r="J179" s="221"/>
      <c r="K179" s="221"/>
      <c r="L179" s="226"/>
      <c r="M179" s="227"/>
      <c r="N179" s="228"/>
      <c r="O179" s="228"/>
      <c r="P179" s="228"/>
      <c r="Q179" s="228"/>
      <c r="R179" s="228"/>
      <c r="S179" s="228"/>
      <c r="T179" s="229"/>
      <c r="AT179" s="230" t="s">
        <v>176</v>
      </c>
      <c r="AU179" s="230" t="s">
        <v>84</v>
      </c>
      <c r="AV179" s="14" t="s">
        <v>84</v>
      </c>
      <c r="AW179" s="14" t="s">
        <v>31</v>
      </c>
      <c r="AX179" s="14" t="s">
        <v>75</v>
      </c>
      <c r="AY179" s="230" t="s">
        <v>164</v>
      </c>
    </row>
    <row r="180" spans="1:65" s="2" customFormat="1" ht="26.45" customHeight="1">
      <c r="A180" s="34"/>
      <c r="B180" s="35"/>
      <c r="C180" s="191" t="s">
        <v>210</v>
      </c>
      <c r="D180" s="191" t="s">
        <v>167</v>
      </c>
      <c r="E180" s="192" t="s">
        <v>211</v>
      </c>
      <c r="F180" s="193" t="s">
        <v>212</v>
      </c>
      <c r="G180" s="194" t="s">
        <v>204</v>
      </c>
      <c r="H180" s="195">
        <v>22.45</v>
      </c>
      <c r="I180" s="196"/>
      <c r="J180" s="197">
        <f>ROUND(I180*H180,2)</f>
        <v>0</v>
      </c>
      <c r="K180" s="193" t="s">
        <v>171</v>
      </c>
      <c r="L180" s="39"/>
      <c r="M180" s="198" t="s">
        <v>1</v>
      </c>
      <c r="N180" s="199" t="s">
        <v>40</v>
      </c>
      <c r="O180" s="71"/>
      <c r="P180" s="200">
        <f>O180*H180</f>
        <v>0</v>
      </c>
      <c r="Q180" s="200">
        <v>1.2999999999999999E-4</v>
      </c>
      <c r="R180" s="200">
        <f>Q180*H180</f>
        <v>2.9184999999999997E-3</v>
      </c>
      <c r="S180" s="200">
        <v>0</v>
      </c>
      <c r="T180" s="201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2" t="s">
        <v>172</v>
      </c>
      <c r="AT180" s="202" t="s">
        <v>167</v>
      </c>
      <c r="AU180" s="202" t="s">
        <v>84</v>
      </c>
      <c r="AY180" s="17" t="s">
        <v>164</v>
      </c>
      <c r="BE180" s="203">
        <f>IF(N180="základní",J180,0)</f>
        <v>0</v>
      </c>
      <c r="BF180" s="203">
        <f>IF(N180="snížená",J180,0)</f>
        <v>0</v>
      </c>
      <c r="BG180" s="203">
        <f>IF(N180="zákl. přenesená",J180,0)</f>
        <v>0</v>
      </c>
      <c r="BH180" s="203">
        <f>IF(N180="sníž. přenesená",J180,0)</f>
        <v>0</v>
      </c>
      <c r="BI180" s="203">
        <f>IF(N180="nulová",J180,0)</f>
        <v>0</v>
      </c>
      <c r="BJ180" s="17" t="s">
        <v>82</v>
      </c>
      <c r="BK180" s="203">
        <f>ROUND(I180*H180,2)</f>
        <v>0</v>
      </c>
      <c r="BL180" s="17" t="s">
        <v>172</v>
      </c>
      <c r="BM180" s="202" t="s">
        <v>213</v>
      </c>
    </row>
    <row r="181" spans="1:65" s="2" customFormat="1" ht="11.25">
      <c r="A181" s="34"/>
      <c r="B181" s="35"/>
      <c r="C181" s="36"/>
      <c r="D181" s="204" t="s">
        <v>174</v>
      </c>
      <c r="E181" s="36"/>
      <c r="F181" s="205" t="s">
        <v>214</v>
      </c>
      <c r="G181" s="36"/>
      <c r="H181" s="36"/>
      <c r="I181" s="206"/>
      <c r="J181" s="36"/>
      <c r="K181" s="36"/>
      <c r="L181" s="39"/>
      <c r="M181" s="207"/>
      <c r="N181" s="208"/>
      <c r="O181" s="71"/>
      <c r="P181" s="71"/>
      <c r="Q181" s="71"/>
      <c r="R181" s="71"/>
      <c r="S181" s="71"/>
      <c r="T181" s="72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174</v>
      </c>
      <c r="AU181" s="17" t="s">
        <v>84</v>
      </c>
    </row>
    <row r="182" spans="1:65" s="13" customFormat="1" ht="22.5">
      <c r="B182" s="209"/>
      <c r="C182" s="210"/>
      <c r="D182" s="211" t="s">
        <v>176</v>
      </c>
      <c r="E182" s="212" t="s">
        <v>1</v>
      </c>
      <c r="F182" s="213" t="s">
        <v>177</v>
      </c>
      <c r="G182" s="210"/>
      <c r="H182" s="212" t="s">
        <v>1</v>
      </c>
      <c r="I182" s="214"/>
      <c r="J182" s="210"/>
      <c r="K182" s="210"/>
      <c r="L182" s="215"/>
      <c r="M182" s="216"/>
      <c r="N182" s="217"/>
      <c r="O182" s="217"/>
      <c r="P182" s="217"/>
      <c r="Q182" s="217"/>
      <c r="R182" s="217"/>
      <c r="S182" s="217"/>
      <c r="T182" s="218"/>
      <c r="AT182" s="219" t="s">
        <v>176</v>
      </c>
      <c r="AU182" s="219" t="s">
        <v>84</v>
      </c>
      <c r="AV182" s="13" t="s">
        <v>82</v>
      </c>
      <c r="AW182" s="13" t="s">
        <v>31</v>
      </c>
      <c r="AX182" s="13" t="s">
        <v>75</v>
      </c>
      <c r="AY182" s="219" t="s">
        <v>164</v>
      </c>
    </row>
    <row r="183" spans="1:65" s="13" customFormat="1" ht="11.25">
      <c r="B183" s="209"/>
      <c r="C183" s="210"/>
      <c r="D183" s="211" t="s">
        <v>176</v>
      </c>
      <c r="E183" s="212" t="s">
        <v>1</v>
      </c>
      <c r="F183" s="213" t="s">
        <v>178</v>
      </c>
      <c r="G183" s="210"/>
      <c r="H183" s="212" t="s">
        <v>1</v>
      </c>
      <c r="I183" s="214"/>
      <c r="J183" s="210"/>
      <c r="K183" s="210"/>
      <c r="L183" s="215"/>
      <c r="M183" s="216"/>
      <c r="N183" s="217"/>
      <c r="O183" s="217"/>
      <c r="P183" s="217"/>
      <c r="Q183" s="217"/>
      <c r="R183" s="217"/>
      <c r="S183" s="217"/>
      <c r="T183" s="218"/>
      <c r="AT183" s="219" t="s">
        <v>176</v>
      </c>
      <c r="AU183" s="219" t="s">
        <v>84</v>
      </c>
      <c r="AV183" s="13" t="s">
        <v>82</v>
      </c>
      <c r="AW183" s="13" t="s">
        <v>31</v>
      </c>
      <c r="AX183" s="13" t="s">
        <v>75</v>
      </c>
      <c r="AY183" s="219" t="s">
        <v>164</v>
      </c>
    </row>
    <row r="184" spans="1:65" s="13" customFormat="1" ht="22.5">
      <c r="B184" s="209"/>
      <c r="C184" s="210"/>
      <c r="D184" s="211" t="s">
        <v>176</v>
      </c>
      <c r="E184" s="212" t="s">
        <v>1</v>
      </c>
      <c r="F184" s="213" t="s">
        <v>177</v>
      </c>
      <c r="G184" s="210"/>
      <c r="H184" s="212" t="s">
        <v>1</v>
      </c>
      <c r="I184" s="214"/>
      <c r="J184" s="210"/>
      <c r="K184" s="210"/>
      <c r="L184" s="215"/>
      <c r="M184" s="216"/>
      <c r="N184" s="217"/>
      <c r="O184" s="217"/>
      <c r="P184" s="217"/>
      <c r="Q184" s="217"/>
      <c r="R184" s="217"/>
      <c r="S184" s="217"/>
      <c r="T184" s="218"/>
      <c r="AT184" s="219" t="s">
        <v>176</v>
      </c>
      <c r="AU184" s="219" t="s">
        <v>84</v>
      </c>
      <c r="AV184" s="13" t="s">
        <v>82</v>
      </c>
      <c r="AW184" s="13" t="s">
        <v>31</v>
      </c>
      <c r="AX184" s="13" t="s">
        <v>75</v>
      </c>
      <c r="AY184" s="219" t="s">
        <v>164</v>
      </c>
    </row>
    <row r="185" spans="1:65" s="13" customFormat="1" ht="11.25">
      <c r="B185" s="209"/>
      <c r="C185" s="210"/>
      <c r="D185" s="211" t="s">
        <v>176</v>
      </c>
      <c r="E185" s="212" t="s">
        <v>1</v>
      </c>
      <c r="F185" s="213" t="s">
        <v>178</v>
      </c>
      <c r="G185" s="210"/>
      <c r="H185" s="212" t="s">
        <v>1</v>
      </c>
      <c r="I185" s="214"/>
      <c r="J185" s="210"/>
      <c r="K185" s="210"/>
      <c r="L185" s="215"/>
      <c r="M185" s="216"/>
      <c r="N185" s="217"/>
      <c r="O185" s="217"/>
      <c r="P185" s="217"/>
      <c r="Q185" s="217"/>
      <c r="R185" s="217"/>
      <c r="S185" s="217"/>
      <c r="T185" s="218"/>
      <c r="AT185" s="219" t="s">
        <v>176</v>
      </c>
      <c r="AU185" s="219" t="s">
        <v>84</v>
      </c>
      <c r="AV185" s="13" t="s">
        <v>82</v>
      </c>
      <c r="AW185" s="13" t="s">
        <v>31</v>
      </c>
      <c r="AX185" s="13" t="s">
        <v>75</v>
      </c>
      <c r="AY185" s="219" t="s">
        <v>164</v>
      </c>
    </row>
    <row r="186" spans="1:65" s="14" customFormat="1" ht="11.25">
      <c r="B186" s="220"/>
      <c r="C186" s="221"/>
      <c r="D186" s="211" t="s">
        <v>176</v>
      </c>
      <c r="E186" s="222" t="s">
        <v>1</v>
      </c>
      <c r="F186" s="223" t="s">
        <v>215</v>
      </c>
      <c r="G186" s="221"/>
      <c r="H186" s="224">
        <v>4.2</v>
      </c>
      <c r="I186" s="225"/>
      <c r="J186" s="221"/>
      <c r="K186" s="221"/>
      <c r="L186" s="226"/>
      <c r="M186" s="227"/>
      <c r="N186" s="228"/>
      <c r="O186" s="228"/>
      <c r="P186" s="228"/>
      <c r="Q186" s="228"/>
      <c r="R186" s="228"/>
      <c r="S186" s="228"/>
      <c r="T186" s="229"/>
      <c r="AT186" s="230" t="s">
        <v>176</v>
      </c>
      <c r="AU186" s="230" t="s">
        <v>84</v>
      </c>
      <c r="AV186" s="14" t="s">
        <v>84</v>
      </c>
      <c r="AW186" s="14" t="s">
        <v>31</v>
      </c>
      <c r="AX186" s="14" t="s">
        <v>75</v>
      </c>
      <c r="AY186" s="230" t="s">
        <v>164</v>
      </c>
    </row>
    <row r="187" spans="1:65" s="14" customFormat="1" ht="11.25">
      <c r="B187" s="220"/>
      <c r="C187" s="221"/>
      <c r="D187" s="211" t="s">
        <v>176</v>
      </c>
      <c r="E187" s="222" t="s">
        <v>1</v>
      </c>
      <c r="F187" s="223" t="s">
        <v>216</v>
      </c>
      <c r="G187" s="221"/>
      <c r="H187" s="224">
        <v>10.95</v>
      </c>
      <c r="I187" s="225"/>
      <c r="J187" s="221"/>
      <c r="K187" s="221"/>
      <c r="L187" s="226"/>
      <c r="M187" s="227"/>
      <c r="N187" s="228"/>
      <c r="O187" s="228"/>
      <c r="P187" s="228"/>
      <c r="Q187" s="228"/>
      <c r="R187" s="228"/>
      <c r="S187" s="228"/>
      <c r="T187" s="229"/>
      <c r="AT187" s="230" t="s">
        <v>176</v>
      </c>
      <c r="AU187" s="230" t="s">
        <v>84</v>
      </c>
      <c r="AV187" s="14" t="s">
        <v>84</v>
      </c>
      <c r="AW187" s="14" t="s">
        <v>31</v>
      </c>
      <c r="AX187" s="14" t="s">
        <v>75</v>
      </c>
      <c r="AY187" s="230" t="s">
        <v>164</v>
      </c>
    </row>
    <row r="188" spans="1:65" s="14" customFormat="1" ht="11.25">
      <c r="B188" s="220"/>
      <c r="C188" s="221"/>
      <c r="D188" s="211" t="s">
        <v>176</v>
      </c>
      <c r="E188" s="222" t="s">
        <v>1</v>
      </c>
      <c r="F188" s="223" t="s">
        <v>217</v>
      </c>
      <c r="G188" s="221"/>
      <c r="H188" s="224">
        <v>7.3</v>
      </c>
      <c r="I188" s="225"/>
      <c r="J188" s="221"/>
      <c r="K188" s="221"/>
      <c r="L188" s="226"/>
      <c r="M188" s="227"/>
      <c r="N188" s="228"/>
      <c r="O188" s="228"/>
      <c r="P188" s="228"/>
      <c r="Q188" s="228"/>
      <c r="R188" s="228"/>
      <c r="S188" s="228"/>
      <c r="T188" s="229"/>
      <c r="AT188" s="230" t="s">
        <v>176</v>
      </c>
      <c r="AU188" s="230" t="s">
        <v>84</v>
      </c>
      <c r="AV188" s="14" t="s">
        <v>84</v>
      </c>
      <c r="AW188" s="14" t="s">
        <v>31</v>
      </c>
      <c r="AX188" s="14" t="s">
        <v>75</v>
      </c>
      <c r="AY188" s="230" t="s">
        <v>164</v>
      </c>
    </row>
    <row r="189" spans="1:65" s="2" customFormat="1" ht="26.45" customHeight="1">
      <c r="A189" s="34"/>
      <c r="B189" s="35"/>
      <c r="C189" s="191" t="s">
        <v>218</v>
      </c>
      <c r="D189" s="191" t="s">
        <v>167</v>
      </c>
      <c r="E189" s="192" t="s">
        <v>219</v>
      </c>
      <c r="F189" s="193" t="s">
        <v>220</v>
      </c>
      <c r="G189" s="194" t="s">
        <v>189</v>
      </c>
      <c r="H189" s="195">
        <v>0.96</v>
      </c>
      <c r="I189" s="196"/>
      <c r="J189" s="197">
        <f>ROUND(I189*H189,2)</f>
        <v>0</v>
      </c>
      <c r="K189" s="193" t="s">
        <v>171</v>
      </c>
      <c r="L189" s="39"/>
      <c r="M189" s="198" t="s">
        <v>1</v>
      </c>
      <c r="N189" s="199" t="s">
        <v>40</v>
      </c>
      <c r="O189" s="71"/>
      <c r="P189" s="200">
        <f>O189*H189</f>
        <v>0</v>
      </c>
      <c r="Q189" s="200">
        <v>0.17818000000000001</v>
      </c>
      <c r="R189" s="200">
        <f>Q189*H189</f>
        <v>0.1710528</v>
      </c>
      <c r="S189" s="200">
        <v>0</v>
      </c>
      <c r="T189" s="201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2" t="s">
        <v>172</v>
      </c>
      <c r="AT189" s="202" t="s">
        <v>167</v>
      </c>
      <c r="AU189" s="202" t="s">
        <v>84</v>
      </c>
      <c r="AY189" s="17" t="s">
        <v>164</v>
      </c>
      <c r="BE189" s="203">
        <f>IF(N189="základní",J189,0)</f>
        <v>0</v>
      </c>
      <c r="BF189" s="203">
        <f>IF(N189="snížená",J189,0)</f>
        <v>0</v>
      </c>
      <c r="BG189" s="203">
        <f>IF(N189="zákl. přenesená",J189,0)</f>
        <v>0</v>
      </c>
      <c r="BH189" s="203">
        <f>IF(N189="sníž. přenesená",J189,0)</f>
        <v>0</v>
      </c>
      <c r="BI189" s="203">
        <f>IF(N189="nulová",J189,0)</f>
        <v>0</v>
      </c>
      <c r="BJ189" s="17" t="s">
        <v>82</v>
      </c>
      <c r="BK189" s="203">
        <f>ROUND(I189*H189,2)</f>
        <v>0</v>
      </c>
      <c r="BL189" s="17" t="s">
        <v>172</v>
      </c>
      <c r="BM189" s="202" t="s">
        <v>221</v>
      </c>
    </row>
    <row r="190" spans="1:65" s="2" customFormat="1" ht="11.25">
      <c r="A190" s="34"/>
      <c r="B190" s="35"/>
      <c r="C190" s="36"/>
      <c r="D190" s="204" t="s">
        <v>174</v>
      </c>
      <c r="E190" s="36"/>
      <c r="F190" s="205" t="s">
        <v>222</v>
      </c>
      <c r="G190" s="36"/>
      <c r="H190" s="36"/>
      <c r="I190" s="206"/>
      <c r="J190" s="36"/>
      <c r="K190" s="36"/>
      <c r="L190" s="39"/>
      <c r="M190" s="207"/>
      <c r="N190" s="208"/>
      <c r="O190" s="71"/>
      <c r="P190" s="71"/>
      <c r="Q190" s="71"/>
      <c r="R190" s="71"/>
      <c r="S190" s="71"/>
      <c r="T190" s="72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174</v>
      </c>
      <c r="AU190" s="17" t="s">
        <v>84</v>
      </c>
    </row>
    <row r="191" spans="1:65" s="13" customFormat="1" ht="22.5">
      <c r="B191" s="209"/>
      <c r="C191" s="210"/>
      <c r="D191" s="211" t="s">
        <v>176</v>
      </c>
      <c r="E191" s="212" t="s">
        <v>1</v>
      </c>
      <c r="F191" s="213" t="s">
        <v>177</v>
      </c>
      <c r="G191" s="210"/>
      <c r="H191" s="212" t="s">
        <v>1</v>
      </c>
      <c r="I191" s="214"/>
      <c r="J191" s="210"/>
      <c r="K191" s="210"/>
      <c r="L191" s="215"/>
      <c r="M191" s="216"/>
      <c r="N191" s="217"/>
      <c r="O191" s="217"/>
      <c r="P191" s="217"/>
      <c r="Q191" s="217"/>
      <c r="R191" s="217"/>
      <c r="S191" s="217"/>
      <c r="T191" s="218"/>
      <c r="AT191" s="219" t="s">
        <v>176</v>
      </c>
      <c r="AU191" s="219" t="s">
        <v>84</v>
      </c>
      <c r="AV191" s="13" t="s">
        <v>82</v>
      </c>
      <c r="AW191" s="13" t="s">
        <v>31</v>
      </c>
      <c r="AX191" s="13" t="s">
        <v>75</v>
      </c>
      <c r="AY191" s="219" t="s">
        <v>164</v>
      </c>
    </row>
    <row r="192" spans="1:65" s="13" customFormat="1" ht="11.25">
      <c r="B192" s="209"/>
      <c r="C192" s="210"/>
      <c r="D192" s="211" t="s">
        <v>176</v>
      </c>
      <c r="E192" s="212" t="s">
        <v>1</v>
      </c>
      <c r="F192" s="213" t="s">
        <v>178</v>
      </c>
      <c r="G192" s="210"/>
      <c r="H192" s="212" t="s">
        <v>1</v>
      </c>
      <c r="I192" s="214"/>
      <c r="J192" s="210"/>
      <c r="K192" s="210"/>
      <c r="L192" s="215"/>
      <c r="M192" s="216"/>
      <c r="N192" s="217"/>
      <c r="O192" s="217"/>
      <c r="P192" s="217"/>
      <c r="Q192" s="217"/>
      <c r="R192" s="217"/>
      <c r="S192" s="217"/>
      <c r="T192" s="218"/>
      <c r="AT192" s="219" t="s">
        <v>176</v>
      </c>
      <c r="AU192" s="219" t="s">
        <v>84</v>
      </c>
      <c r="AV192" s="13" t="s">
        <v>82</v>
      </c>
      <c r="AW192" s="13" t="s">
        <v>31</v>
      </c>
      <c r="AX192" s="13" t="s">
        <v>75</v>
      </c>
      <c r="AY192" s="219" t="s">
        <v>164</v>
      </c>
    </row>
    <row r="193" spans="1:65" s="13" customFormat="1" ht="11.25">
      <c r="B193" s="209"/>
      <c r="C193" s="210"/>
      <c r="D193" s="211" t="s">
        <v>176</v>
      </c>
      <c r="E193" s="212" t="s">
        <v>1</v>
      </c>
      <c r="F193" s="213" t="s">
        <v>179</v>
      </c>
      <c r="G193" s="210"/>
      <c r="H193" s="212" t="s">
        <v>1</v>
      </c>
      <c r="I193" s="214"/>
      <c r="J193" s="210"/>
      <c r="K193" s="210"/>
      <c r="L193" s="215"/>
      <c r="M193" s="216"/>
      <c r="N193" s="217"/>
      <c r="O193" s="217"/>
      <c r="P193" s="217"/>
      <c r="Q193" s="217"/>
      <c r="R193" s="217"/>
      <c r="S193" s="217"/>
      <c r="T193" s="218"/>
      <c r="AT193" s="219" t="s">
        <v>176</v>
      </c>
      <c r="AU193" s="219" t="s">
        <v>84</v>
      </c>
      <c r="AV193" s="13" t="s">
        <v>82</v>
      </c>
      <c r="AW193" s="13" t="s">
        <v>31</v>
      </c>
      <c r="AX193" s="13" t="s">
        <v>75</v>
      </c>
      <c r="AY193" s="219" t="s">
        <v>164</v>
      </c>
    </row>
    <row r="194" spans="1:65" s="14" customFormat="1" ht="11.25">
      <c r="B194" s="220"/>
      <c r="C194" s="221"/>
      <c r="D194" s="211" t="s">
        <v>176</v>
      </c>
      <c r="E194" s="222" t="s">
        <v>1</v>
      </c>
      <c r="F194" s="223" t="s">
        <v>223</v>
      </c>
      <c r="G194" s="221"/>
      <c r="H194" s="224">
        <v>0.96</v>
      </c>
      <c r="I194" s="225"/>
      <c r="J194" s="221"/>
      <c r="K194" s="221"/>
      <c r="L194" s="226"/>
      <c r="M194" s="227"/>
      <c r="N194" s="228"/>
      <c r="O194" s="228"/>
      <c r="P194" s="228"/>
      <c r="Q194" s="228"/>
      <c r="R194" s="228"/>
      <c r="S194" s="228"/>
      <c r="T194" s="229"/>
      <c r="AT194" s="230" t="s">
        <v>176</v>
      </c>
      <c r="AU194" s="230" t="s">
        <v>84</v>
      </c>
      <c r="AV194" s="14" t="s">
        <v>84</v>
      </c>
      <c r="AW194" s="14" t="s">
        <v>31</v>
      </c>
      <c r="AX194" s="14" t="s">
        <v>75</v>
      </c>
      <c r="AY194" s="230" t="s">
        <v>164</v>
      </c>
    </row>
    <row r="195" spans="1:65" s="12" customFormat="1" ht="22.9" customHeight="1">
      <c r="B195" s="175"/>
      <c r="C195" s="176"/>
      <c r="D195" s="177" t="s">
        <v>74</v>
      </c>
      <c r="E195" s="189" t="s">
        <v>210</v>
      </c>
      <c r="F195" s="189" t="s">
        <v>224</v>
      </c>
      <c r="G195" s="176"/>
      <c r="H195" s="176"/>
      <c r="I195" s="179"/>
      <c r="J195" s="190">
        <f>BK195</f>
        <v>0</v>
      </c>
      <c r="K195" s="176"/>
      <c r="L195" s="181"/>
      <c r="M195" s="182"/>
      <c r="N195" s="183"/>
      <c r="O195" s="183"/>
      <c r="P195" s="184">
        <f>P196+P256</f>
        <v>0</v>
      </c>
      <c r="Q195" s="183"/>
      <c r="R195" s="184">
        <f>R196+R256</f>
        <v>5.4837054699999994</v>
      </c>
      <c r="S195" s="183"/>
      <c r="T195" s="185">
        <f>T196+T256</f>
        <v>1.6253999999999999E-3</v>
      </c>
      <c r="AR195" s="186" t="s">
        <v>82</v>
      </c>
      <c r="AT195" s="187" t="s">
        <v>74</v>
      </c>
      <c r="AU195" s="187" t="s">
        <v>82</v>
      </c>
      <c r="AY195" s="186" t="s">
        <v>164</v>
      </c>
      <c r="BK195" s="188">
        <f>BK196+BK256</f>
        <v>0</v>
      </c>
    </row>
    <row r="196" spans="1:65" s="12" customFormat="1" ht="20.85" customHeight="1">
      <c r="B196" s="175"/>
      <c r="C196" s="176"/>
      <c r="D196" s="177" t="s">
        <v>74</v>
      </c>
      <c r="E196" s="189" t="s">
        <v>225</v>
      </c>
      <c r="F196" s="189" t="s">
        <v>226</v>
      </c>
      <c r="G196" s="176"/>
      <c r="H196" s="176"/>
      <c r="I196" s="179"/>
      <c r="J196" s="190">
        <f>BK196</f>
        <v>0</v>
      </c>
      <c r="K196" s="176"/>
      <c r="L196" s="181"/>
      <c r="M196" s="182"/>
      <c r="N196" s="183"/>
      <c r="O196" s="183"/>
      <c r="P196" s="184">
        <f>SUM(P197:P255)</f>
        <v>0</v>
      </c>
      <c r="Q196" s="183"/>
      <c r="R196" s="184">
        <f>SUM(R197:R255)</f>
        <v>3.6224802699999992</v>
      </c>
      <c r="S196" s="183"/>
      <c r="T196" s="185">
        <f>SUM(T197:T255)</f>
        <v>1.6253999999999999E-3</v>
      </c>
      <c r="AR196" s="186" t="s">
        <v>82</v>
      </c>
      <c r="AT196" s="187" t="s">
        <v>74</v>
      </c>
      <c r="AU196" s="187" t="s">
        <v>84</v>
      </c>
      <c r="AY196" s="186" t="s">
        <v>164</v>
      </c>
      <c r="BK196" s="188">
        <f>SUM(BK197:BK255)</f>
        <v>0</v>
      </c>
    </row>
    <row r="197" spans="1:65" s="2" customFormat="1" ht="26.45" customHeight="1">
      <c r="A197" s="34"/>
      <c r="B197" s="35"/>
      <c r="C197" s="191" t="s">
        <v>227</v>
      </c>
      <c r="D197" s="191" t="s">
        <v>167</v>
      </c>
      <c r="E197" s="192" t="s">
        <v>228</v>
      </c>
      <c r="F197" s="193" t="s">
        <v>229</v>
      </c>
      <c r="G197" s="194" t="s">
        <v>189</v>
      </c>
      <c r="H197" s="195">
        <v>119.751</v>
      </c>
      <c r="I197" s="196"/>
      <c r="J197" s="197">
        <f>ROUND(I197*H197,2)</f>
        <v>0</v>
      </c>
      <c r="K197" s="193" t="s">
        <v>171</v>
      </c>
      <c r="L197" s="39"/>
      <c r="M197" s="198" t="s">
        <v>1</v>
      </c>
      <c r="N197" s="199" t="s">
        <v>40</v>
      </c>
      <c r="O197" s="71"/>
      <c r="P197" s="200">
        <f>O197*H197</f>
        <v>0</v>
      </c>
      <c r="Q197" s="200">
        <v>7.3499999999999998E-3</v>
      </c>
      <c r="R197" s="200">
        <f>Q197*H197</f>
        <v>0.88016985000000003</v>
      </c>
      <c r="S197" s="200">
        <v>0</v>
      </c>
      <c r="T197" s="201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02" t="s">
        <v>172</v>
      </c>
      <c r="AT197" s="202" t="s">
        <v>167</v>
      </c>
      <c r="AU197" s="202" t="s">
        <v>165</v>
      </c>
      <c r="AY197" s="17" t="s">
        <v>164</v>
      </c>
      <c r="BE197" s="203">
        <f>IF(N197="základní",J197,0)</f>
        <v>0</v>
      </c>
      <c r="BF197" s="203">
        <f>IF(N197="snížená",J197,0)</f>
        <v>0</v>
      </c>
      <c r="BG197" s="203">
        <f>IF(N197="zákl. přenesená",J197,0)</f>
        <v>0</v>
      </c>
      <c r="BH197" s="203">
        <f>IF(N197="sníž. přenesená",J197,0)</f>
        <v>0</v>
      </c>
      <c r="BI197" s="203">
        <f>IF(N197="nulová",J197,0)</f>
        <v>0</v>
      </c>
      <c r="BJ197" s="17" t="s">
        <v>82</v>
      </c>
      <c r="BK197" s="203">
        <f>ROUND(I197*H197,2)</f>
        <v>0</v>
      </c>
      <c r="BL197" s="17" t="s">
        <v>172</v>
      </c>
      <c r="BM197" s="202" t="s">
        <v>230</v>
      </c>
    </row>
    <row r="198" spans="1:65" s="2" customFormat="1" ht="11.25">
      <c r="A198" s="34"/>
      <c r="B198" s="35"/>
      <c r="C198" s="36"/>
      <c r="D198" s="204" t="s">
        <v>174</v>
      </c>
      <c r="E198" s="36"/>
      <c r="F198" s="205" t="s">
        <v>231</v>
      </c>
      <c r="G198" s="36"/>
      <c r="H198" s="36"/>
      <c r="I198" s="206"/>
      <c r="J198" s="36"/>
      <c r="K198" s="36"/>
      <c r="L198" s="39"/>
      <c r="M198" s="207"/>
      <c r="N198" s="208"/>
      <c r="O198" s="71"/>
      <c r="P198" s="71"/>
      <c r="Q198" s="71"/>
      <c r="R198" s="71"/>
      <c r="S198" s="71"/>
      <c r="T198" s="72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174</v>
      </c>
      <c r="AU198" s="17" t="s">
        <v>165</v>
      </c>
    </row>
    <row r="199" spans="1:65" s="13" customFormat="1" ht="22.5">
      <c r="B199" s="209"/>
      <c r="C199" s="210"/>
      <c r="D199" s="211" t="s">
        <v>176</v>
      </c>
      <c r="E199" s="212" t="s">
        <v>1</v>
      </c>
      <c r="F199" s="213" t="s">
        <v>177</v>
      </c>
      <c r="G199" s="210"/>
      <c r="H199" s="212" t="s">
        <v>1</v>
      </c>
      <c r="I199" s="214"/>
      <c r="J199" s="210"/>
      <c r="K199" s="210"/>
      <c r="L199" s="215"/>
      <c r="M199" s="216"/>
      <c r="N199" s="217"/>
      <c r="O199" s="217"/>
      <c r="P199" s="217"/>
      <c r="Q199" s="217"/>
      <c r="R199" s="217"/>
      <c r="S199" s="217"/>
      <c r="T199" s="218"/>
      <c r="AT199" s="219" t="s">
        <v>176</v>
      </c>
      <c r="AU199" s="219" t="s">
        <v>165</v>
      </c>
      <c r="AV199" s="13" t="s">
        <v>82</v>
      </c>
      <c r="AW199" s="13" t="s">
        <v>31</v>
      </c>
      <c r="AX199" s="13" t="s">
        <v>75</v>
      </c>
      <c r="AY199" s="219" t="s">
        <v>164</v>
      </c>
    </row>
    <row r="200" spans="1:65" s="13" customFormat="1" ht="11.25">
      <c r="B200" s="209"/>
      <c r="C200" s="210"/>
      <c r="D200" s="211" t="s">
        <v>176</v>
      </c>
      <c r="E200" s="212" t="s">
        <v>1</v>
      </c>
      <c r="F200" s="213" t="s">
        <v>178</v>
      </c>
      <c r="G200" s="210"/>
      <c r="H200" s="212" t="s">
        <v>1</v>
      </c>
      <c r="I200" s="214"/>
      <c r="J200" s="210"/>
      <c r="K200" s="210"/>
      <c r="L200" s="215"/>
      <c r="M200" s="216"/>
      <c r="N200" s="217"/>
      <c r="O200" s="217"/>
      <c r="P200" s="217"/>
      <c r="Q200" s="217"/>
      <c r="R200" s="217"/>
      <c r="S200" s="217"/>
      <c r="T200" s="218"/>
      <c r="AT200" s="219" t="s">
        <v>176</v>
      </c>
      <c r="AU200" s="219" t="s">
        <v>165</v>
      </c>
      <c r="AV200" s="13" t="s">
        <v>82</v>
      </c>
      <c r="AW200" s="13" t="s">
        <v>31</v>
      </c>
      <c r="AX200" s="13" t="s">
        <v>75</v>
      </c>
      <c r="AY200" s="219" t="s">
        <v>164</v>
      </c>
    </row>
    <row r="201" spans="1:65" s="14" customFormat="1" ht="11.25">
      <c r="B201" s="220"/>
      <c r="C201" s="221"/>
      <c r="D201" s="211" t="s">
        <v>176</v>
      </c>
      <c r="E201" s="222" t="s">
        <v>1</v>
      </c>
      <c r="F201" s="223" t="s">
        <v>232</v>
      </c>
      <c r="G201" s="221"/>
      <c r="H201" s="224">
        <v>5.1929999999999996</v>
      </c>
      <c r="I201" s="225"/>
      <c r="J201" s="221"/>
      <c r="K201" s="221"/>
      <c r="L201" s="226"/>
      <c r="M201" s="227"/>
      <c r="N201" s="228"/>
      <c r="O201" s="228"/>
      <c r="P201" s="228"/>
      <c r="Q201" s="228"/>
      <c r="R201" s="228"/>
      <c r="S201" s="228"/>
      <c r="T201" s="229"/>
      <c r="AT201" s="230" t="s">
        <v>176</v>
      </c>
      <c r="AU201" s="230" t="s">
        <v>165</v>
      </c>
      <c r="AV201" s="14" t="s">
        <v>84</v>
      </c>
      <c r="AW201" s="14" t="s">
        <v>31</v>
      </c>
      <c r="AX201" s="14" t="s">
        <v>75</v>
      </c>
      <c r="AY201" s="230" t="s">
        <v>164</v>
      </c>
    </row>
    <row r="202" spans="1:65" s="14" customFormat="1" ht="11.25">
      <c r="B202" s="220"/>
      <c r="C202" s="221"/>
      <c r="D202" s="211" t="s">
        <v>176</v>
      </c>
      <c r="E202" s="222" t="s">
        <v>1</v>
      </c>
      <c r="F202" s="223" t="s">
        <v>233</v>
      </c>
      <c r="G202" s="221"/>
      <c r="H202" s="224">
        <v>42.95</v>
      </c>
      <c r="I202" s="225"/>
      <c r="J202" s="221"/>
      <c r="K202" s="221"/>
      <c r="L202" s="226"/>
      <c r="M202" s="227"/>
      <c r="N202" s="228"/>
      <c r="O202" s="228"/>
      <c r="P202" s="228"/>
      <c r="Q202" s="228"/>
      <c r="R202" s="228"/>
      <c r="S202" s="228"/>
      <c r="T202" s="229"/>
      <c r="AT202" s="230" t="s">
        <v>176</v>
      </c>
      <c r="AU202" s="230" t="s">
        <v>165</v>
      </c>
      <c r="AV202" s="14" t="s">
        <v>84</v>
      </c>
      <c r="AW202" s="14" t="s">
        <v>31</v>
      </c>
      <c r="AX202" s="14" t="s">
        <v>75</v>
      </c>
      <c r="AY202" s="230" t="s">
        <v>164</v>
      </c>
    </row>
    <row r="203" spans="1:65" s="14" customFormat="1" ht="22.5">
      <c r="B203" s="220"/>
      <c r="C203" s="221"/>
      <c r="D203" s="211" t="s">
        <v>176</v>
      </c>
      <c r="E203" s="222" t="s">
        <v>1</v>
      </c>
      <c r="F203" s="223" t="s">
        <v>234</v>
      </c>
      <c r="G203" s="221"/>
      <c r="H203" s="224">
        <v>30.523</v>
      </c>
      <c r="I203" s="225"/>
      <c r="J203" s="221"/>
      <c r="K203" s="221"/>
      <c r="L203" s="226"/>
      <c r="M203" s="227"/>
      <c r="N203" s="228"/>
      <c r="O203" s="228"/>
      <c r="P203" s="228"/>
      <c r="Q203" s="228"/>
      <c r="R203" s="228"/>
      <c r="S203" s="228"/>
      <c r="T203" s="229"/>
      <c r="AT203" s="230" t="s">
        <v>176</v>
      </c>
      <c r="AU203" s="230" t="s">
        <v>165</v>
      </c>
      <c r="AV203" s="14" t="s">
        <v>84</v>
      </c>
      <c r="AW203" s="14" t="s">
        <v>31</v>
      </c>
      <c r="AX203" s="14" t="s">
        <v>75</v>
      </c>
      <c r="AY203" s="230" t="s">
        <v>164</v>
      </c>
    </row>
    <row r="204" spans="1:65" s="14" customFormat="1" ht="11.25">
      <c r="B204" s="220"/>
      <c r="C204" s="221"/>
      <c r="D204" s="211" t="s">
        <v>176</v>
      </c>
      <c r="E204" s="222" t="s">
        <v>1</v>
      </c>
      <c r="F204" s="223" t="s">
        <v>235</v>
      </c>
      <c r="G204" s="221"/>
      <c r="H204" s="224">
        <v>22.774999999999999</v>
      </c>
      <c r="I204" s="225"/>
      <c r="J204" s="221"/>
      <c r="K204" s="221"/>
      <c r="L204" s="226"/>
      <c r="M204" s="227"/>
      <c r="N204" s="228"/>
      <c r="O204" s="228"/>
      <c r="P204" s="228"/>
      <c r="Q204" s="228"/>
      <c r="R204" s="228"/>
      <c r="S204" s="228"/>
      <c r="T204" s="229"/>
      <c r="AT204" s="230" t="s">
        <v>176</v>
      </c>
      <c r="AU204" s="230" t="s">
        <v>165</v>
      </c>
      <c r="AV204" s="14" t="s">
        <v>84</v>
      </c>
      <c r="AW204" s="14" t="s">
        <v>31</v>
      </c>
      <c r="AX204" s="14" t="s">
        <v>75</v>
      </c>
      <c r="AY204" s="230" t="s">
        <v>164</v>
      </c>
    </row>
    <row r="205" spans="1:65" s="14" customFormat="1" ht="11.25">
      <c r="B205" s="220"/>
      <c r="C205" s="221"/>
      <c r="D205" s="211" t="s">
        <v>176</v>
      </c>
      <c r="E205" s="222" t="s">
        <v>1</v>
      </c>
      <c r="F205" s="223" t="s">
        <v>236</v>
      </c>
      <c r="G205" s="221"/>
      <c r="H205" s="224">
        <v>18.309999999999999</v>
      </c>
      <c r="I205" s="225"/>
      <c r="J205" s="221"/>
      <c r="K205" s="221"/>
      <c r="L205" s="226"/>
      <c r="M205" s="227"/>
      <c r="N205" s="228"/>
      <c r="O205" s="228"/>
      <c r="P205" s="228"/>
      <c r="Q205" s="228"/>
      <c r="R205" s="228"/>
      <c r="S205" s="228"/>
      <c r="T205" s="229"/>
      <c r="AT205" s="230" t="s">
        <v>176</v>
      </c>
      <c r="AU205" s="230" t="s">
        <v>165</v>
      </c>
      <c r="AV205" s="14" t="s">
        <v>84</v>
      </c>
      <c r="AW205" s="14" t="s">
        <v>31</v>
      </c>
      <c r="AX205" s="14" t="s">
        <v>75</v>
      </c>
      <c r="AY205" s="230" t="s">
        <v>164</v>
      </c>
    </row>
    <row r="206" spans="1:65" s="2" customFormat="1" ht="26.45" customHeight="1">
      <c r="A206" s="34"/>
      <c r="B206" s="35"/>
      <c r="C206" s="191" t="s">
        <v>237</v>
      </c>
      <c r="D206" s="191" t="s">
        <v>167</v>
      </c>
      <c r="E206" s="192" t="s">
        <v>238</v>
      </c>
      <c r="F206" s="193" t="s">
        <v>239</v>
      </c>
      <c r="G206" s="194" t="s">
        <v>189</v>
      </c>
      <c r="H206" s="195">
        <v>59.66</v>
      </c>
      <c r="I206" s="196"/>
      <c r="J206" s="197">
        <f>ROUND(I206*H206,2)</f>
        <v>0</v>
      </c>
      <c r="K206" s="193" t="s">
        <v>171</v>
      </c>
      <c r="L206" s="39"/>
      <c r="M206" s="198" t="s">
        <v>1</v>
      </c>
      <c r="N206" s="199" t="s">
        <v>40</v>
      </c>
      <c r="O206" s="71"/>
      <c r="P206" s="200">
        <f>O206*H206</f>
        <v>0</v>
      </c>
      <c r="Q206" s="200">
        <v>1.3599999999999999E-2</v>
      </c>
      <c r="R206" s="200">
        <f>Q206*H206</f>
        <v>0.81137599999999988</v>
      </c>
      <c r="S206" s="200">
        <v>0</v>
      </c>
      <c r="T206" s="201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02" t="s">
        <v>172</v>
      </c>
      <c r="AT206" s="202" t="s">
        <v>167</v>
      </c>
      <c r="AU206" s="202" t="s">
        <v>165</v>
      </c>
      <c r="AY206" s="17" t="s">
        <v>164</v>
      </c>
      <c r="BE206" s="203">
        <f>IF(N206="základní",J206,0)</f>
        <v>0</v>
      </c>
      <c r="BF206" s="203">
        <f>IF(N206="snížená",J206,0)</f>
        <v>0</v>
      </c>
      <c r="BG206" s="203">
        <f>IF(N206="zákl. přenesená",J206,0)</f>
        <v>0</v>
      </c>
      <c r="BH206" s="203">
        <f>IF(N206="sníž. přenesená",J206,0)</f>
        <v>0</v>
      </c>
      <c r="BI206" s="203">
        <f>IF(N206="nulová",J206,0)</f>
        <v>0</v>
      </c>
      <c r="BJ206" s="17" t="s">
        <v>82</v>
      </c>
      <c r="BK206" s="203">
        <f>ROUND(I206*H206,2)</f>
        <v>0</v>
      </c>
      <c r="BL206" s="17" t="s">
        <v>172</v>
      </c>
      <c r="BM206" s="202" t="s">
        <v>240</v>
      </c>
    </row>
    <row r="207" spans="1:65" s="2" customFormat="1" ht="11.25">
      <c r="A207" s="34"/>
      <c r="B207" s="35"/>
      <c r="C207" s="36"/>
      <c r="D207" s="204" t="s">
        <v>174</v>
      </c>
      <c r="E207" s="36"/>
      <c r="F207" s="205" t="s">
        <v>241</v>
      </c>
      <c r="G207" s="36"/>
      <c r="H207" s="36"/>
      <c r="I207" s="206"/>
      <c r="J207" s="36"/>
      <c r="K207" s="36"/>
      <c r="L207" s="39"/>
      <c r="M207" s="207"/>
      <c r="N207" s="208"/>
      <c r="O207" s="71"/>
      <c r="P207" s="71"/>
      <c r="Q207" s="71"/>
      <c r="R207" s="71"/>
      <c r="S207" s="71"/>
      <c r="T207" s="72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174</v>
      </c>
      <c r="AU207" s="17" t="s">
        <v>165</v>
      </c>
    </row>
    <row r="208" spans="1:65" s="13" customFormat="1" ht="22.5">
      <c r="B208" s="209"/>
      <c r="C208" s="210"/>
      <c r="D208" s="211" t="s">
        <v>176</v>
      </c>
      <c r="E208" s="212" t="s">
        <v>1</v>
      </c>
      <c r="F208" s="213" t="s">
        <v>177</v>
      </c>
      <c r="G208" s="210"/>
      <c r="H208" s="212" t="s">
        <v>1</v>
      </c>
      <c r="I208" s="214"/>
      <c r="J208" s="210"/>
      <c r="K208" s="210"/>
      <c r="L208" s="215"/>
      <c r="M208" s="216"/>
      <c r="N208" s="217"/>
      <c r="O208" s="217"/>
      <c r="P208" s="217"/>
      <c r="Q208" s="217"/>
      <c r="R208" s="217"/>
      <c r="S208" s="217"/>
      <c r="T208" s="218"/>
      <c r="AT208" s="219" t="s">
        <v>176</v>
      </c>
      <c r="AU208" s="219" t="s">
        <v>165</v>
      </c>
      <c r="AV208" s="13" t="s">
        <v>82</v>
      </c>
      <c r="AW208" s="13" t="s">
        <v>31</v>
      </c>
      <c r="AX208" s="13" t="s">
        <v>75</v>
      </c>
      <c r="AY208" s="219" t="s">
        <v>164</v>
      </c>
    </row>
    <row r="209" spans="1:65" s="13" customFormat="1" ht="11.25">
      <c r="B209" s="209"/>
      <c r="C209" s="210"/>
      <c r="D209" s="211" t="s">
        <v>176</v>
      </c>
      <c r="E209" s="212" t="s">
        <v>1</v>
      </c>
      <c r="F209" s="213" t="s">
        <v>178</v>
      </c>
      <c r="G209" s="210"/>
      <c r="H209" s="212" t="s">
        <v>1</v>
      </c>
      <c r="I209" s="214"/>
      <c r="J209" s="210"/>
      <c r="K209" s="210"/>
      <c r="L209" s="215"/>
      <c r="M209" s="216"/>
      <c r="N209" s="217"/>
      <c r="O209" s="217"/>
      <c r="P209" s="217"/>
      <c r="Q209" s="217"/>
      <c r="R209" s="217"/>
      <c r="S209" s="217"/>
      <c r="T209" s="218"/>
      <c r="AT209" s="219" t="s">
        <v>176</v>
      </c>
      <c r="AU209" s="219" t="s">
        <v>165</v>
      </c>
      <c r="AV209" s="13" t="s">
        <v>82</v>
      </c>
      <c r="AW209" s="13" t="s">
        <v>31</v>
      </c>
      <c r="AX209" s="13" t="s">
        <v>75</v>
      </c>
      <c r="AY209" s="219" t="s">
        <v>164</v>
      </c>
    </row>
    <row r="210" spans="1:65" s="13" customFormat="1" ht="11.25">
      <c r="B210" s="209"/>
      <c r="C210" s="210"/>
      <c r="D210" s="211" t="s">
        <v>176</v>
      </c>
      <c r="E210" s="212" t="s">
        <v>1</v>
      </c>
      <c r="F210" s="213" t="s">
        <v>242</v>
      </c>
      <c r="G210" s="210"/>
      <c r="H210" s="212" t="s">
        <v>1</v>
      </c>
      <c r="I210" s="214"/>
      <c r="J210" s="210"/>
      <c r="K210" s="210"/>
      <c r="L210" s="215"/>
      <c r="M210" s="216"/>
      <c r="N210" s="217"/>
      <c r="O210" s="217"/>
      <c r="P210" s="217"/>
      <c r="Q210" s="217"/>
      <c r="R210" s="217"/>
      <c r="S210" s="217"/>
      <c r="T210" s="218"/>
      <c r="AT210" s="219" t="s">
        <v>176</v>
      </c>
      <c r="AU210" s="219" t="s">
        <v>165</v>
      </c>
      <c r="AV210" s="13" t="s">
        <v>82</v>
      </c>
      <c r="AW210" s="13" t="s">
        <v>31</v>
      </c>
      <c r="AX210" s="13" t="s">
        <v>75</v>
      </c>
      <c r="AY210" s="219" t="s">
        <v>164</v>
      </c>
    </row>
    <row r="211" spans="1:65" s="13" customFormat="1" ht="22.5">
      <c r="B211" s="209"/>
      <c r="C211" s="210"/>
      <c r="D211" s="211" t="s">
        <v>176</v>
      </c>
      <c r="E211" s="212" t="s">
        <v>1</v>
      </c>
      <c r="F211" s="213" t="s">
        <v>177</v>
      </c>
      <c r="G211" s="210"/>
      <c r="H211" s="212" t="s">
        <v>1</v>
      </c>
      <c r="I211" s="214"/>
      <c r="J211" s="210"/>
      <c r="K211" s="210"/>
      <c r="L211" s="215"/>
      <c r="M211" s="216"/>
      <c r="N211" s="217"/>
      <c r="O211" s="217"/>
      <c r="P211" s="217"/>
      <c r="Q211" s="217"/>
      <c r="R211" s="217"/>
      <c r="S211" s="217"/>
      <c r="T211" s="218"/>
      <c r="AT211" s="219" t="s">
        <v>176</v>
      </c>
      <c r="AU211" s="219" t="s">
        <v>165</v>
      </c>
      <c r="AV211" s="13" t="s">
        <v>82</v>
      </c>
      <c r="AW211" s="13" t="s">
        <v>31</v>
      </c>
      <c r="AX211" s="13" t="s">
        <v>75</v>
      </c>
      <c r="AY211" s="219" t="s">
        <v>164</v>
      </c>
    </row>
    <row r="212" spans="1:65" s="13" customFormat="1" ht="11.25">
      <c r="B212" s="209"/>
      <c r="C212" s="210"/>
      <c r="D212" s="211" t="s">
        <v>176</v>
      </c>
      <c r="E212" s="212" t="s">
        <v>1</v>
      </c>
      <c r="F212" s="213" t="s">
        <v>178</v>
      </c>
      <c r="G212" s="210"/>
      <c r="H212" s="212" t="s">
        <v>1</v>
      </c>
      <c r="I212" s="214"/>
      <c r="J212" s="210"/>
      <c r="K212" s="210"/>
      <c r="L212" s="215"/>
      <c r="M212" s="216"/>
      <c r="N212" s="217"/>
      <c r="O212" s="217"/>
      <c r="P212" s="217"/>
      <c r="Q212" s="217"/>
      <c r="R212" s="217"/>
      <c r="S212" s="217"/>
      <c r="T212" s="218"/>
      <c r="AT212" s="219" t="s">
        <v>176</v>
      </c>
      <c r="AU212" s="219" t="s">
        <v>165</v>
      </c>
      <c r="AV212" s="13" t="s">
        <v>82</v>
      </c>
      <c r="AW212" s="13" t="s">
        <v>31</v>
      </c>
      <c r="AX212" s="13" t="s">
        <v>75</v>
      </c>
      <c r="AY212" s="219" t="s">
        <v>164</v>
      </c>
    </row>
    <row r="213" spans="1:65" s="14" customFormat="1" ht="11.25">
      <c r="B213" s="220"/>
      <c r="C213" s="221"/>
      <c r="D213" s="211" t="s">
        <v>176</v>
      </c>
      <c r="E213" s="222" t="s">
        <v>1</v>
      </c>
      <c r="F213" s="223" t="s">
        <v>243</v>
      </c>
      <c r="G213" s="221"/>
      <c r="H213" s="224">
        <v>30.3</v>
      </c>
      <c r="I213" s="225"/>
      <c r="J213" s="221"/>
      <c r="K213" s="221"/>
      <c r="L213" s="226"/>
      <c r="M213" s="227"/>
      <c r="N213" s="228"/>
      <c r="O213" s="228"/>
      <c r="P213" s="228"/>
      <c r="Q213" s="228"/>
      <c r="R213" s="228"/>
      <c r="S213" s="228"/>
      <c r="T213" s="229"/>
      <c r="AT213" s="230" t="s">
        <v>176</v>
      </c>
      <c r="AU213" s="230" t="s">
        <v>165</v>
      </c>
      <c r="AV213" s="14" t="s">
        <v>84</v>
      </c>
      <c r="AW213" s="14" t="s">
        <v>31</v>
      </c>
      <c r="AX213" s="14" t="s">
        <v>75</v>
      </c>
      <c r="AY213" s="230" t="s">
        <v>164</v>
      </c>
    </row>
    <row r="214" spans="1:65" s="14" customFormat="1" ht="11.25">
      <c r="B214" s="220"/>
      <c r="C214" s="221"/>
      <c r="D214" s="211" t="s">
        <v>176</v>
      </c>
      <c r="E214" s="222" t="s">
        <v>1</v>
      </c>
      <c r="F214" s="223" t="s">
        <v>244</v>
      </c>
      <c r="G214" s="221"/>
      <c r="H214" s="224">
        <v>2.19</v>
      </c>
      <c r="I214" s="225"/>
      <c r="J214" s="221"/>
      <c r="K214" s="221"/>
      <c r="L214" s="226"/>
      <c r="M214" s="227"/>
      <c r="N214" s="228"/>
      <c r="O214" s="228"/>
      <c r="P214" s="228"/>
      <c r="Q214" s="228"/>
      <c r="R214" s="228"/>
      <c r="S214" s="228"/>
      <c r="T214" s="229"/>
      <c r="AT214" s="230" t="s">
        <v>176</v>
      </c>
      <c r="AU214" s="230" t="s">
        <v>165</v>
      </c>
      <c r="AV214" s="14" t="s">
        <v>84</v>
      </c>
      <c r="AW214" s="14" t="s">
        <v>31</v>
      </c>
      <c r="AX214" s="14" t="s">
        <v>75</v>
      </c>
      <c r="AY214" s="230" t="s">
        <v>164</v>
      </c>
    </row>
    <row r="215" spans="1:65" s="14" customFormat="1" ht="11.25">
      <c r="B215" s="220"/>
      <c r="C215" s="221"/>
      <c r="D215" s="211" t="s">
        <v>176</v>
      </c>
      <c r="E215" s="222" t="s">
        <v>1</v>
      </c>
      <c r="F215" s="223" t="s">
        <v>245</v>
      </c>
      <c r="G215" s="221"/>
      <c r="H215" s="224">
        <v>15.07</v>
      </c>
      <c r="I215" s="225"/>
      <c r="J215" s="221"/>
      <c r="K215" s="221"/>
      <c r="L215" s="226"/>
      <c r="M215" s="227"/>
      <c r="N215" s="228"/>
      <c r="O215" s="228"/>
      <c r="P215" s="228"/>
      <c r="Q215" s="228"/>
      <c r="R215" s="228"/>
      <c r="S215" s="228"/>
      <c r="T215" s="229"/>
      <c r="AT215" s="230" t="s">
        <v>176</v>
      </c>
      <c r="AU215" s="230" t="s">
        <v>165</v>
      </c>
      <c r="AV215" s="14" t="s">
        <v>84</v>
      </c>
      <c r="AW215" s="14" t="s">
        <v>31</v>
      </c>
      <c r="AX215" s="14" t="s">
        <v>75</v>
      </c>
      <c r="AY215" s="230" t="s">
        <v>164</v>
      </c>
    </row>
    <row r="216" spans="1:65" s="14" customFormat="1" ht="11.25">
      <c r="B216" s="220"/>
      <c r="C216" s="221"/>
      <c r="D216" s="211" t="s">
        <v>176</v>
      </c>
      <c r="E216" s="222" t="s">
        <v>1</v>
      </c>
      <c r="F216" s="223" t="s">
        <v>246</v>
      </c>
      <c r="G216" s="221"/>
      <c r="H216" s="224">
        <v>12.1</v>
      </c>
      <c r="I216" s="225"/>
      <c r="J216" s="221"/>
      <c r="K216" s="221"/>
      <c r="L216" s="226"/>
      <c r="M216" s="227"/>
      <c r="N216" s="228"/>
      <c r="O216" s="228"/>
      <c r="P216" s="228"/>
      <c r="Q216" s="228"/>
      <c r="R216" s="228"/>
      <c r="S216" s="228"/>
      <c r="T216" s="229"/>
      <c r="AT216" s="230" t="s">
        <v>176</v>
      </c>
      <c r="AU216" s="230" t="s">
        <v>165</v>
      </c>
      <c r="AV216" s="14" t="s">
        <v>84</v>
      </c>
      <c r="AW216" s="14" t="s">
        <v>31</v>
      </c>
      <c r="AX216" s="14" t="s">
        <v>75</v>
      </c>
      <c r="AY216" s="230" t="s">
        <v>164</v>
      </c>
    </row>
    <row r="217" spans="1:65" s="2" customFormat="1" ht="26.45" customHeight="1">
      <c r="A217" s="34"/>
      <c r="B217" s="35"/>
      <c r="C217" s="191" t="s">
        <v>247</v>
      </c>
      <c r="D217" s="191" t="s">
        <v>167</v>
      </c>
      <c r="E217" s="192" t="s">
        <v>248</v>
      </c>
      <c r="F217" s="193" t="s">
        <v>249</v>
      </c>
      <c r="G217" s="194" t="s">
        <v>189</v>
      </c>
      <c r="H217" s="195">
        <v>60.091000000000001</v>
      </c>
      <c r="I217" s="196"/>
      <c r="J217" s="197">
        <f>ROUND(I217*H217,2)</f>
        <v>0</v>
      </c>
      <c r="K217" s="193" t="s">
        <v>171</v>
      </c>
      <c r="L217" s="39"/>
      <c r="M217" s="198" t="s">
        <v>1</v>
      </c>
      <c r="N217" s="199" t="s">
        <v>40</v>
      </c>
      <c r="O217" s="71"/>
      <c r="P217" s="200">
        <f>O217*H217</f>
        <v>0</v>
      </c>
      <c r="Q217" s="200">
        <v>1.6279999999999999E-2</v>
      </c>
      <c r="R217" s="200">
        <f>Q217*H217</f>
        <v>0.97828147999999993</v>
      </c>
      <c r="S217" s="200">
        <v>0</v>
      </c>
      <c r="T217" s="201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02" t="s">
        <v>172</v>
      </c>
      <c r="AT217" s="202" t="s">
        <v>167</v>
      </c>
      <c r="AU217" s="202" t="s">
        <v>165</v>
      </c>
      <c r="AY217" s="17" t="s">
        <v>164</v>
      </c>
      <c r="BE217" s="203">
        <f>IF(N217="základní",J217,0)</f>
        <v>0</v>
      </c>
      <c r="BF217" s="203">
        <f>IF(N217="snížená",J217,0)</f>
        <v>0</v>
      </c>
      <c r="BG217" s="203">
        <f>IF(N217="zákl. přenesená",J217,0)</f>
        <v>0</v>
      </c>
      <c r="BH217" s="203">
        <f>IF(N217="sníž. přenesená",J217,0)</f>
        <v>0</v>
      </c>
      <c r="BI217" s="203">
        <f>IF(N217="nulová",J217,0)</f>
        <v>0</v>
      </c>
      <c r="BJ217" s="17" t="s">
        <v>82</v>
      </c>
      <c r="BK217" s="203">
        <f>ROUND(I217*H217,2)</f>
        <v>0</v>
      </c>
      <c r="BL217" s="17" t="s">
        <v>172</v>
      </c>
      <c r="BM217" s="202" t="s">
        <v>250</v>
      </c>
    </row>
    <row r="218" spans="1:65" s="2" customFormat="1" ht="11.25">
      <c r="A218" s="34"/>
      <c r="B218" s="35"/>
      <c r="C218" s="36"/>
      <c r="D218" s="204" t="s">
        <v>174</v>
      </c>
      <c r="E218" s="36"/>
      <c r="F218" s="205" t="s">
        <v>251</v>
      </c>
      <c r="G218" s="36"/>
      <c r="H218" s="36"/>
      <c r="I218" s="206"/>
      <c r="J218" s="36"/>
      <c r="K218" s="36"/>
      <c r="L218" s="39"/>
      <c r="M218" s="207"/>
      <c r="N218" s="208"/>
      <c r="O218" s="71"/>
      <c r="P218" s="71"/>
      <c r="Q218" s="71"/>
      <c r="R218" s="71"/>
      <c r="S218" s="71"/>
      <c r="T218" s="72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7" t="s">
        <v>174</v>
      </c>
      <c r="AU218" s="17" t="s">
        <v>165</v>
      </c>
    </row>
    <row r="219" spans="1:65" s="13" customFormat="1" ht="22.5">
      <c r="B219" s="209"/>
      <c r="C219" s="210"/>
      <c r="D219" s="211" t="s">
        <v>176</v>
      </c>
      <c r="E219" s="212" t="s">
        <v>1</v>
      </c>
      <c r="F219" s="213" t="s">
        <v>177</v>
      </c>
      <c r="G219" s="210"/>
      <c r="H219" s="212" t="s">
        <v>1</v>
      </c>
      <c r="I219" s="214"/>
      <c r="J219" s="210"/>
      <c r="K219" s="210"/>
      <c r="L219" s="215"/>
      <c r="M219" s="216"/>
      <c r="N219" s="217"/>
      <c r="O219" s="217"/>
      <c r="P219" s="217"/>
      <c r="Q219" s="217"/>
      <c r="R219" s="217"/>
      <c r="S219" s="217"/>
      <c r="T219" s="218"/>
      <c r="AT219" s="219" t="s">
        <v>176</v>
      </c>
      <c r="AU219" s="219" t="s">
        <v>165</v>
      </c>
      <c r="AV219" s="13" t="s">
        <v>82</v>
      </c>
      <c r="AW219" s="13" t="s">
        <v>31</v>
      </c>
      <c r="AX219" s="13" t="s">
        <v>75</v>
      </c>
      <c r="AY219" s="219" t="s">
        <v>164</v>
      </c>
    </row>
    <row r="220" spans="1:65" s="13" customFormat="1" ht="11.25">
      <c r="B220" s="209"/>
      <c r="C220" s="210"/>
      <c r="D220" s="211" t="s">
        <v>176</v>
      </c>
      <c r="E220" s="212" t="s">
        <v>1</v>
      </c>
      <c r="F220" s="213" t="s">
        <v>178</v>
      </c>
      <c r="G220" s="210"/>
      <c r="H220" s="212" t="s">
        <v>1</v>
      </c>
      <c r="I220" s="214"/>
      <c r="J220" s="210"/>
      <c r="K220" s="210"/>
      <c r="L220" s="215"/>
      <c r="M220" s="216"/>
      <c r="N220" s="217"/>
      <c r="O220" s="217"/>
      <c r="P220" s="217"/>
      <c r="Q220" s="217"/>
      <c r="R220" s="217"/>
      <c r="S220" s="217"/>
      <c r="T220" s="218"/>
      <c r="AT220" s="219" t="s">
        <v>176</v>
      </c>
      <c r="AU220" s="219" t="s">
        <v>165</v>
      </c>
      <c r="AV220" s="13" t="s">
        <v>82</v>
      </c>
      <c r="AW220" s="13" t="s">
        <v>31</v>
      </c>
      <c r="AX220" s="13" t="s">
        <v>75</v>
      </c>
      <c r="AY220" s="219" t="s">
        <v>164</v>
      </c>
    </row>
    <row r="221" spans="1:65" s="14" customFormat="1" ht="11.25">
      <c r="B221" s="220"/>
      <c r="C221" s="221"/>
      <c r="D221" s="211" t="s">
        <v>176</v>
      </c>
      <c r="E221" s="222" t="s">
        <v>1</v>
      </c>
      <c r="F221" s="223" t="s">
        <v>252</v>
      </c>
      <c r="G221" s="221"/>
      <c r="H221" s="224">
        <v>60.091000000000001</v>
      </c>
      <c r="I221" s="225"/>
      <c r="J221" s="221"/>
      <c r="K221" s="221"/>
      <c r="L221" s="226"/>
      <c r="M221" s="227"/>
      <c r="N221" s="228"/>
      <c r="O221" s="228"/>
      <c r="P221" s="228"/>
      <c r="Q221" s="228"/>
      <c r="R221" s="228"/>
      <c r="S221" s="228"/>
      <c r="T221" s="229"/>
      <c r="AT221" s="230" t="s">
        <v>176</v>
      </c>
      <c r="AU221" s="230" t="s">
        <v>165</v>
      </c>
      <c r="AV221" s="14" t="s">
        <v>84</v>
      </c>
      <c r="AW221" s="14" t="s">
        <v>31</v>
      </c>
      <c r="AX221" s="14" t="s">
        <v>75</v>
      </c>
      <c r="AY221" s="230" t="s">
        <v>164</v>
      </c>
    </row>
    <row r="222" spans="1:65" s="2" customFormat="1" ht="26.45" customHeight="1">
      <c r="A222" s="34"/>
      <c r="B222" s="35"/>
      <c r="C222" s="191" t="s">
        <v>253</v>
      </c>
      <c r="D222" s="191" t="s">
        <v>167</v>
      </c>
      <c r="E222" s="192" t="s">
        <v>254</v>
      </c>
      <c r="F222" s="193" t="s">
        <v>255</v>
      </c>
      <c r="G222" s="194" t="s">
        <v>189</v>
      </c>
      <c r="H222" s="195">
        <v>30</v>
      </c>
      <c r="I222" s="196"/>
      <c r="J222" s="197">
        <f>ROUND(I222*H222,2)</f>
        <v>0</v>
      </c>
      <c r="K222" s="193" t="s">
        <v>171</v>
      </c>
      <c r="L222" s="39"/>
      <c r="M222" s="198" t="s">
        <v>1</v>
      </c>
      <c r="N222" s="199" t="s">
        <v>40</v>
      </c>
      <c r="O222" s="71"/>
      <c r="P222" s="200">
        <f>O222*H222</f>
        <v>0</v>
      </c>
      <c r="Q222" s="200">
        <v>5.7000000000000002E-3</v>
      </c>
      <c r="R222" s="200">
        <f>Q222*H222</f>
        <v>0.17100000000000001</v>
      </c>
      <c r="S222" s="200">
        <v>0</v>
      </c>
      <c r="T222" s="201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02" t="s">
        <v>172</v>
      </c>
      <c r="AT222" s="202" t="s">
        <v>167</v>
      </c>
      <c r="AU222" s="202" t="s">
        <v>165</v>
      </c>
      <c r="AY222" s="17" t="s">
        <v>164</v>
      </c>
      <c r="BE222" s="203">
        <f>IF(N222="základní",J222,0)</f>
        <v>0</v>
      </c>
      <c r="BF222" s="203">
        <f>IF(N222="snížená",J222,0)</f>
        <v>0</v>
      </c>
      <c r="BG222" s="203">
        <f>IF(N222="zákl. přenesená",J222,0)</f>
        <v>0</v>
      </c>
      <c r="BH222" s="203">
        <f>IF(N222="sníž. přenesená",J222,0)</f>
        <v>0</v>
      </c>
      <c r="BI222" s="203">
        <f>IF(N222="nulová",J222,0)</f>
        <v>0</v>
      </c>
      <c r="BJ222" s="17" t="s">
        <v>82</v>
      </c>
      <c r="BK222" s="203">
        <f>ROUND(I222*H222,2)</f>
        <v>0</v>
      </c>
      <c r="BL222" s="17" t="s">
        <v>172</v>
      </c>
      <c r="BM222" s="202" t="s">
        <v>256</v>
      </c>
    </row>
    <row r="223" spans="1:65" s="2" customFormat="1" ht="11.25">
      <c r="A223" s="34"/>
      <c r="B223" s="35"/>
      <c r="C223" s="36"/>
      <c r="D223" s="204" t="s">
        <v>174</v>
      </c>
      <c r="E223" s="36"/>
      <c r="F223" s="205" t="s">
        <v>257</v>
      </c>
      <c r="G223" s="36"/>
      <c r="H223" s="36"/>
      <c r="I223" s="206"/>
      <c r="J223" s="36"/>
      <c r="K223" s="36"/>
      <c r="L223" s="39"/>
      <c r="M223" s="207"/>
      <c r="N223" s="208"/>
      <c r="O223" s="71"/>
      <c r="P223" s="71"/>
      <c r="Q223" s="71"/>
      <c r="R223" s="71"/>
      <c r="S223" s="71"/>
      <c r="T223" s="72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7" t="s">
        <v>174</v>
      </c>
      <c r="AU223" s="17" t="s">
        <v>165</v>
      </c>
    </row>
    <row r="224" spans="1:65" s="2" customFormat="1" ht="39">
      <c r="A224" s="34"/>
      <c r="B224" s="35"/>
      <c r="C224" s="36"/>
      <c r="D224" s="211" t="s">
        <v>258</v>
      </c>
      <c r="E224" s="36"/>
      <c r="F224" s="231" t="s">
        <v>259</v>
      </c>
      <c r="G224" s="36"/>
      <c r="H224" s="36"/>
      <c r="I224" s="206"/>
      <c r="J224" s="36"/>
      <c r="K224" s="36"/>
      <c r="L224" s="39"/>
      <c r="M224" s="207"/>
      <c r="N224" s="208"/>
      <c r="O224" s="71"/>
      <c r="P224" s="71"/>
      <c r="Q224" s="71"/>
      <c r="R224" s="71"/>
      <c r="S224" s="71"/>
      <c r="T224" s="72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258</v>
      </c>
      <c r="AU224" s="17" t="s">
        <v>165</v>
      </c>
    </row>
    <row r="225" spans="1:65" s="13" customFormat="1" ht="22.5">
      <c r="B225" s="209"/>
      <c r="C225" s="210"/>
      <c r="D225" s="211" t="s">
        <v>176</v>
      </c>
      <c r="E225" s="212" t="s">
        <v>1</v>
      </c>
      <c r="F225" s="213" t="s">
        <v>177</v>
      </c>
      <c r="G225" s="210"/>
      <c r="H225" s="212" t="s">
        <v>1</v>
      </c>
      <c r="I225" s="214"/>
      <c r="J225" s="210"/>
      <c r="K225" s="210"/>
      <c r="L225" s="215"/>
      <c r="M225" s="216"/>
      <c r="N225" s="217"/>
      <c r="O225" s="217"/>
      <c r="P225" s="217"/>
      <c r="Q225" s="217"/>
      <c r="R225" s="217"/>
      <c r="S225" s="217"/>
      <c r="T225" s="218"/>
      <c r="AT225" s="219" t="s">
        <v>176</v>
      </c>
      <c r="AU225" s="219" t="s">
        <v>165</v>
      </c>
      <c r="AV225" s="13" t="s">
        <v>82</v>
      </c>
      <c r="AW225" s="13" t="s">
        <v>31</v>
      </c>
      <c r="AX225" s="13" t="s">
        <v>75</v>
      </c>
      <c r="AY225" s="219" t="s">
        <v>164</v>
      </c>
    </row>
    <row r="226" spans="1:65" s="13" customFormat="1" ht="11.25">
      <c r="B226" s="209"/>
      <c r="C226" s="210"/>
      <c r="D226" s="211" t="s">
        <v>176</v>
      </c>
      <c r="E226" s="212" t="s">
        <v>1</v>
      </c>
      <c r="F226" s="213" t="s">
        <v>178</v>
      </c>
      <c r="G226" s="210"/>
      <c r="H226" s="212" t="s">
        <v>1</v>
      </c>
      <c r="I226" s="214"/>
      <c r="J226" s="210"/>
      <c r="K226" s="210"/>
      <c r="L226" s="215"/>
      <c r="M226" s="216"/>
      <c r="N226" s="217"/>
      <c r="O226" s="217"/>
      <c r="P226" s="217"/>
      <c r="Q226" s="217"/>
      <c r="R226" s="217"/>
      <c r="S226" s="217"/>
      <c r="T226" s="218"/>
      <c r="AT226" s="219" t="s">
        <v>176</v>
      </c>
      <c r="AU226" s="219" t="s">
        <v>165</v>
      </c>
      <c r="AV226" s="13" t="s">
        <v>82</v>
      </c>
      <c r="AW226" s="13" t="s">
        <v>31</v>
      </c>
      <c r="AX226" s="13" t="s">
        <v>75</v>
      </c>
      <c r="AY226" s="219" t="s">
        <v>164</v>
      </c>
    </row>
    <row r="227" spans="1:65" s="14" customFormat="1" ht="11.25">
      <c r="B227" s="220"/>
      <c r="C227" s="221"/>
      <c r="D227" s="211" t="s">
        <v>176</v>
      </c>
      <c r="E227" s="222" t="s">
        <v>1</v>
      </c>
      <c r="F227" s="223" t="s">
        <v>260</v>
      </c>
      <c r="G227" s="221"/>
      <c r="H227" s="224">
        <v>30</v>
      </c>
      <c r="I227" s="225"/>
      <c r="J227" s="221"/>
      <c r="K227" s="221"/>
      <c r="L227" s="226"/>
      <c r="M227" s="227"/>
      <c r="N227" s="228"/>
      <c r="O227" s="228"/>
      <c r="P227" s="228"/>
      <c r="Q227" s="228"/>
      <c r="R227" s="228"/>
      <c r="S227" s="228"/>
      <c r="T227" s="229"/>
      <c r="AT227" s="230" t="s">
        <v>176</v>
      </c>
      <c r="AU227" s="230" t="s">
        <v>165</v>
      </c>
      <c r="AV227" s="14" t="s">
        <v>84</v>
      </c>
      <c r="AW227" s="14" t="s">
        <v>31</v>
      </c>
      <c r="AX227" s="14" t="s">
        <v>75</v>
      </c>
      <c r="AY227" s="230" t="s">
        <v>164</v>
      </c>
    </row>
    <row r="228" spans="1:65" s="2" customFormat="1" ht="24" customHeight="1">
      <c r="A228" s="34"/>
      <c r="B228" s="35"/>
      <c r="C228" s="191" t="s">
        <v>261</v>
      </c>
      <c r="D228" s="191" t="s">
        <v>167</v>
      </c>
      <c r="E228" s="192" t="s">
        <v>262</v>
      </c>
      <c r="F228" s="193" t="s">
        <v>263</v>
      </c>
      <c r="G228" s="194" t="s">
        <v>189</v>
      </c>
      <c r="H228" s="195">
        <v>29.937999999999999</v>
      </c>
      <c r="I228" s="196"/>
      <c r="J228" s="197">
        <f>ROUND(I228*H228,2)</f>
        <v>0</v>
      </c>
      <c r="K228" s="193" t="s">
        <v>171</v>
      </c>
      <c r="L228" s="39"/>
      <c r="M228" s="198" t="s">
        <v>1</v>
      </c>
      <c r="N228" s="199" t="s">
        <v>40</v>
      </c>
      <c r="O228" s="71"/>
      <c r="P228" s="200">
        <f>O228*H228</f>
        <v>0</v>
      </c>
      <c r="Q228" s="200">
        <v>4.3800000000000002E-3</v>
      </c>
      <c r="R228" s="200">
        <f>Q228*H228</f>
        <v>0.13112844000000001</v>
      </c>
      <c r="S228" s="200">
        <v>0</v>
      </c>
      <c r="T228" s="201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02" t="s">
        <v>172</v>
      </c>
      <c r="AT228" s="202" t="s">
        <v>167</v>
      </c>
      <c r="AU228" s="202" t="s">
        <v>165</v>
      </c>
      <c r="AY228" s="17" t="s">
        <v>164</v>
      </c>
      <c r="BE228" s="203">
        <f>IF(N228="základní",J228,0)</f>
        <v>0</v>
      </c>
      <c r="BF228" s="203">
        <f>IF(N228="snížená",J228,0)</f>
        <v>0</v>
      </c>
      <c r="BG228" s="203">
        <f>IF(N228="zákl. přenesená",J228,0)</f>
        <v>0</v>
      </c>
      <c r="BH228" s="203">
        <f>IF(N228="sníž. přenesená",J228,0)</f>
        <v>0</v>
      </c>
      <c r="BI228" s="203">
        <f>IF(N228="nulová",J228,0)</f>
        <v>0</v>
      </c>
      <c r="BJ228" s="17" t="s">
        <v>82</v>
      </c>
      <c r="BK228" s="203">
        <f>ROUND(I228*H228,2)</f>
        <v>0</v>
      </c>
      <c r="BL228" s="17" t="s">
        <v>172</v>
      </c>
      <c r="BM228" s="202" t="s">
        <v>264</v>
      </c>
    </row>
    <row r="229" spans="1:65" s="2" customFormat="1" ht="11.25">
      <c r="A229" s="34"/>
      <c r="B229" s="35"/>
      <c r="C229" s="36"/>
      <c r="D229" s="204" t="s">
        <v>174</v>
      </c>
      <c r="E229" s="36"/>
      <c r="F229" s="205" t="s">
        <v>265</v>
      </c>
      <c r="G229" s="36"/>
      <c r="H229" s="36"/>
      <c r="I229" s="206"/>
      <c r="J229" s="36"/>
      <c r="K229" s="36"/>
      <c r="L229" s="39"/>
      <c r="M229" s="207"/>
      <c r="N229" s="208"/>
      <c r="O229" s="71"/>
      <c r="P229" s="71"/>
      <c r="Q229" s="71"/>
      <c r="R229" s="71"/>
      <c r="S229" s="71"/>
      <c r="T229" s="72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174</v>
      </c>
      <c r="AU229" s="17" t="s">
        <v>165</v>
      </c>
    </row>
    <row r="230" spans="1:65" s="13" customFormat="1" ht="22.5">
      <c r="B230" s="209"/>
      <c r="C230" s="210"/>
      <c r="D230" s="211" t="s">
        <v>176</v>
      </c>
      <c r="E230" s="212" t="s">
        <v>1</v>
      </c>
      <c r="F230" s="213" t="s">
        <v>177</v>
      </c>
      <c r="G230" s="210"/>
      <c r="H230" s="212" t="s">
        <v>1</v>
      </c>
      <c r="I230" s="214"/>
      <c r="J230" s="210"/>
      <c r="K230" s="210"/>
      <c r="L230" s="215"/>
      <c r="M230" s="216"/>
      <c r="N230" s="217"/>
      <c r="O230" s="217"/>
      <c r="P230" s="217"/>
      <c r="Q230" s="217"/>
      <c r="R230" s="217"/>
      <c r="S230" s="217"/>
      <c r="T230" s="218"/>
      <c r="AT230" s="219" t="s">
        <v>176</v>
      </c>
      <c r="AU230" s="219" t="s">
        <v>165</v>
      </c>
      <c r="AV230" s="13" t="s">
        <v>82</v>
      </c>
      <c r="AW230" s="13" t="s">
        <v>31</v>
      </c>
      <c r="AX230" s="13" t="s">
        <v>75</v>
      </c>
      <c r="AY230" s="219" t="s">
        <v>164</v>
      </c>
    </row>
    <row r="231" spans="1:65" s="13" customFormat="1" ht="11.25">
      <c r="B231" s="209"/>
      <c r="C231" s="210"/>
      <c r="D231" s="211" t="s">
        <v>176</v>
      </c>
      <c r="E231" s="212" t="s">
        <v>1</v>
      </c>
      <c r="F231" s="213" t="s">
        <v>178</v>
      </c>
      <c r="G231" s="210"/>
      <c r="H231" s="212" t="s">
        <v>1</v>
      </c>
      <c r="I231" s="214"/>
      <c r="J231" s="210"/>
      <c r="K231" s="210"/>
      <c r="L231" s="215"/>
      <c r="M231" s="216"/>
      <c r="N231" s="217"/>
      <c r="O231" s="217"/>
      <c r="P231" s="217"/>
      <c r="Q231" s="217"/>
      <c r="R231" s="217"/>
      <c r="S231" s="217"/>
      <c r="T231" s="218"/>
      <c r="AT231" s="219" t="s">
        <v>176</v>
      </c>
      <c r="AU231" s="219" t="s">
        <v>165</v>
      </c>
      <c r="AV231" s="13" t="s">
        <v>82</v>
      </c>
      <c r="AW231" s="13" t="s">
        <v>31</v>
      </c>
      <c r="AX231" s="13" t="s">
        <v>75</v>
      </c>
      <c r="AY231" s="219" t="s">
        <v>164</v>
      </c>
    </row>
    <row r="232" spans="1:65" s="14" customFormat="1" ht="11.25">
      <c r="B232" s="220"/>
      <c r="C232" s="221"/>
      <c r="D232" s="211" t="s">
        <v>176</v>
      </c>
      <c r="E232" s="222" t="s">
        <v>1</v>
      </c>
      <c r="F232" s="223" t="s">
        <v>266</v>
      </c>
      <c r="G232" s="221"/>
      <c r="H232" s="224">
        <v>119.751</v>
      </c>
      <c r="I232" s="225"/>
      <c r="J232" s="221"/>
      <c r="K232" s="221"/>
      <c r="L232" s="226"/>
      <c r="M232" s="227"/>
      <c r="N232" s="228"/>
      <c r="O232" s="228"/>
      <c r="P232" s="228"/>
      <c r="Q232" s="228"/>
      <c r="R232" s="228"/>
      <c r="S232" s="228"/>
      <c r="T232" s="229"/>
      <c r="AT232" s="230" t="s">
        <v>176</v>
      </c>
      <c r="AU232" s="230" t="s">
        <v>165</v>
      </c>
      <c r="AV232" s="14" t="s">
        <v>84</v>
      </c>
      <c r="AW232" s="14" t="s">
        <v>31</v>
      </c>
      <c r="AX232" s="14" t="s">
        <v>75</v>
      </c>
      <c r="AY232" s="230" t="s">
        <v>164</v>
      </c>
    </row>
    <row r="233" spans="1:65" s="14" customFormat="1" ht="11.25">
      <c r="B233" s="220"/>
      <c r="C233" s="221"/>
      <c r="D233" s="211" t="s">
        <v>176</v>
      </c>
      <c r="E233" s="221"/>
      <c r="F233" s="223" t="s">
        <v>267</v>
      </c>
      <c r="G233" s="221"/>
      <c r="H233" s="224">
        <v>29.937999999999999</v>
      </c>
      <c r="I233" s="225"/>
      <c r="J233" s="221"/>
      <c r="K233" s="221"/>
      <c r="L233" s="226"/>
      <c r="M233" s="227"/>
      <c r="N233" s="228"/>
      <c r="O233" s="228"/>
      <c r="P233" s="228"/>
      <c r="Q233" s="228"/>
      <c r="R233" s="228"/>
      <c r="S233" s="228"/>
      <c r="T233" s="229"/>
      <c r="AT233" s="230" t="s">
        <v>176</v>
      </c>
      <c r="AU233" s="230" t="s">
        <v>165</v>
      </c>
      <c r="AV233" s="14" t="s">
        <v>84</v>
      </c>
      <c r="AW233" s="14" t="s">
        <v>4</v>
      </c>
      <c r="AX233" s="14" t="s">
        <v>82</v>
      </c>
      <c r="AY233" s="230" t="s">
        <v>164</v>
      </c>
    </row>
    <row r="234" spans="1:65" s="2" customFormat="1" ht="24" customHeight="1">
      <c r="A234" s="34"/>
      <c r="B234" s="35"/>
      <c r="C234" s="191" t="s">
        <v>268</v>
      </c>
      <c r="D234" s="191" t="s">
        <v>167</v>
      </c>
      <c r="E234" s="192" t="s">
        <v>269</v>
      </c>
      <c r="F234" s="193" t="s">
        <v>270</v>
      </c>
      <c r="G234" s="194" t="s">
        <v>189</v>
      </c>
      <c r="H234" s="195">
        <v>11.55</v>
      </c>
      <c r="I234" s="196"/>
      <c r="J234" s="197">
        <f>ROUND(I234*H234,2)</f>
        <v>0</v>
      </c>
      <c r="K234" s="193" t="s">
        <v>171</v>
      </c>
      <c r="L234" s="39"/>
      <c r="M234" s="198" t="s">
        <v>1</v>
      </c>
      <c r="N234" s="199" t="s">
        <v>40</v>
      </c>
      <c r="O234" s="71"/>
      <c r="P234" s="200">
        <f>O234*H234</f>
        <v>0</v>
      </c>
      <c r="Q234" s="200">
        <v>5.6000000000000001E-2</v>
      </c>
      <c r="R234" s="200">
        <f>Q234*H234</f>
        <v>0.64680000000000004</v>
      </c>
      <c r="S234" s="200">
        <v>0</v>
      </c>
      <c r="T234" s="201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02" t="s">
        <v>172</v>
      </c>
      <c r="AT234" s="202" t="s">
        <v>167</v>
      </c>
      <c r="AU234" s="202" t="s">
        <v>165</v>
      </c>
      <c r="AY234" s="17" t="s">
        <v>164</v>
      </c>
      <c r="BE234" s="203">
        <f>IF(N234="základní",J234,0)</f>
        <v>0</v>
      </c>
      <c r="BF234" s="203">
        <f>IF(N234="snížená",J234,0)</f>
        <v>0</v>
      </c>
      <c r="BG234" s="203">
        <f>IF(N234="zákl. přenesená",J234,0)</f>
        <v>0</v>
      </c>
      <c r="BH234" s="203">
        <f>IF(N234="sníž. přenesená",J234,0)</f>
        <v>0</v>
      </c>
      <c r="BI234" s="203">
        <f>IF(N234="nulová",J234,0)</f>
        <v>0</v>
      </c>
      <c r="BJ234" s="17" t="s">
        <v>82</v>
      </c>
      <c r="BK234" s="203">
        <f>ROUND(I234*H234,2)</f>
        <v>0</v>
      </c>
      <c r="BL234" s="17" t="s">
        <v>172</v>
      </c>
      <c r="BM234" s="202" t="s">
        <v>271</v>
      </c>
    </row>
    <row r="235" spans="1:65" s="2" customFormat="1" ht="11.25">
      <c r="A235" s="34"/>
      <c r="B235" s="35"/>
      <c r="C235" s="36"/>
      <c r="D235" s="204" t="s">
        <v>174</v>
      </c>
      <c r="E235" s="36"/>
      <c r="F235" s="205" t="s">
        <v>272</v>
      </c>
      <c r="G235" s="36"/>
      <c r="H235" s="36"/>
      <c r="I235" s="206"/>
      <c r="J235" s="36"/>
      <c r="K235" s="36"/>
      <c r="L235" s="39"/>
      <c r="M235" s="207"/>
      <c r="N235" s="208"/>
      <c r="O235" s="71"/>
      <c r="P235" s="71"/>
      <c r="Q235" s="71"/>
      <c r="R235" s="71"/>
      <c r="S235" s="71"/>
      <c r="T235" s="72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174</v>
      </c>
      <c r="AU235" s="17" t="s">
        <v>165</v>
      </c>
    </row>
    <row r="236" spans="1:65" s="2" customFormat="1" ht="29.25">
      <c r="A236" s="34"/>
      <c r="B236" s="35"/>
      <c r="C236" s="36"/>
      <c r="D236" s="211" t="s">
        <v>258</v>
      </c>
      <c r="E236" s="36"/>
      <c r="F236" s="231" t="s">
        <v>273</v>
      </c>
      <c r="G236" s="36"/>
      <c r="H236" s="36"/>
      <c r="I236" s="206"/>
      <c r="J236" s="36"/>
      <c r="K236" s="36"/>
      <c r="L236" s="39"/>
      <c r="M236" s="207"/>
      <c r="N236" s="208"/>
      <c r="O236" s="71"/>
      <c r="P236" s="71"/>
      <c r="Q236" s="71"/>
      <c r="R236" s="71"/>
      <c r="S236" s="71"/>
      <c r="T236" s="72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7" t="s">
        <v>258</v>
      </c>
      <c r="AU236" s="17" t="s">
        <v>165</v>
      </c>
    </row>
    <row r="237" spans="1:65" s="13" customFormat="1" ht="22.5">
      <c r="B237" s="209"/>
      <c r="C237" s="210"/>
      <c r="D237" s="211" t="s">
        <v>176</v>
      </c>
      <c r="E237" s="212" t="s">
        <v>1</v>
      </c>
      <c r="F237" s="213" t="s">
        <v>177</v>
      </c>
      <c r="G237" s="210"/>
      <c r="H237" s="212" t="s">
        <v>1</v>
      </c>
      <c r="I237" s="214"/>
      <c r="J237" s="210"/>
      <c r="K237" s="210"/>
      <c r="L237" s="215"/>
      <c r="M237" s="216"/>
      <c r="N237" s="217"/>
      <c r="O237" s="217"/>
      <c r="P237" s="217"/>
      <c r="Q237" s="217"/>
      <c r="R237" s="217"/>
      <c r="S237" s="217"/>
      <c r="T237" s="218"/>
      <c r="AT237" s="219" t="s">
        <v>176</v>
      </c>
      <c r="AU237" s="219" t="s">
        <v>165</v>
      </c>
      <c r="AV237" s="13" t="s">
        <v>82</v>
      </c>
      <c r="AW237" s="13" t="s">
        <v>31</v>
      </c>
      <c r="AX237" s="13" t="s">
        <v>75</v>
      </c>
      <c r="AY237" s="219" t="s">
        <v>164</v>
      </c>
    </row>
    <row r="238" spans="1:65" s="13" customFormat="1" ht="11.25">
      <c r="B238" s="209"/>
      <c r="C238" s="210"/>
      <c r="D238" s="211" t="s">
        <v>176</v>
      </c>
      <c r="E238" s="212" t="s">
        <v>1</v>
      </c>
      <c r="F238" s="213" t="s">
        <v>178</v>
      </c>
      <c r="G238" s="210"/>
      <c r="H238" s="212" t="s">
        <v>1</v>
      </c>
      <c r="I238" s="214"/>
      <c r="J238" s="210"/>
      <c r="K238" s="210"/>
      <c r="L238" s="215"/>
      <c r="M238" s="216"/>
      <c r="N238" s="217"/>
      <c r="O238" s="217"/>
      <c r="P238" s="217"/>
      <c r="Q238" s="217"/>
      <c r="R238" s="217"/>
      <c r="S238" s="217"/>
      <c r="T238" s="218"/>
      <c r="AT238" s="219" t="s">
        <v>176</v>
      </c>
      <c r="AU238" s="219" t="s">
        <v>165</v>
      </c>
      <c r="AV238" s="13" t="s">
        <v>82</v>
      </c>
      <c r="AW238" s="13" t="s">
        <v>31</v>
      </c>
      <c r="AX238" s="13" t="s">
        <v>75</v>
      </c>
      <c r="AY238" s="219" t="s">
        <v>164</v>
      </c>
    </row>
    <row r="239" spans="1:65" s="13" customFormat="1" ht="11.25">
      <c r="B239" s="209"/>
      <c r="C239" s="210"/>
      <c r="D239" s="211" t="s">
        <v>176</v>
      </c>
      <c r="E239" s="212" t="s">
        <v>1</v>
      </c>
      <c r="F239" s="213" t="s">
        <v>274</v>
      </c>
      <c r="G239" s="210"/>
      <c r="H239" s="212" t="s">
        <v>1</v>
      </c>
      <c r="I239" s="214"/>
      <c r="J239" s="210"/>
      <c r="K239" s="210"/>
      <c r="L239" s="215"/>
      <c r="M239" s="216"/>
      <c r="N239" s="217"/>
      <c r="O239" s="217"/>
      <c r="P239" s="217"/>
      <c r="Q239" s="217"/>
      <c r="R239" s="217"/>
      <c r="S239" s="217"/>
      <c r="T239" s="218"/>
      <c r="AT239" s="219" t="s">
        <v>176</v>
      </c>
      <c r="AU239" s="219" t="s">
        <v>165</v>
      </c>
      <c r="AV239" s="13" t="s">
        <v>82</v>
      </c>
      <c r="AW239" s="13" t="s">
        <v>31</v>
      </c>
      <c r="AX239" s="13" t="s">
        <v>75</v>
      </c>
      <c r="AY239" s="219" t="s">
        <v>164</v>
      </c>
    </row>
    <row r="240" spans="1:65" s="14" customFormat="1" ht="11.25">
      <c r="B240" s="220"/>
      <c r="C240" s="221"/>
      <c r="D240" s="211" t="s">
        <v>176</v>
      </c>
      <c r="E240" s="222" t="s">
        <v>1</v>
      </c>
      <c r="F240" s="223" t="s">
        <v>275</v>
      </c>
      <c r="G240" s="221"/>
      <c r="H240" s="224">
        <v>11.55</v>
      </c>
      <c r="I240" s="225"/>
      <c r="J240" s="221"/>
      <c r="K240" s="221"/>
      <c r="L240" s="226"/>
      <c r="M240" s="227"/>
      <c r="N240" s="228"/>
      <c r="O240" s="228"/>
      <c r="P240" s="228"/>
      <c r="Q240" s="228"/>
      <c r="R240" s="228"/>
      <c r="S240" s="228"/>
      <c r="T240" s="229"/>
      <c r="AT240" s="230" t="s">
        <v>176</v>
      </c>
      <c r="AU240" s="230" t="s">
        <v>165</v>
      </c>
      <c r="AV240" s="14" t="s">
        <v>84</v>
      </c>
      <c r="AW240" s="14" t="s">
        <v>31</v>
      </c>
      <c r="AX240" s="14" t="s">
        <v>75</v>
      </c>
      <c r="AY240" s="230" t="s">
        <v>164</v>
      </c>
    </row>
    <row r="241" spans="1:65" s="2" customFormat="1" ht="16.5" customHeight="1">
      <c r="A241" s="34"/>
      <c r="B241" s="35"/>
      <c r="C241" s="191" t="s">
        <v>276</v>
      </c>
      <c r="D241" s="191" t="s">
        <v>167</v>
      </c>
      <c r="E241" s="192" t="s">
        <v>277</v>
      </c>
      <c r="F241" s="193" t="s">
        <v>278</v>
      </c>
      <c r="G241" s="194" t="s">
        <v>189</v>
      </c>
      <c r="H241" s="195">
        <v>27.09</v>
      </c>
      <c r="I241" s="196"/>
      <c r="J241" s="197">
        <f>ROUND(I241*H241,2)</f>
        <v>0</v>
      </c>
      <c r="K241" s="193" t="s">
        <v>171</v>
      </c>
      <c r="L241" s="39"/>
      <c r="M241" s="198" t="s">
        <v>1</v>
      </c>
      <c r="N241" s="199" t="s">
        <v>40</v>
      </c>
      <c r="O241" s="71"/>
      <c r="P241" s="200">
        <f>O241*H241</f>
        <v>0</v>
      </c>
      <c r="Q241" s="200">
        <v>1.1E-4</v>
      </c>
      <c r="R241" s="200">
        <f>Q241*H241</f>
        <v>2.9799000000000002E-3</v>
      </c>
      <c r="S241" s="200">
        <v>6.0000000000000002E-5</v>
      </c>
      <c r="T241" s="201">
        <f>S241*H241</f>
        <v>1.6253999999999999E-3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02" t="s">
        <v>172</v>
      </c>
      <c r="AT241" s="202" t="s">
        <v>167</v>
      </c>
      <c r="AU241" s="202" t="s">
        <v>165</v>
      </c>
      <c r="AY241" s="17" t="s">
        <v>164</v>
      </c>
      <c r="BE241" s="203">
        <f>IF(N241="základní",J241,0)</f>
        <v>0</v>
      </c>
      <c r="BF241" s="203">
        <f>IF(N241="snížená",J241,0)</f>
        <v>0</v>
      </c>
      <c r="BG241" s="203">
        <f>IF(N241="zákl. přenesená",J241,0)</f>
        <v>0</v>
      </c>
      <c r="BH241" s="203">
        <f>IF(N241="sníž. přenesená",J241,0)</f>
        <v>0</v>
      </c>
      <c r="BI241" s="203">
        <f>IF(N241="nulová",J241,0)</f>
        <v>0</v>
      </c>
      <c r="BJ241" s="17" t="s">
        <v>82</v>
      </c>
      <c r="BK241" s="203">
        <f>ROUND(I241*H241,2)</f>
        <v>0</v>
      </c>
      <c r="BL241" s="17" t="s">
        <v>172</v>
      </c>
      <c r="BM241" s="202" t="s">
        <v>279</v>
      </c>
    </row>
    <row r="242" spans="1:65" s="2" customFormat="1" ht="11.25">
      <c r="A242" s="34"/>
      <c r="B242" s="35"/>
      <c r="C242" s="36"/>
      <c r="D242" s="204" t="s">
        <v>174</v>
      </c>
      <c r="E242" s="36"/>
      <c r="F242" s="205" t="s">
        <v>280</v>
      </c>
      <c r="G242" s="36"/>
      <c r="H242" s="36"/>
      <c r="I242" s="206"/>
      <c r="J242" s="36"/>
      <c r="K242" s="36"/>
      <c r="L242" s="39"/>
      <c r="M242" s="207"/>
      <c r="N242" s="208"/>
      <c r="O242" s="71"/>
      <c r="P242" s="71"/>
      <c r="Q242" s="71"/>
      <c r="R242" s="71"/>
      <c r="S242" s="71"/>
      <c r="T242" s="72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7" t="s">
        <v>174</v>
      </c>
      <c r="AU242" s="17" t="s">
        <v>165</v>
      </c>
    </row>
    <row r="243" spans="1:65" s="2" customFormat="1" ht="48.75">
      <c r="A243" s="34"/>
      <c r="B243" s="35"/>
      <c r="C243" s="36"/>
      <c r="D243" s="211" t="s">
        <v>258</v>
      </c>
      <c r="E243" s="36"/>
      <c r="F243" s="231" t="s">
        <v>281</v>
      </c>
      <c r="G243" s="36"/>
      <c r="H243" s="36"/>
      <c r="I243" s="206"/>
      <c r="J243" s="36"/>
      <c r="K243" s="36"/>
      <c r="L243" s="39"/>
      <c r="M243" s="207"/>
      <c r="N243" s="208"/>
      <c r="O243" s="71"/>
      <c r="P243" s="71"/>
      <c r="Q243" s="71"/>
      <c r="R243" s="71"/>
      <c r="S243" s="71"/>
      <c r="T243" s="72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7" t="s">
        <v>258</v>
      </c>
      <c r="AU243" s="17" t="s">
        <v>165</v>
      </c>
    </row>
    <row r="244" spans="1:65" s="13" customFormat="1" ht="22.5">
      <c r="B244" s="209"/>
      <c r="C244" s="210"/>
      <c r="D244" s="211" t="s">
        <v>176</v>
      </c>
      <c r="E244" s="212" t="s">
        <v>1</v>
      </c>
      <c r="F244" s="213" t="s">
        <v>177</v>
      </c>
      <c r="G244" s="210"/>
      <c r="H244" s="212" t="s">
        <v>1</v>
      </c>
      <c r="I244" s="214"/>
      <c r="J244" s="210"/>
      <c r="K244" s="210"/>
      <c r="L244" s="215"/>
      <c r="M244" s="216"/>
      <c r="N244" s="217"/>
      <c r="O244" s="217"/>
      <c r="P244" s="217"/>
      <c r="Q244" s="217"/>
      <c r="R244" s="217"/>
      <c r="S244" s="217"/>
      <c r="T244" s="218"/>
      <c r="AT244" s="219" t="s">
        <v>176</v>
      </c>
      <c r="AU244" s="219" t="s">
        <v>165</v>
      </c>
      <c r="AV244" s="13" t="s">
        <v>82</v>
      </c>
      <c r="AW244" s="13" t="s">
        <v>31</v>
      </c>
      <c r="AX244" s="13" t="s">
        <v>75</v>
      </c>
      <c r="AY244" s="219" t="s">
        <v>164</v>
      </c>
    </row>
    <row r="245" spans="1:65" s="13" customFormat="1" ht="11.25">
      <c r="B245" s="209"/>
      <c r="C245" s="210"/>
      <c r="D245" s="211" t="s">
        <v>176</v>
      </c>
      <c r="E245" s="212" t="s">
        <v>1</v>
      </c>
      <c r="F245" s="213" t="s">
        <v>178</v>
      </c>
      <c r="G245" s="210"/>
      <c r="H245" s="212" t="s">
        <v>1</v>
      </c>
      <c r="I245" s="214"/>
      <c r="J245" s="210"/>
      <c r="K245" s="210"/>
      <c r="L245" s="215"/>
      <c r="M245" s="216"/>
      <c r="N245" s="217"/>
      <c r="O245" s="217"/>
      <c r="P245" s="217"/>
      <c r="Q245" s="217"/>
      <c r="R245" s="217"/>
      <c r="S245" s="217"/>
      <c r="T245" s="218"/>
      <c r="AT245" s="219" t="s">
        <v>176</v>
      </c>
      <c r="AU245" s="219" t="s">
        <v>165</v>
      </c>
      <c r="AV245" s="13" t="s">
        <v>82</v>
      </c>
      <c r="AW245" s="13" t="s">
        <v>31</v>
      </c>
      <c r="AX245" s="13" t="s">
        <v>75</v>
      </c>
      <c r="AY245" s="219" t="s">
        <v>164</v>
      </c>
    </row>
    <row r="246" spans="1:65" s="14" customFormat="1" ht="11.25">
      <c r="B246" s="220"/>
      <c r="C246" s="221"/>
      <c r="D246" s="211" t="s">
        <v>176</v>
      </c>
      <c r="E246" s="222" t="s">
        <v>1</v>
      </c>
      <c r="F246" s="223" t="s">
        <v>282</v>
      </c>
      <c r="G246" s="221"/>
      <c r="H246" s="224">
        <v>11.88</v>
      </c>
      <c r="I246" s="225"/>
      <c r="J246" s="221"/>
      <c r="K246" s="221"/>
      <c r="L246" s="226"/>
      <c r="M246" s="227"/>
      <c r="N246" s="228"/>
      <c r="O246" s="228"/>
      <c r="P246" s="228"/>
      <c r="Q246" s="228"/>
      <c r="R246" s="228"/>
      <c r="S246" s="228"/>
      <c r="T246" s="229"/>
      <c r="AT246" s="230" t="s">
        <v>176</v>
      </c>
      <c r="AU246" s="230" t="s">
        <v>165</v>
      </c>
      <c r="AV246" s="14" t="s">
        <v>84</v>
      </c>
      <c r="AW246" s="14" t="s">
        <v>31</v>
      </c>
      <c r="AX246" s="14" t="s">
        <v>75</v>
      </c>
      <c r="AY246" s="230" t="s">
        <v>164</v>
      </c>
    </row>
    <row r="247" spans="1:65" s="14" customFormat="1" ht="11.25">
      <c r="B247" s="220"/>
      <c r="C247" s="221"/>
      <c r="D247" s="211" t="s">
        <v>176</v>
      </c>
      <c r="E247" s="222" t="s">
        <v>1</v>
      </c>
      <c r="F247" s="223" t="s">
        <v>283</v>
      </c>
      <c r="G247" s="221"/>
      <c r="H247" s="224">
        <v>15.21</v>
      </c>
      <c r="I247" s="225"/>
      <c r="J247" s="221"/>
      <c r="K247" s="221"/>
      <c r="L247" s="226"/>
      <c r="M247" s="227"/>
      <c r="N247" s="228"/>
      <c r="O247" s="228"/>
      <c r="P247" s="228"/>
      <c r="Q247" s="228"/>
      <c r="R247" s="228"/>
      <c r="S247" s="228"/>
      <c r="T247" s="229"/>
      <c r="AT247" s="230" t="s">
        <v>176</v>
      </c>
      <c r="AU247" s="230" t="s">
        <v>165</v>
      </c>
      <c r="AV247" s="14" t="s">
        <v>84</v>
      </c>
      <c r="AW247" s="14" t="s">
        <v>31</v>
      </c>
      <c r="AX247" s="14" t="s">
        <v>75</v>
      </c>
      <c r="AY247" s="230" t="s">
        <v>164</v>
      </c>
    </row>
    <row r="248" spans="1:65" s="2" customFormat="1" ht="26.45" customHeight="1">
      <c r="A248" s="34"/>
      <c r="B248" s="35"/>
      <c r="C248" s="191" t="s">
        <v>8</v>
      </c>
      <c r="D248" s="191" t="s">
        <v>167</v>
      </c>
      <c r="E248" s="192" t="s">
        <v>284</v>
      </c>
      <c r="F248" s="193" t="s">
        <v>285</v>
      </c>
      <c r="G248" s="194" t="s">
        <v>204</v>
      </c>
      <c r="H248" s="195">
        <v>7.3</v>
      </c>
      <c r="I248" s="196"/>
      <c r="J248" s="197">
        <f>ROUND(I248*H248,2)</f>
        <v>0</v>
      </c>
      <c r="K248" s="193" t="s">
        <v>171</v>
      </c>
      <c r="L248" s="39"/>
      <c r="M248" s="198" t="s">
        <v>1</v>
      </c>
      <c r="N248" s="199" t="s">
        <v>40</v>
      </c>
      <c r="O248" s="71"/>
      <c r="P248" s="200">
        <f>O248*H248</f>
        <v>0</v>
      </c>
      <c r="Q248" s="200">
        <v>0</v>
      </c>
      <c r="R248" s="200">
        <f>Q248*H248</f>
        <v>0</v>
      </c>
      <c r="S248" s="200">
        <v>0</v>
      </c>
      <c r="T248" s="201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02" t="s">
        <v>172</v>
      </c>
      <c r="AT248" s="202" t="s">
        <v>167</v>
      </c>
      <c r="AU248" s="202" t="s">
        <v>165</v>
      </c>
      <c r="AY248" s="17" t="s">
        <v>164</v>
      </c>
      <c r="BE248" s="203">
        <f>IF(N248="základní",J248,0)</f>
        <v>0</v>
      </c>
      <c r="BF248" s="203">
        <f>IF(N248="snížená",J248,0)</f>
        <v>0</v>
      </c>
      <c r="BG248" s="203">
        <f>IF(N248="zákl. přenesená",J248,0)</f>
        <v>0</v>
      </c>
      <c r="BH248" s="203">
        <f>IF(N248="sníž. přenesená",J248,0)</f>
        <v>0</v>
      </c>
      <c r="BI248" s="203">
        <f>IF(N248="nulová",J248,0)</f>
        <v>0</v>
      </c>
      <c r="BJ248" s="17" t="s">
        <v>82</v>
      </c>
      <c r="BK248" s="203">
        <f>ROUND(I248*H248,2)</f>
        <v>0</v>
      </c>
      <c r="BL248" s="17" t="s">
        <v>172</v>
      </c>
      <c r="BM248" s="202" t="s">
        <v>286</v>
      </c>
    </row>
    <row r="249" spans="1:65" s="2" customFormat="1" ht="11.25">
      <c r="A249" s="34"/>
      <c r="B249" s="35"/>
      <c r="C249" s="36"/>
      <c r="D249" s="204" t="s">
        <v>174</v>
      </c>
      <c r="E249" s="36"/>
      <c r="F249" s="205" t="s">
        <v>287</v>
      </c>
      <c r="G249" s="36"/>
      <c r="H249" s="36"/>
      <c r="I249" s="206"/>
      <c r="J249" s="36"/>
      <c r="K249" s="36"/>
      <c r="L249" s="39"/>
      <c r="M249" s="207"/>
      <c r="N249" s="208"/>
      <c r="O249" s="71"/>
      <c r="P249" s="71"/>
      <c r="Q249" s="71"/>
      <c r="R249" s="71"/>
      <c r="S249" s="71"/>
      <c r="T249" s="72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7" t="s">
        <v>174</v>
      </c>
      <c r="AU249" s="17" t="s">
        <v>165</v>
      </c>
    </row>
    <row r="250" spans="1:65" s="2" customFormat="1" ht="68.25">
      <c r="A250" s="34"/>
      <c r="B250" s="35"/>
      <c r="C250" s="36"/>
      <c r="D250" s="211" t="s">
        <v>258</v>
      </c>
      <c r="E250" s="36"/>
      <c r="F250" s="231" t="s">
        <v>288</v>
      </c>
      <c r="G250" s="36"/>
      <c r="H250" s="36"/>
      <c r="I250" s="206"/>
      <c r="J250" s="36"/>
      <c r="K250" s="36"/>
      <c r="L250" s="39"/>
      <c r="M250" s="207"/>
      <c r="N250" s="208"/>
      <c r="O250" s="71"/>
      <c r="P250" s="71"/>
      <c r="Q250" s="71"/>
      <c r="R250" s="71"/>
      <c r="S250" s="71"/>
      <c r="T250" s="72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7" t="s">
        <v>258</v>
      </c>
      <c r="AU250" s="17" t="s">
        <v>165</v>
      </c>
    </row>
    <row r="251" spans="1:65" s="13" customFormat="1" ht="22.5">
      <c r="B251" s="209"/>
      <c r="C251" s="210"/>
      <c r="D251" s="211" t="s">
        <v>176</v>
      </c>
      <c r="E251" s="212" t="s">
        <v>1</v>
      </c>
      <c r="F251" s="213" t="s">
        <v>177</v>
      </c>
      <c r="G251" s="210"/>
      <c r="H251" s="212" t="s">
        <v>1</v>
      </c>
      <c r="I251" s="214"/>
      <c r="J251" s="210"/>
      <c r="K251" s="210"/>
      <c r="L251" s="215"/>
      <c r="M251" s="216"/>
      <c r="N251" s="217"/>
      <c r="O251" s="217"/>
      <c r="P251" s="217"/>
      <c r="Q251" s="217"/>
      <c r="R251" s="217"/>
      <c r="S251" s="217"/>
      <c r="T251" s="218"/>
      <c r="AT251" s="219" t="s">
        <v>176</v>
      </c>
      <c r="AU251" s="219" t="s">
        <v>165</v>
      </c>
      <c r="AV251" s="13" t="s">
        <v>82</v>
      </c>
      <c r="AW251" s="13" t="s">
        <v>31</v>
      </c>
      <c r="AX251" s="13" t="s">
        <v>75</v>
      </c>
      <c r="AY251" s="219" t="s">
        <v>164</v>
      </c>
    </row>
    <row r="252" spans="1:65" s="13" customFormat="1" ht="11.25">
      <c r="B252" s="209"/>
      <c r="C252" s="210"/>
      <c r="D252" s="211" t="s">
        <v>176</v>
      </c>
      <c r="E252" s="212" t="s">
        <v>1</v>
      </c>
      <c r="F252" s="213" t="s">
        <v>178</v>
      </c>
      <c r="G252" s="210"/>
      <c r="H252" s="212" t="s">
        <v>1</v>
      </c>
      <c r="I252" s="214"/>
      <c r="J252" s="210"/>
      <c r="K252" s="210"/>
      <c r="L252" s="215"/>
      <c r="M252" s="216"/>
      <c r="N252" s="217"/>
      <c r="O252" s="217"/>
      <c r="P252" s="217"/>
      <c r="Q252" s="217"/>
      <c r="R252" s="217"/>
      <c r="S252" s="217"/>
      <c r="T252" s="218"/>
      <c r="AT252" s="219" t="s">
        <v>176</v>
      </c>
      <c r="AU252" s="219" t="s">
        <v>165</v>
      </c>
      <c r="AV252" s="13" t="s">
        <v>82</v>
      </c>
      <c r="AW252" s="13" t="s">
        <v>31</v>
      </c>
      <c r="AX252" s="13" t="s">
        <v>75</v>
      </c>
      <c r="AY252" s="219" t="s">
        <v>164</v>
      </c>
    </row>
    <row r="253" spans="1:65" s="14" customFormat="1" ht="11.25">
      <c r="B253" s="220"/>
      <c r="C253" s="221"/>
      <c r="D253" s="211" t="s">
        <v>176</v>
      </c>
      <c r="E253" s="222" t="s">
        <v>1</v>
      </c>
      <c r="F253" s="223" t="s">
        <v>289</v>
      </c>
      <c r="G253" s="221"/>
      <c r="H253" s="224">
        <v>7.3</v>
      </c>
      <c r="I253" s="225"/>
      <c r="J253" s="221"/>
      <c r="K253" s="221"/>
      <c r="L253" s="226"/>
      <c r="M253" s="227"/>
      <c r="N253" s="228"/>
      <c r="O253" s="228"/>
      <c r="P253" s="228"/>
      <c r="Q253" s="228"/>
      <c r="R253" s="228"/>
      <c r="S253" s="228"/>
      <c r="T253" s="229"/>
      <c r="AT253" s="230" t="s">
        <v>176</v>
      </c>
      <c r="AU253" s="230" t="s">
        <v>165</v>
      </c>
      <c r="AV253" s="14" t="s">
        <v>84</v>
      </c>
      <c r="AW253" s="14" t="s">
        <v>31</v>
      </c>
      <c r="AX253" s="14" t="s">
        <v>75</v>
      </c>
      <c r="AY253" s="230" t="s">
        <v>164</v>
      </c>
    </row>
    <row r="254" spans="1:65" s="2" customFormat="1" ht="26.45" customHeight="1">
      <c r="A254" s="34"/>
      <c r="B254" s="35"/>
      <c r="C254" s="232" t="s">
        <v>290</v>
      </c>
      <c r="D254" s="232" t="s">
        <v>291</v>
      </c>
      <c r="E254" s="233" t="s">
        <v>292</v>
      </c>
      <c r="F254" s="234" t="s">
        <v>293</v>
      </c>
      <c r="G254" s="235" t="s">
        <v>204</v>
      </c>
      <c r="H254" s="236">
        <v>7.4459999999999997</v>
      </c>
      <c r="I254" s="237"/>
      <c r="J254" s="238">
        <f>ROUND(I254*H254,2)</f>
        <v>0</v>
      </c>
      <c r="K254" s="234" t="s">
        <v>171</v>
      </c>
      <c r="L254" s="239"/>
      <c r="M254" s="240" t="s">
        <v>1</v>
      </c>
      <c r="N254" s="241" t="s">
        <v>40</v>
      </c>
      <c r="O254" s="71"/>
      <c r="P254" s="200">
        <f>O254*H254</f>
        <v>0</v>
      </c>
      <c r="Q254" s="200">
        <v>1E-4</v>
      </c>
      <c r="R254" s="200">
        <f>Q254*H254</f>
        <v>7.4459999999999999E-4</v>
      </c>
      <c r="S254" s="200">
        <v>0</v>
      </c>
      <c r="T254" s="201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202" t="s">
        <v>227</v>
      </c>
      <c r="AT254" s="202" t="s">
        <v>291</v>
      </c>
      <c r="AU254" s="202" t="s">
        <v>165</v>
      </c>
      <c r="AY254" s="17" t="s">
        <v>164</v>
      </c>
      <c r="BE254" s="203">
        <f>IF(N254="základní",J254,0)</f>
        <v>0</v>
      </c>
      <c r="BF254" s="203">
        <f>IF(N254="snížená",J254,0)</f>
        <v>0</v>
      </c>
      <c r="BG254" s="203">
        <f>IF(N254="zákl. přenesená",J254,0)</f>
        <v>0</v>
      </c>
      <c r="BH254" s="203">
        <f>IF(N254="sníž. přenesená",J254,0)</f>
        <v>0</v>
      </c>
      <c r="BI254" s="203">
        <f>IF(N254="nulová",J254,0)</f>
        <v>0</v>
      </c>
      <c r="BJ254" s="17" t="s">
        <v>82</v>
      </c>
      <c r="BK254" s="203">
        <f>ROUND(I254*H254,2)</f>
        <v>0</v>
      </c>
      <c r="BL254" s="17" t="s">
        <v>172</v>
      </c>
      <c r="BM254" s="202" t="s">
        <v>294</v>
      </c>
    </row>
    <row r="255" spans="1:65" s="14" customFormat="1" ht="11.25">
      <c r="B255" s="220"/>
      <c r="C255" s="221"/>
      <c r="D255" s="211" t="s">
        <v>176</v>
      </c>
      <c r="E255" s="221"/>
      <c r="F255" s="223" t="s">
        <v>295</v>
      </c>
      <c r="G255" s="221"/>
      <c r="H255" s="224">
        <v>7.4459999999999997</v>
      </c>
      <c r="I255" s="225"/>
      <c r="J255" s="221"/>
      <c r="K255" s="221"/>
      <c r="L255" s="226"/>
      <c r="M255" s="227"/>
      <c r="N255" s="228"/>
      <c r="O255" s="228"/>
      <c r="P255" s="228"/>
      <c r="Q255" s="228"/>
      <c r="R255" s="228"/>
      <c r="S255" s="228"/>
      <c r="T255" s="229"/>
      <c r="AT255" s="230" t="s">
        <v>176</v>
      </c>
      <c r="AU255" s="230" t="s">
        <v>165</v>
      </c>
      <c r="AV255" s="14" t="s">
        <v>84</v>
      </c>
      <c r="AW255" s="14" t="s">
        <v>4</v>
      </c>
      <c r="AX255" s="14" t="s">
        <v>82</v>
      </c>
      <c r="AY255" s="230" t="s">
        <v>164</v>
      </c>
    </row>
    <row r="256" spans="1:65" s="12" customFormat="1" ht="20.85" customHeight="1">
      <c r="B256" s="175"/>
      <c r="C256" s="176"/>
      <c r="D256" s="177" t="s">
        <v>74</v>
      </c>
      <c r="E256" s="189" t="s">
        <v>296</v>
      </c>
      <c r="F256" s="189" t="s">
        <v>297</v>
      </c>
      <c r="G256" s="176"/>
      <c r="H256" s="176"/>
      <c r="I256" s="179"/>
      <c r="J256" s="190">
        <f>BK256</f>
        <v>0</v>
      </c>
      <c r="K256" s="176"/>
      <c r="L256" s="181"/>
      <c r="M256" s="182"/>
      <c r="N256" s="183"/>
      <c r="O256" s="183"/>
      <c r="P256" s="184">
        <f>SUM(P257:P283)</f>
        <v>0</v>
      </c>
      <c r="Q256" s="183"/>
      <c r="R256" s="184">
        <f>SUM(R257:R283)</f>
        <v>1.8612252</v>
      </c>
      <c r="S256" s="183"/>
      <c r="T256" s="185">
        <f>SUM(T257:T283)</f>
        <v>0</v>
      </c>
      <c r="AR256" s="186" t="s">
        <v>82</v>
      </c>
      <c r="AT256" s="187" t="s">
        <v>74</v>
      </c>
      <c r="AU256" s="187" t="s">
        <v>84</v>
      </c>
      <c r="AY256" s="186" t="s">
        <v>164</v>
      </c>
      <c r="BK256" s="188">
        <f>SUM(BK257:BK283)</f>
        <v>0</v>
      </c>
    </row>
    <row r="257" spans="1:65" s="2" customFormat="1" ht="40.9" customHeight="1">
      <c r="A257" s="34"/>
      <c r="B257" s="35"/>
      <c r="C257" s="191" t="s">
        <v>298</v>
      </c>
      <c r="D257" s="191" t="s">
        <v>167</v>
      </c>
      <c r="E257" s="192" t="s">
        <v>299</v>
      </c>
      <c r="F257" s="193" t="s">
        <v>300</v>
      </c>
      <c r="G257" s="194" t="s">
        <v>189</v>
      </c>
      <c r="H257" s="195">
        <v>59.8</v>
      </c>
      <c r="I257" s="196"/>
      <c r="J257" s="197">
        <f>ROUND(I257*H257,2)</f>
        <v>0</v>
      </c>
      <c r="K257" s="193" t="s">
        <v>1</v>
      </c>
      <c r="L257" s="39"/>
      <c r="M257" s="198" t="s">
        <v>1</v>
      </c>
      <c r="N257" s="199" t="s">
        <v>40</v>
      </c>
      <c r="O257" s="71"/>
      <c r="P257" s="200">
        <f>O257*H257</f>
        <v>0</v>
      </c>
      <c r="Q257" s="200">
        <v>0</v>
      </c>
      <c r="R257" s="200">
        <f>Q257*H257</f>
        <v>0</v>
      </c>
      <c r="S257" s="200">
        <v>0</v>
      </c>
      <c r="T257" s="201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202" t="s">
        <v>172</v>
      </c>
      <c r="AT257" s="202" t="s">
        <v>167</v>
      </c>
      <c r="AU257" s="202" t="s">
        <v>165</v>
      </c>
      <c r="AY257" s="17" t="s">
        <v>164</v>
      </c>
      <c r="BE257" s="203">
        <f>IF(N257="základní",J257,0)</f>
        <v>0</v>
      </c>
      <c r="BF257" s="203">
        <f>IF(N257="snížená",J257,0)</f>
        <v>0</v>
      </c>
      <c r="BG257" s="203">
        <f>IF(N257="zákl. přenesená",J257,0)</f>
        <v>0</v>
      </c>
      <c r="BH257" s="203">
        <f>IF(N257="sníž. přenesená",J257,0)</f>
        <v>0</v>
      </c>
      <c r="BI257" s="203">
        <f>IF(N257="nulová",J257,0)</f>
        <v>0</v>
      </c>
      <c r="BJ257" s="17" t="s">
        <v>82</v>
      </c>
      <c r="BK257" s="203">
        <f>ROUND(I257*H257,2)</f>
        <v>0</v>
      </c>
      <c r="BL257" s="17" t="s">
        <v>172</v>
      </c>
      <c r="BM257" s="202" t="s">
        <v>301</v>
      </c>
    </row>
    <row r="258" spans="1:65" s="13" customFormat="1" ht="22.5">
      <c r="B258" s="209"/>
      <c r="C258" s="210"/>
      <c r="D258" s="211" t="s">
        <v>176</v>
      </c>
      <c r="E258" s="212" t="s">
        <v>1</v>
      </c>
      <c r="F258" s="213" t="s">
        <v>177</v>
      </c>
      <c r="G258" s="210"/>
      <c r="H258" s="212" t="s">
        <v>1</v>
      </c>
      <c r="I258" s="214"/>
      <c r="J258" s="210"/>
      <c r="K258" s="210"/>
      <c r="L258" s="215"/>
      <c r="M258" s="216"/>
      <c r="N258" s="217"/>
      <c r="O258" s="217"/>
      <c r="P258" s="217"/>
      <c r="Q258" s="217"/>
      <c r="R258" s="217"/>
      <c r="S258" s="217"/>
      <c r="T258" s="218"/>
      <c r="AT258" s="219" t="s">
        <v>176</v>
      </c>
      <c r="AU258" s="219" t="s">
        <v>165</v>
      </c>
      <c r="AV258" s="13" t="s">
        <v>82</v>
      </c>
      <c r="AW258" s="13" t="s">
        <v>31</v>
      </c>
      <c r="AX258" s="13" t="s">
        <v>75</v>
      </c>
      <c r="AY258" s="219" t="s">
        <v>164</v>
      </c>
    </row>
    <row r="259" spans="1:65" s="13" customFormat="1" ht="11.25">
      <c r="B259" s="209"/>
      <c r="C259" s="210"/>
      <c r="D259" s="211" t="s">
        <v>176</v>
      </c>
      <c r="E259" s="212" t="s">
        <v>1</v>
      </c>
      <c r="F259" s="213" t="s">
        <v>178</v>
      </c>
      <c r="G259" s="210"/>
      <c r="H259" s="212" t="s">
        <v>1</v>
      </c>
      <c r="I259" s="214"/>
      <c r="J259" s="210"/>
      <c r="K259" s="210"/>
      <c r="L259" s="215"/>
      <c r="M259" s="216"/>
      <c r="N259" s="217"/>
      <c r="O259" s="217"/>
      <c r="P259" s="217"/>
      <c r="Q259" s="217"/>
      <c r="R259" s="217"/>
      <c r="S259" s="217"/>
      <c r="T259" s="218"/>
      <c r="AT259" s="219" t="s">
        <v>176</v>
      </c>
      <c r="AU259" s="219" t="s">
        <v>165</v>
      </c>
      <c r="AV259" s="13" t="s">
        <v>82</v>
      </c>
      <c r="AW259" s="13" t="s">
        <v>31</v>
      </c>
      <c r="AX259" s="13" t="s">
        <v>75</v>
      </c>
      <c r="AY259" s="219" t="s">
        <v>164</v>
      </c>
    </row>
    <row r="260" spans="1:65" s="14" customFormat="1" ht="11.25">
      <c r="B260" s="220"/>
      <c r="C260" s="221"/>
      <c r="D260" s="211" t="s">
        <v>176</v>
      </c>
      <c r="E260" s="222" t="s">
        <v>1</v>
      </c>
      <c r="F260" s="223" t="s">
        <v>302</v>
      </c>
      <c r="G260" s="221"/>
      <c r="H260" s="224">
        <v>1.22</v>
      </c>
      <c r="I260" s="225"/>
      <c r="J260" s="221"/>
      <c r="K260" s="221"/>
      <c r="L260" s="226"/>
      <c r="M260" s="227"/>
      <c r="N260" s="228"/>
      <c r="O260" s="228"/>
      <c r="P260" s="228"/>
      <c r="Q260" s="228"/>
      <c r="R260" s="228"/>
      <c r="S260" s="228"/>
      <c r="T260" s="229"/>
      <c r="AT260" s="230" t="s">
        <v>176</v>
      </c>
      <c r="AU260" s="230" t="s">
        <v>165</v>
      </c>
      <c r="AV260" s="14" t="s">
        <v>84</v>
      </c>
      <c r="AW260" s="14" t="s">
        <v>31</v>
      </c>
      <c r="AX260" s="14" t="s">
        <v>75</v>
      </c>
      <c r="AY260" s="230" t="s">
        <v>164</v>
      </c>
    </row>
    <row r="261" spans="1:65" s="14" customFormat="1" ht="11.25">
      <c r="B261" s="220"/>
      <c r="C261" s="221"/>
      <c r="D261" s="211" t="s">
        <v>176</v>
      </c>
      <c r="E261" s="222" t="s">
        <v>1</v>
      </c>
      <c r="F261" s="223" t="s">
        <v>303</v>
      </c>
      <c r="G261" s="221"/>
      <c r="H261" s="224">
        <v>6.14</v>
      </c>
      <c r="I261" s="225"/>
      <c r="J261" s="221"/>
      <c r="K261" s="221"/>
      <c r="L261" s="226"/>
      <c r="M261" s="227"/>
      <c r="N261" s="228"/>
      <c r="O261" s="228"/>
      <c r="P261" s="228"/>
      <c r="Q261" s="228"/>
      <c r="R261" s="228"/>
      <c r="S261" s="228"/>
      <c r="T261" s="229"/>
      <c r="AT261" s="230" t="s">
        <v>176</v>
      </c>
      <c r="AU261" s="230" t="s">
        <v>165</v>
      </c>
      <c r="AV261" s="14" t="s">
        <v>84</v>
      </c>
      <c r="AW261" s="14" t="s">
        <v>31</v>
      </c>
      <c r="AX261" s="14" t="s">
        <v>75</v>
      </c>
      <c r="AY261" s="230" t="s">
        <v>164</v>
      </c>
    </row>
    <row r="262" spans="1:65" s="14" customFormat="1" ht="11.25">
      <c r="B262" s="220"/>
      <c r="C262" s="221"/>
      <c r="D262" s="211" t="s">
        <v>176</v>
      </c>
      <c r="E262" s="222" t="s">
        <v>1</v>
      </c>
      <c r="F262" s="223" t="s">
        <v>304</v>
      </c>
      <c r="G262" s="221"/>
      <c r="H262" s="224">
        <v>26.02</v>
      </c>
      <c r="I262" s="225"/>
      <c r="J262" s="221"/>
      <c r="K262" s="221"/>
      <c r="L262" s="226"/>
      <c r="M262" s="227"/>
      <c r="N262" s="228"/>
      <c r="O262" s="228"/>
      <c r="P262" s="228"/>
      <c r="Q262" s="228"/>
      <c r="R262" s="228"/>
      <c r="S262" s="228"/>
      <c r="T262" s="229"/>
      <c r="AT262" s="230" t="s">
        <v>176</v>
      </c>
      <c r="AU262" s="230" t="s">
        <v>165</v>
      </c>
      <c r="AV262" s="14" t="s">
        <v>84</v>
      </c>
      <c r="AW262" s="14" t="s">
        <v>31</v>
      </c>
      <c r="AX262" s="14" t="s">
        <v>75</v>
      </c>
      <c r="AY262" s="230" t="s">
        <v>164</v>
      </c>
    </row>
    <row r="263" spans="1:65" s="14" customFormat="1" ht="11.25">
      <c r="B263" s="220"/>
      <c r="C263" s="221"/>
      <c r="D263" s="211" t="s">
        <v>176</v>
      </c>
      <c r="E263" s="222" t="s">
        <v>1</v>
      </c>
      <c r="F263" s="223" t="s">
        <v>305</v>
      </c>
      <c r="G263" s="221"/>
      <c r="H263" s="224">
        <v>26.42</v>
      </c>
      <c r="I263" s="225"/>
      <c r="J263" s="221"/>
      <c r="K263" s="221"/>
      <c r="L263" s="226"/>
      <c r="M263" s="227"/>
      <c r="N263" s="228"/>
      <c r="O263" s="228"/>
      <c r="P263" s="228"/>
      <c r="Q263" s="228"/>
      <c r="R263" s="228"/>
      <c r="S263" s="228"/>
      <c r="T263" s="229"/>
      <c r="AT263" s="230" t="s">
        <v>176</v>
      </c>
      <c r="AU263" s="230" t="s">
        <v>165</v>
      </c>
      <c r="AV263" s="14" t="s">
        <v>84</v>
      </c>
      <c r="AW263" s="14" t="s">
        <v>31</v>
      </c>
      <c r="AX263" s="14" t="s">
        <v>75</v>
      </c>
      <c r="AY263" s="230" t="s">
        <v>164</v>
      </c>
    </row>
    <row r="264" spans="1:65" s="2" customFormat="1" ht="26.45" customHeight="1">
      <c r="A264" s="34"/>
      <c r="B264" s="35"/>
      <c r="C264" s="191" t="s">
        <v>306</v>
      </c>
      <c r="D264" s="191" t="s">
        <v>167</v>
      </c>
      <c r="E264" s="192" t="s">
        <v>307</v>
      </c>
      <c r="F264" s="193" t="s">
        <v>308</v>
      </c>
      <c r="G264" s="194" t="s">
        <v>189</v>
      </c>
      <c r="H264" s="195">
        <v>6.14</v>
      </c>
      <c r="I264" s="196"/>
      <c r="J264" s="197">
        <f>ROUND(I264*H264,2)</f>
        <v>0</v>
      </c>
      <c r="K264" s="193" t="s">
        <v>171</v>
      </c>
      <c r="L264" s="39"/>
      <c r="M264" s="198" t="s">
        <v>1</v>
      </c>
      <c r="N264" s="199" t="s">
        <v>40</v>
      </c>
      <c r="O264" s="71"/>
      <c r="P264" s="200">
        <f>O264*H264</f>
        <v>0</v>
      </c>
      <c r="Q264" s="200">
        <v>4.8680000000000001E-2</v>
      </c>
      <c r="R264" s="200">
        <f>Q264*H264</f>
        <v>0.29889519999999997</v>
      </c>
      <c r="S264" s="200">
        <v>0</v>
      </c>
      <c r="T264" s="201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202" t="s">
        <v>172</v>
      </c>
      <c r="AT264" s="202" t="s">
        <v>167</v>
      </c>
      <c r="AU264" s="202" t="s">
        <v>165</v>
      </c>
      <c r="AY264" s="17" t="s">
        <v>164</v>
      </c>
      <c r="BE264" s="203">
        <f>IF(N264="základní",J264,0)</f>
        <v>0</v>
      </c>
      <c r="BF264" s="203">
        <f>IF(N264="snížená",J264,0)</f>
        <v>0</v>
      </c>
      <c r="BG264" s="203">
        <f>IF(N264="zákl. přenesená",J264,0)</f>
        <v>0</v>
      </c>
      <c r="BH264" s="203">
        <f>IF(N264="sníž. přenesená",J264,0)</f>
        <v>0</v>
      </c>
      <c r="BI264" s="203">
        <f>IF(N264="nulová",J264,0)</f>
        <v>0</v>
      </c>
      <c r="BJ264" s="17" t="s">
        <v>82</v>
      </c>
      <c r="BK264" s="203">
        <f>ROUND(I264*H264,2)</f>
        <v>0</v>
      </c>
      <c r="BL264" s="17" t="s">
        <v>172</v>
      </c>
      <c r="BM264" s="202" t="s">
        <v>309</v>
      </c>
    </row>
    <row r="265" spans="1:65" s="2" customFormat="1" ht="11.25">
      <c r="A265" s="34"/>
      <c r="B265" s="35"/>
      <c r="C265" s="36"/>
      <c r="D265" s="204" t="s">
        <v>174</v>
      </c>
      <c r="E265" s="36"/>
      <c r="F265" s="205" t="s">
        <v>310</v>
      </c>
      <c r="G265" s="36"/>
      <c r="H265" s="36"/>
      <c r="I265" s="206"/>
      <c r="J265" s="36"/>
      <c r="K265" s="36"/>
      <c r="L265" s="39"/>
      <c r="M265" s="207"/>
      <c r="N265" s="208"/>
      <c r="O265" s="71"/>
      <c r="P265" s="71"/>
      <c r="Q265" s="71"/>
      <c r="R265" s="71"/>
      <c r="S265" s="71"/>
      <c r="T265" s="72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T265" s="17" t="s">
        <v>174</v>
      </c>
      <c r="AU265" s="17" t="s">
        <v>165</v>
      </c>
    </row>
    <row r="266" spans="1:65" s="13" customFormat="1" ht="22.5">
      <c r="B266" s="209"/>
      <c r="C266" s="210"/>
      <c r="D266" s="211" t="s">
        <v>176</v>
      </c>
      <c r="E266" s="212" t="s">
        <v>1</v>
      </c>
      <c r="F266" s="213" t="s">
        <v>177</v>
      </c>
      <c r="G266" s="210"/>
      <c r="H266" s="212" t="s">
        <v>1</v>
      </c>
      <c r="I266" s="214"/>
      <c r="J266" s="210"/>
      <c r="K266" s="210"/>
      <c r="L266" s="215"/>
      <c r="M266" s="216"/>
      <c r="N266" s="217"/>
      <c r="O266" s="217"/>
      <c r="P266" s="217"/>
      <c r="Q266" s="217"/>
      <c r="R266" s="217"/>
      <c r="S266" s="217"/>
      <c r="T266" s="218"/>
      <c r="AT266" s="219" t="s">
        <v>176</v>
      </c>
      <c r="AU266" s="219" t="s">
        <v>165</v>
      </c>
      <c r="AV266" s="13" t="s">
        <v>82</v>
      </c>
      <c r="AW266" s="13" t="s">
        <v>31</v>
      </c>
      <c r="AX266" s="13" t="s">
        <v>75</v>
      </c>
      <c r="AY266" s="219" t="s">
        <v>164</v>
      </c>
    </row>
    <row r="267" spans="1:65" s="13" customFormat="1" ht="11.25">
      <c r="B267" s="209"/>
      <c r="C267" s="210"/>
      <c r="D267" s="211" t="s">
        <v>176</v>
      </c>
      <c r="E267" s="212" t="s">
        <v>1</v>
      </c>
      <c r="F267" s="213" t="s">
        <v>178</v>
      </c>
      <c r="G267" s="210"/>
      <c r="H267" s="212" t="s">
        <v>1</v>
      </c>
      <c r="I267" s="214"/>
      <c r="J267" s="210"/>
      <c r="K267" s="210"/>
      <c r="L267" s="215"/>
      <c r="M267" s="216"/>
      <c r="N267" s="217"/>
      <c r="O267" s="217"/>
      <c r="P267" s="217"/>
      <c r="Q267" s="217"/>
      <c r="R267" s="217"/>
      <c r="S267" s="217"/>
      <c r="T267" s="218"/>
      <c r="AT267" s="219" t="s">
        <v>176</v>
      </c>
      <c r="AU267" s="219" t="s">
        <v>165</v>
      </c>
      <c r="AV267" s="13" t="s">
        <v>82</v>
      </c>
      <c r="AW267" s="13" t="s">
        <v>31</v>
      </c>
      <c r="AX267" s="13" t="s">
        <v>75</v>
      </c>
      <c r="AY267" s="219" t="s">
        <v>164</v>
      </c>
    </row>
    <row r="268" spans="1:65" s="13" customFormat="1" ht="11.25">
      <c r="B268" s="209"/>
      <c r="C268" s="210"/>
      <c r="D268" s="211" t="s">
        <v>176</v>
      </c>
      <c r="E268" s="212" t="s">
        <v>1</v>
      </c>
      <c r="F268" s="213" t="s">
        <v>311</v>
      </c>
      <c r="G268" s="210"/>
      <c r="H268" s="212" t="s">
        <v>1</v>
      </c>
      <c r="I268" s="214"/>
      <c r="J268" s="210"/>
      <c r="K268" s="210"/>
      <c r="L268" s="215"/>
      <c r="M268" s="216"/>
      <c r="N268" s="217"/>
      <c r="O268" s="217"/>
      <c r="P268" s="217"/>
      <c r="Q268" s="217"/>
      <c r="R268" s="217"/>
      <c r="S268" s="217"/>
      <c r="T268" s="218"/>
      <c r="AT268" s="219" t="s">
        <v>176</v>
      </c>
      <c r="AU268" s="219" t="s">
        <v>165</v>
      </c>
      <c r="AV268" s="13" t="s">
        <v>82</v>
      </c>
      <c r="AW268" s="13" t="s">
        <v>31</v>
      </c>
      <c r="AX268" s="13" t="s">
        <v>75</v>
      </c>
      <c r="AY268" s="219" t="s">
        <v>164</v>
      </c>
    </row>
    <row r="269" spans="1:65" s="14" customFormat="1" ht="11.25">
      <c r="B269" s="220"/>
      <c r="C269" s="221"/>
      <c r="D269" s="211" t="s">
        <v>176</v>
      </c>
      <c r="E269" s="222" t="s">
        <v>1</v>
      </c>
      <c r="F269" s="223" t="s">
        <v>303</v>
      </c>
      <c r="G269" s="221"/>
      <c r="H269" s="224">
        <v>6.14</v>
      </c>
      <c r="I269" s="225"/>
      <c r="J269" s="221"/>
      <c r="K269" s="221"/>
      <c r="L269" s="226"/>
      <c r="M269" s="227"/>
      <c r="N269" s="228"/>
      <c r="O269" s="228"/>
      <c r="P269" s="228"/>
      <c r="Q269" s="228"/>
      <c r="R269" s="228"/>
      <c r="S269" s="228"/>
      <c r="T269" s="229"/>
      <c r="AT269" s="230" t="s">
        <v>176</v>
      </c>
      <c r="AU269" s="230" t="s">
        <v>165</v>
      </c>
      <c r="AV269" s="14" t="s">
        <v>84</v>
      </c>
      <c r="AW269" s="14" t="s">
        <v>31</v>
      </c>
      <c r="AX269" s="14" t="s">
        <v>75</v>
      </c>
      <c r="AY269" s="230" t="s">
        <v>164</v>
      </c>
    </row>
    <row r="270" spans="1:65" s="2" customFormat="1" ht="26.45" customHeight="1">
      <c r="A270" s="34"/>
      <c r="B270" s="35"/>
      <c r="C270" s="191" t="s">
        <v>312</v>
      </c>
      <c r="D270" s="191" t="s">
        <v>167</v>
      </c>
      <c r="E270" s="192" t="s">
        <v>313</v>
      </c>
      <c r="F270" s="193" t="s">
        <v>314</v>
      </c>
      <c r="G270" s="194" t="s">
        <v>189</v>
      </c>
      <c r="H270" s="195">
        <v>10.145</v>
      </c>
      <c r="I270" s="196"/>
      <c r="J270" s="197">
        <f>ROUND(I270*H270,2)</f>
        <v>0</v>
      </c>
      <c r="K270" s="193" t="s">
        <v>171</v>
      </c>
      <c r="L270" s="39"/>
      <c r="M270" s="198" t="s">
        <v>1</v>
      </c>
      <c r="N270" s="199" t="s">
        <v>40</v>
      </c>
      <c r="O270" s="71"/>
      <c r="P270" s="200">
        <f>O270*H270</f>
        <v>0</v>
      </c>
      <c r="Q270" s="200">
        <v>0.11</v>
      </c>
      <c r="R270" s="200">
        <f>Q270*H270</f>
        <v>1.11595</v>
      </c>
      <c r="S270" s="200">
        <v>0</v>
      </c>
      <c r="T270" s="201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202" t="s">
        <v>172</v>
      </c>
      <c r="AT270" s="202" t="s">
        <v>167</v>
      </c>
      <c r="AU270" s="202" t="s">
        <v>165</v>
      </c>
      <c r="AY270" s="17" t="s">
        <v>164</v>
      </c>
      <c r="BE270" s="203">
        <f>IF(N270="základní",J270,0)</f>
        <v>0</v>
      </c>
      <c r="BF270" s="203">
        <f>IF(N270="snížená",J270,0)</f>
        <v>0</v>
      </c>
      <c r="BG270" s="203">
        <f>IF(N270="zákl. přenesená",J270,0)</f>
        <v>0</v>
      </c>
      <c r="BH270" s="203">
        <f>IF(N270="sníž. přenesená",J270,0)</f>
        <v>0</v>
      </c>
      <c r="BI270" s="203">
        <f>IF(N270="nulová",J270,0)</f>
        <v>0</v>
      </c>
      <c r="BJ270" s="17" t="s">
        <v>82</v>
      </c>
      <c r="BK270" s="203">
        <f>ROUND(I270*H270,2)</f>
        <v>0</v>
      </c>
      <c r="BL270" s="17" t="s">
        <v>172</v>
      </c>
      <c r="BM270" s="202" t="s">
        <v>315</v>
      </c>
    </row>
    <row r="271" spans="1:65" s="2" customFormat="1" ht="11.25">
      <c r="A271" s="34"/>
      <c r="B271" s="35"/>
      <c r="C271" s="36"/>
      <c r="D271" s="204" t="s">
        <v>174</v>
      </c>
      <c r="E271" s="36"/>
      <c r="F271" s="205" t="s">
        <v>316</v>
      </c>
      <c r="G271" s="36"/>
      <c r="H271" s="36"/>
      <c r="I271" s="206"/>
      <c r="J271" s="36"/>
      <c r="K271" s="36"/>
      <c r="L271" s="39"/>
      <c r="M271" s="207"/>
      <c r="N271" s="208"/>
      <c r="O271" s="71"/>
      <c r="P271" s="71"/>
      <c r="Q271" s="71"/>
      <c r="R271" s="71"/>
      <c r="S271" s="71"/>
      <c r="T271" s="72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7" t="s">
        <v>174</v>
      </c>
      <c r="AU271" s="17" t="s">
        <v>165</v>
      </c>
    </row>
    <row r="272" spans="1:65" s="13" customFormat="1" ht="22.5">
      <c r="B272" s="209"/>
      <c r="C272" s="210"/>
      <c r="D272" s="211" t="s">
        <v>176</v>
      </c>
      <c r="E272" s="212" t="s">
        <v>1</v>
      </c>
      <c r="F272" s="213" t="s">
        <v>177</v>
      </c>
      <c r="G272" s="210"/>
      <c r="H272" s="212" t="s">
        <v>1</v>
      </c>
      <c r="I272" s="214"/>
      <c r="J272" s="210"/>
      <c r="K272" s="210"/>
      <c r="L272" s="215"/>
      <c r="M272" s="216"/>
      <c r="N272" s="217"/>
      <c r="O272" s="217"/>
      <c r="P272" s="217"/>
      <c r="Q272" s="217"/>
      <c r="R272" s="217"/>
      <c r="S272" s="217"/>
      <c r="T272" s="218"/>
      <c r="AT272" s="219" t="s">
        <v>176</v>
      </c>
      <c r="AU272" s="219" t="s">
        <v>165</v>
      </c>
      <c r="AV272" s="13" t="s">
        <v>82</v>
      </c>
      <c r="AW272" s="13" t="s">
        <v>31</v>
      </c>
      <c r="AX272" s="13" t="s">
        <v>75</v>
      </c>
      <c r="AY272" s="219" t="s">
        <v>164</v>
      </c>
    </row>
    <row r="273" spans="1:65" s="13" customFormat="1" ht="11.25">
      <c r="B273" s="209"/>
      <c r="C273" s="210"/>
      <c r="D273" s="211" t="s">
        <v>176</v>
      </c>
      <c r="E273" s="212" t="s">
        <v>1</v>
      </c>
      <c r="F273" s="213" t="s">
        <v>178</v>
      </c>
      <c r="G273" s="210"/>
      <c r="H273" s="212" t="s">
        <v>1</v>
      </c>
      <c r="I273" s="214"/>
      <c r="J273" s="210"/>
      <c r="K273" s="210"/>
      <c r="L273" s="215"/>
      <c r="M273" s="216"/>
      <c r="N273" s="217"/>
      <c r="O273" s="217"/>
      <c r="P273" s="217"/>
      <c r="Q273" s="217"/>
      <c r="R273" s="217"/>
      <c r="S273" s="217"/>
      <c r="T273" s="218"/>
      <c r="AT273" s="219" t="s">
        <v>176</v>
      </c>
      <c r="AU273" s="219" t="s">
        <v>165</v>
      </c>
      <c r="AV273" s="13" t="s">
        <v>82</v>
      </c>
      <c r="AW273" s="13" t="s">
        <v>31</v>
      </c>
      <c r="AX273" s="13" t="s">
        <v>75</v>
      </c>
      <c r="AY273" s="219" t="s">
        <v>164</v>
      </c>
    </row>
    <row r="274" spans="1:65" s="14" customFormat="1" ht="11.25">
      <c r="B274" s="220"/>
      <c r="C274" s="221"/>
      <c r="D274" s="211" t="s">
        <v>176</v>
      </c>
      <c r="E274" s="222" t="s">
        <v>1</v>
      </c>
      <c r="F274" s="223" t="s">
        <v>317</v>
      </c>
      <c r="G274" s="221"/>
      <c r="H274" s="224">
        <v>2.415</v>
      </c>
      <c r="I274" s="225"/>
      <c r="J274" s="221"/>
      <c r="K274" s="221"/>
      <c r="L274" s="226"/>
      <c r="M274" s="227"/>
      <c r="N274" s="228"/>
      <c r="O274" s="228"/>
      <c r="P274" s="228"/>
      <c r="Q274" s="228"/>
      <c r="R274" s="228"/>
      <c r="S274" s="228"/>
      <c r="T274" s="229"/>
      <c r="AT274" s="230" t="s">
        <v>176</v>
      </c>
      <c r="AU274" s="230" t="s">
        <v>165</v>
      </c>
      <c r="AV274" s="14" t="s">
        <v>84</v>
      </c>
      <c r="AW274" s="14" t="s">
        <v>31</v>
      </c>
      <c r="AX274" s="14" t="s">
        <v>75</v>
      </c>
      <c r="AY274" s="230" t="s">
        <v>164</v>
      </c>
    </row>
    <row r="275" spans="1:65" s="14" customFormat="1" ht="11.25">
      <c r="B275" s="220"/>
      <c r="C275" s="221"/>
      <c r="D275" s="211" t="s">
        <v>176</v>
      </c>
      <c r="E275" s="222" t="s">
        <v>1</v>
      </c>
      <c r="F275" s="223" t="s">
        <v>318</v>
      </c>
      <c r="G275" s="221"/>
      <c r="H275" s="224">
        <v>4.32</v>
      </c>
      <c r="I275" s="225"/>
      <c r="J275" s="221"/>
      <c r="K275" s="221"/>
      <c r="L275" s="226"/>
      <c r="M275" s="227"/>
      <c r="N275" s="228"/>
      <c r="O275" s="228"/>
      <c r="P275" s="228"/>
      <c r="Q275" s="228"/>
      <c r="R275" s="228"/>
      <c r="S275" s="228"/>
      <c r="T275" s="229"/>
      <c r="AT275" s="230" t="s">
        <v>176</v>
      </c>
      <c r="AU275" s="230" t="s">
        <v>165</v>
      </c>
      <c r="AV275" s="14" t="s">
        <v>84</v>
      </c>
      <c r="AW275" s="14" t="s">
        <v>31</v>
      </c>
      <c r="AX275" s="14" t="s">
        <v>75</v>
      </c>
      <c r="AY275" s="230" t="s">
        <v>164</v>
      </c>
    </row>
    <row r="276" spans="1:65" s="14" customFormat="1" ht="11.25">
      <c r="B276" s="220"/>
      <c r="C276" s="221"/>
      <c r="D276" s="211" t="s">
        <v>176</v>
      </c>
      <c r="E276" s="222" t="s">
        <v>1</v>
      </c>
      <c r="F276" s="223" t="s">
        <v>319</v>
      </c>
      <c r="G276" s="221"/>
      <c r="H276" s="224">
        <v>3.41</v>
      </c>
      <c r="I276" s="225"/>
      <c r="J276" s="221"/>
      <c r="K276" s="221"/>
      <c r="L276" s="226"/>
      <c r="M276" s="227"/>
      <c r="N276" s="228"/>
      <c r="O276" s="228"/>
      <c r="P276" s="228"/>
      <c r="Q276" s="228"/>
      <c r="R276" s="228"/>
      <c r="S276" s="228"/>
      <c r="T276" s="229"/>
      <c r="AT276" s="230" t="s">
        <v>176</v>
      </c>
      <c r="AU276" s="230" t="s">
        <v>165</v>
      </c>
      <c r="AV276" s="14" t="s">
        <v>84</v>
      </c>
      <c r="AW276" s="14" t="s">
        <v>31</v>
      </c>
      <c r="AX276" s="14" t="s">
        <v>75</v>
      </c>
      <c r="AY276" s="230" t="s">
        <v>164</v>
      </c>
    </row>
    <row r="277" spans="1:65" s="2" customFormat="1" ht="26.45" customHeight="1">
      <c r="A277" s="34"/>
      <c r="B277" s="35"/>
      <c r="C277" s="191" t="s">
        <v>320</v>
      </c>
      <c r="D277" s="191" t="s">
        <v>167</v>
      </c>
      <c r="E277" s="192" t="s">
        <v>321</v>
      </c>
      <c r="F277" s="193" t="s">
        <v>322</v>
      </c>
      <c r="G277" s="194" t="s">
        <v>189</v>
      </c>
      <c r="H277" s="195">
        <v>40.58</v>
      </c>
      <c r="I277" s="196"/>
      <c r="J277" s="197">
        <f>ROUND(I277*H277,2)</f>
        <v>0</v>
      </c>
      <c r="K277" s="193" t="s">
        <v>171</v>
      </c>
      <c r="L277" s="39"/>
      <c r="M277" s="198" t="s">
        <v>1</v>
      </c>
      <c r="N277" s="199" t="s">
        <v>40</v>
      </c>
      <c r="O277" s="71"/>
      <c r="P277" s="200">
        <f>O277*H277</f>
        <v>0</v>
      </c>
      <c r="Q277" s="200">
        <v>1.0999999999999999E-2</v>
      </c>
      <c r="R277" s="200">
        <f>Q277*H277</f>
        <v>0.44637999999999994</v>
      </c>
      <c r="S277" s="200">
        <v>0</v>
      </c>
      <c r="T277" s="201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202" t="s">
        <v>172</v>
      </c>
      <c r="AT277" s="202" t="s">
        <v>167</v>
      </c>
      <c r="AU277" s="202" t="s">
        <v>165</v>
      </c>
      <c r="AY277" s="17" t="s">
        <v>164</v>
      </c>
      <c r="BE277" s="203">
        <f>IF(N277="základní",J277,0)</f>
        <v>0</v>
      </c>
      <c r="BF277" s="203">
        <f>IF(N277="snížená",J277,0)</f>
        <v>0</v>
      </c>
      <c r="BG277" s="203">
        <f>IF(N277="zákl. přenesená",J277,0)</f>
        <v>0</v>
      </c>
      <c r="BH277" s="203">
        <f>IF(N277="sníž. přenesená",J277,0)</f>
        <v>0</v>
      </c>
      <c r="BI277" s="203">
        <f>IF(N277="nulová",J277,0)</f>
        <v>0</v>
      </c>
      <c r="BJ277" s="17" t="s">
        <v>82</v>
      </c>
      <c r="BK277" s="203">
        <f>ROUND(I277*H277,2)</f>
        <v>0</v>
      </c>
      <c r="BL277" s="17" t="s">
        <v>172</v>
      </c>
      <c r="BM277" s="202" t="s">
        <v>323</v>
      </c>
    </row>
    <row r="278" spans="1:65" s="2" customFormat="1" ht="11.25">
      <c r="A278" s="34"/>
      <c r="B278" s="35"/>
      <c r="C278" s="36"/>
      <c r="D278" s="204" t="s">
        <v>174</v>
      </c>
      <c r="E278" s="36"/>
      <c r="F278" s="205" t="s">
        <v>324</v>
      </c>
      <c r="G278" s="36"/>
      <c r="H278" s="36"/>
      <c r="I278" s="206"/>
      <c r="J278" s="36"/>
      <c r="K278" s="36"/>
      <c r="L278" s="39"/>
      <c r="M278" s="207"/>
      <c r="N278" s="208"/>
      <c r="O278" s="71"/>
      <c r="P278" s="71"/>
      <c r="Q278" s="71"/>
      <c r="R278" s="71"/>
      <c r="S278" s="71"/>
      <c r="T278" s="72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7" t="s">
        <v>174</v>
      </c>
      <c r="AU278" s="17" t="s">
        <v>165</v>
      </c>
    </row>
    <row r="279" spans="1:65" s="13" customFormat="1" ht="22.5">
      <c r="B279" s="209"/>
      <c r="C279" s="210"/>
      <c r="D279" s="211" t="s">
        <v>176</v>
      </c>
      <c r="E279" s="212" t="s">
        <v>1</v>
      </c>
      <c r="F279" s="213" t="s">
        <v>177</v>
      </c>
      <c r="G279" s="210"/>
      <c r="H279" s="212" t="s">
        <v>1</v>
      </c>
      <c r="I279" s="214"/>
      <c r="J279" s="210"/>
      <c r="K279" s="210"/>
      <c r="L279" s="215"/>
      <c r="M279" s="216"/>
      <c r="N279" s="217"/>
      <c r="O279" s="217"/>
      <c r="P279" s="217"/>
      <c r="Q279" s="217"/>
      <c r="R279" s="217"/>
      <c r="S279" s="217"/>
      <c r="T279" s="218"/>
      <c r="AT279" s="219" t="s">
        <v>176</v>
      </c>
      <c r="AU279" s="219" t="s">
        <v>165</v>
      </c>
      <c r="AV279" s="13" t="s">
        <v>82</v>
      </c>
      <c r="AW279" s="13" t="s">
        <v>31</v>
      </c>
      <c r="AX279" s="13" t="s">
        <v>75</v>
      </c>
      <c r="AY279" s="219" t="s">
        <v>164</v>
      </c>
    </row>
    <row r="280" spans="1:65" s="13" customFormat="1" ht="11.25">
      <c r="B280" s="209"/>
      <c r="C280" s="210"/>
      <c r="D280" s="211" t="s">
        <v>176</v>
      </c>
      <c r="E280" s="212" t="s">
        <v>1</v>
      </c>
      <c r="F280" s="213" t="s">
        <v>178</v>
      </c>
      <c r="G280" s="210"/>
      <c r="H280" s="212" t="s">
        <v>1</v>
      </c>
      <c r="I280" s="214"/>
      <c r="J280" s="210"/>
      <c r="K280" s="210"/>
      <c r="L280" s="215"/>
      <c r="M280" s="216"/>
      <c r="N280" s="217"/>
      <c r="O280" s="217"/>
      <c r="P280" s="217"/>
      <c r="Q280" s="217"/>
      <c r="R280" s="217"/>
      <c r="S280" s="217"/>
      <c r="T280" s="218"/>
      <c r="AT280" s="219" t="s">
        <v>176</v>
      </c>
      <c r="AU280" s="219" t="s">
        <v>165</v>
      </c>
      <c r="AV280" s="13" t="s">
        <v>82</v>
      </c>
      <c r="AW280" s="13" t="s">
        <v>31</v>
      </c>
      <c r="AX280" s="13" t="s">
        <v>75</v>
      </c>
      <c r="AY280" s="219" t="s">
        <v>164</v>
      </c>
    </row>
    <row r="281" spans="1:65" s="14" customFormat="1" ht="11.25">
      <c r="B281" s="220"/>
      <c r="C281" s="221"/>
      <c r="D281" s="211" t="s">
        <v>176</v>
      </c>
      <c r="E281" s="222" t="s">
        <v>1</v>
      </c>
      <c r="F281" s="223" t="s">
        <v>325</v>
      </c>
      <c r="G281" s="221"/>
      <c r="H281" s="224">
        <v>9.66</v>
      </c>
      <c r="I281" s="225"/>
      <c r="J281" s="221"/>
      <c r="K281" s="221"/>
      <c r="L281" s="226"/>
      <c r="M281" s="227"/>
      <c r="N281" s="228"/>
      <c r="O281" s="228"/>
      <c r="P281" s="228"/>
      <c r="Q281" s="228"/>
      <c r="R281" s="228"/>
      <c r="S281" s="228"/>
      <c r="T281" s="229"/>
      <c r="AT281" s="230" t="s">
        <v>176</v>
      </c>
      <c r="AU281" s="230" t="s">
        <v>165</v>
      </c>
      <c r="AV281" s="14" t="s">
        <v>84</v>
      </c>
      <c r="AW281" s="14" t="s">
        <v>31</v>
      </c>
      <c r="AX281" s="14" t="s">
        <v>75</v>
      </c>
      <c r="AY281" s="230" t="s">
        <v>164</v>
      </c>
    </row>
    <row r="282" spans="1:65" s="14" customFormat="1" ht="11.25">
      <c r="B282" s="220"/>
      <c r="C282" s="221"/>
      <c r="D282" s="211" t="s">
        <v>176</v>
      </c>
      <c r="E282" s="222" t="s">
        <v>1</v>
      </c>
      <c r="F282" s="223" t="s">
        <v>326</v>
      </c>
      <c r="G282" s="221"/>
      <c r="H282" s="224">
        <v>17.28</v>
      </c>
      <c r="I282" s="225"/>
      <c r="J282" s="221"/>
      <c r="K282" s="221"/>
      <c r="L282" s="226"/>
      <c r="M282" s="227"/>
      <c r="N282" s="228"/>
      <c r="O282" s="228"/>
      <c r="P282" s="228"/>
      <c r="Q282" s="228"/>
      <c r="R282" s="228"/>
      <c r="S282" s="228"/>
      <c r="T282" s="229"/>
      <c r="AT282" s="230" t="s">
        <v>176</v>
      </c>
      <c r="AU282" s="230" t="s">
        <v>165</v>
      </c>
      <c r="AV282" s="14" t="s">
        <v>84</v>
      </c>
      <c r="AW282" s="14" t="s">
        <v>31</v>
      </c>
      <c r="AX282" s="14" t="s">
        <v>75</v>
      </c>
      <c r="AY282" s="230" t="s">
        <v>164</v>
      </c>
    </row>
    <row r="283" spans="1:65" s="14" customFormat="1" ht="11.25">
      <c r="B283" s="220"/>
      <c r="C283" s="221"/>
      <c r="D283" s="211" t="s">
        <v>176</v>
      </c>
      <c r="E283" s="222" t="s">
        <v>1</v>
      </c>
      <c r="F283" s="223" t="s">
        <v>327</v>
      </c>
      <c r="G283" s="221"/>
      <c r="H283" s="224">
        <v>13.64</v>
      </c>
      <c r="I283" s="225"/>
      <c r="J283" s="221"/>
      <c r="K283" s="221"/>
      <c r="L283" s="226"/>
      <c r="M283" s="227"/>
      <c r="N283" s="228"/>
      <c r="O283" s="228"/>
      <c r="P283" s="228"/>
      <c r="Q283" s="228"/>
      <c r="R283" s="228"/>
      <c r="S283" s="228"/>
      <c r="T283" s="229"/>
      <c r="AT283" s="230" t="s">
        <v>176</v>
      </c>
      <c r="AU283" s="230" t="s">
        <v>165</v>
      </c>
      <c r="AV283" s="14" t="s">
        <v>84</v>
      </c>
      <c r="AW283" s="14" t="s">
        <v>31</v>
      </c>
      <c r="AX283" s="14" t="s">
        <v>75</v>
      </c>
      <c r="AY283" s="230" t="s">
        <v>164</v>
      </c>
    </row>
    <row r="284" spans="1:65" s="12" customFormat="1" ht="22.9" customHeight="1">
      <c r="B284" s="175"/>
      <c r="C284" s="176"/>
      <c r="D284" s="177" t="s">
        <v>74</v>
      </c>
      <c r="E284" s="189" t="s">
        <v>237</v>
      </c>
      <c r="F284" s="189" t="s">
        <v>328</v>
      </c>
      <c r="G284" s="176"/>
      <c r="H284" s="176"/>
      <c r="I284" s="179"/>
      <c r="J284" s="190">
        <f>BK284</f>
        <v>0</v>
      </c>
      <c r="K284" s="176"/>
      <c r="L284" s="181"/>
      <c r="M284" s="182"/>
      <c r="N284" s="183"/>
      <c r="O284" s="183"/>
      <c r="P284" s="184">
        <f>P285+P298+P305+P519</f>
        <v>0</v>
      </c>
      <c r="Q284" s="183"/>
      <c r="R284" s="184">
        <f>R285+R298+R305+R519</f>
        <v>2.17205E-2</v>
      </c>
      <c r="S284" s="183"/>
      <c r="T284" s="185">
        <f>T285+T298+T305+T519</f>
        <v>26.665967200000004</v>
      </c>
      <c r="AR284" s="186" t="s">
        <v>82</v>
      </c>
      <c r="AT284" s="187" t="s">
        <v>74</v>
      </c>
      <c r="AU284" s="187" t="s">
        <v>82</v>
      </c>
      <c r="AY284" s="186" t="s">
        <v>164</v>
      </c>
      <c r="BK284" s="188">
        <f>BK285+BK298+BK305+BK519</f>
        <v>0</v>
      </c>
    </row>
    <row r="285" spans="1:65" s="12" customFormat="1" ht="20.85" customHeight="1">
      <c r="B285" s="175"/>
      <c r="C285" s="176"/>
      <c r="D285" s="177" t="s">
        <v>74</v>
      </c>
      <c r="E285" s="189" t="s">
        <v>329</v>
      </c>
      <c r="F285" s="189" t="s">
        <v>330</v>
      </c>
      <c r="G285" s="176"/>
      <c r="H285" s="176"/>
      <c r="I285" s="179"/>
      <c r="J285" s="190">
        <f>BK285</f>
        <v>0</v>
      </c>
      <c r="K285" s="176"/>
      <c r="L285" s="181"/>
      <c r="M285" s="182"/>
      <c r="N285" s="183"/>
      <c r="O285" s="183"/>
      <c r="P285" s="184">
        <f>SUM(P286:P297)</f>
        <v>0</v>
      </c>
      <c r="Q285" s="183"/>
      <c r="R285" s="184">
        <f>SUM(R286:R297)</f>
        <v>9.0934999999999992E-3</v>
      </c>
      <c r="S285" s="183"/>
      <c r="T285" s="185">
        <f>SUM(T286:T297)</f>
        <v>0</v>
      </c>
      <c r="AR285" s="186" t="s">
        <v>82</v>
      </c>
      <c r="AT285" s="187" t="s">
        <v>74</v>
      </c>
      <c r="AU285" s="187" t="s">
        <v>84</v>
      </c>
      <c r="AY285" s="186" t="s">
        <v>164</v>
      </c>
      <c r="BK285" s="188">
        <f>SUM(BK286:BK297)</f>
        <v>0</v>
      </c>
    </row>
    <row r="286" spans="1:65" s="2" customFormat="1" ht="36" customHeight="1">
      <c r="A286" s="34"/>
      <c r="B286" s="35"/>
      <c r="C286" s="191" t="s">
        <v>7</v>
      </c>
      <c r="D286" s="191" t="s">
        <v>167</v>
      </c>
      <c r="E286" s="192" t="s">
        <v>331</v>
      </c>
      <c r="F286" s="193" t="s">
        <v>332</v>
      </c>
      <c r="G286" s="194" t="s">
        <v>189</v>
      </c>
      <c r="H286" s="195">
        <v>69.95</v>
      </c>
      <c r="I286" s="196"/>
      <c r="J286" s="197">
        <f>ROUND(I286*H286,2)</f>
        <v>0</v>
      </c>
      <c r="K286" s="193" t="s">
        <v>171</v>
      </c>
      <c r="L286" s="39"/>
      <c r="M286" s="198" t="s">
        <v>1</v>
      </c>
      <c r="N286" s="199" t="s">
        <v>40</v>
      </c>
      <c r="O286" s="71"/>
      <c r="P286" s="200">
        <f>O286*H286</f>
        <v>0</v>
      </c>
      <c r="Q286" s="200">
        <v>1.2999999999999999E-4</v>
      </c>
      <c r="R286" s="200">
        <f>Q286*H286</f>
        <v>9.0934999999999992E-3</v>
      </c>
      <c r="S286" s="200">
        <v>0</v>
      </c>
      <c r="T286" s="201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202" t="s">
        <v>172</v>
      </c>
      <c r="AT286" s="202" t="s">
        <v>167</v>
      </c>
      <c r="AU286" s="202" t="s">
        <v>165</v>
      </c>
      <c r="AY286" s="17" t="s">
        <v>164</v>
      </c>
      <c r="BE286" s="203">
        <f>IF(N286="základní",J286,0)</f>
        <v>0</v>
      </c>
      <c r="BF286" s="203">
        <f>IF(N286="snížená",J286,0)</f>
        <v>0</v>
      </c>
      <c r="BG286" s="203">
        <f>IF(N286="zákl. přenesená",J286,0)</f>
        <v>0</v>
      </c>
      <c r="BH286" s="203">
        <f>IF(N286="sníž. přenesená",J286,0)</f>
        <v>0</v>
      </c>
      <c r="BI286" s="203">
        <f>IF(N286="nulová",J286,0)</f>
        <v>0</v>
      </c>
      <c r="BJ286" s="17" t="s">
        <v>82</v>
      </c>
      <c r="BK286" s="203">
        <f>ROUND(I286*H286,2)</f>
        <v>0</v>
      </c>
      <c r="BL286" s="17" t="s">
        <v>172</v>
      </c>
      <c r="BM286" s="202" t="s">
        <v>333</v>
      </c>
    </row>
    <row r="287" spans="1:65" s="2" customFormat="1" ht="11.25">
      <c r="A287" s="34"/>
      <c r="B287" s="35"/>
      <c r="C287" s="36"/>
      <c r="D287" s="204" t="s">
        <v>174</v>
      </c>
      <c r="E287" s="36"/>
      <c r="F287" s="205" t="s">
        <v>334</v>
      </c>
      <c r="G287" s="36"/>
      <c r="H287" s="36"/>
      <c r="I287" s="206"/>
      <c r="J287" s="36"/>
      <c r="K287" s="36"/>
      <c r="L287" s="39"/>
      <c r="M287" s="207"/>
      <c r="N287" s="208"/>
      <c r="O287" s="71"/>
      <c r="P287" s="71"/>
      <c r="Q287" s="71"/>
      <c r="R287" s="71"/>
      <c r="S287" s="71"/>
      <c r="T287" s="72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T287" s="17" t="s">
        <v>174</v>
      </c>
      <c r="AU287" s="17" t="s">
        <v>165</v>
      </c>
    </row>
    <row r="288" spans="1:65" s="13" customFormat="1" ht="22.5">
      <c r="B288" s="209"/>
      <c r="C288" s="210"/>
      <c r="D288" s="211" t="s">
        <v>176</v>
      </c>
      <c r="E288" s="212" t="s">
        <v>1</v>
      </c>
      <c r="F288" s="213" t="s">
        <v>177</v>
      </c>
      <c r="G288" s="210"/>
      <c r="H288" s="212" t="s">
        <v>1</v>
      </c>
      <c r="I288" s="214"/>
      <c r="J288" s="210"/>
      <c r="K288" s="210"/>
      <c r="L288" s="215"/>
      <c r="M288" s="216"/>
      <c r="N288" s="217"/>
      <c r="O288" s="217"/>
      <c r="P288" s="217"/>
      <c r="Q288" s="217"/>
      <c r="R288" s="217"/>
      <c r="S288" s="217"/>
      <c r="T288" s="218"/>
      <c r="AT288" s="219" t="s">
        <v>176</v>
      </c>
      <c r="AU288" s="219" t="s">
        <v>165</v>
      </c>
      <c r="AV288" s="13" t="s">
        <v>82</v>
      </c>
      <c r="AW288" s="13" t="s">
        <v>31</v>
      </c>
      <c r="AX288" s="13" t="s">
        <v>75</v>
      </c>
      <c r="AY288" s="219" t="s">
        <v>164</v>
      </c>
    </row>
    <row r="289" spans="1:65" s="13" customFormat="1" ht="11.25">
      <c r="B289" s="209"/>
      <c r="C289" s="210"/>
      <c r="D289" s="211" t="s">
        <v>176</v>
      </c>
      <c r="E289" s="212" t="s">
        <v>1</v>
      </c>
      <c r="F289" s="213" t="s">
        <v>178</v>
      </c>
      <c r="G289" s="210"/>
      <c r="H289" s="212" t="s">
        <v>1</v>
      </c>
      <c r="I289" s="214"/>
      <c r="J289" s="210"/>
      <c r="K289" s="210"/>
      <c r="L289" s="215"/>
      <c r="M289" s="216"/>
      <c r="N289" s="217"/>
      <c r="O289" s="217"/>
      <c r="P289" s="217"/>
      <c r="Q289" s="217"/>
      <c r="R289" s="217"/>
      <c r="S289" s="217"/>
      <c r="T289" s="218"/>
      <c r="AT289" s="219" t="s">
        <v>176</v>
      </c>
      <c r="AU289" s="219" t="s">
        <v>165</v>
      </c>
      <c r="AV289" s="13" t="s">
        <v>82</v>
      </c>
      <c r="AW289" s="13" t="s">
        <v>31</v>
      </c>
      <c r="AX289" s="13" t="s">
        <v>75</v>
      </c>
      <c r="AY289" s="219" t="s">
        <v>164</v>
      </c>
    </row>
    <row r="290" spans="1:65" s="13" customFormat="1" ht="11.25">
      <c r="B290" s="209"/>
      <c r="C290" s="210"/>
      <c r="D290" s="211" t="s">
        <v>176</v>
      </c>
      <c r="E290" s="212" t="s">
        <v>1</v>
      </c>
      <c r="F290" s="213" t="s">
        <v>335</v>
      </c>
      <c r="G290" s="210"/>
      <c r="H290" s="212" t="s">
        <v>1</v>
      </c>
      <c r="I290" s="214"/>
      <c r="J290" s="210"/>
      <c r="K290" s="210"/>
      <c r="L290" s="215"/>
      <c r="M290" s="216"/>
      <c r="N290" s="217"/>
      <c r="O290" s="217"/>
      <c r="P290" s="217"/>
      <c r="Q290" s="217"/>
      <c r="R290" s="217"/>
      <c r="S290" s="217"/>
      <c r="T290" s="218"/>
      <c r="AT290" s="219" t="s">
        <v>176</v>
      </c>
      <c r="AU290" s="219" t="s">
        <v>165</v>
      </c>
      <c r="AV290" s="13" t="s">
        <v>82</v>
      </c>
      <c r="AW290" s="13" t="s">
        <v>31</v>
      </c>
      <c r="AX290" s="13" t="s">
        <v>75</v>
      </c>
      <c r="AY290" s="219" t="s">
        <v>164</v>
      </c>
    </row>
    <row r="291" spans="1:65" s="13" customFormat="1" ht="11.25">
      <c r="B291" s="209"/>
      <c r="C291" s="210"/>
      <c r="D291" s="211" t="s">
        <v>176</v>
      </c>
      <c r="E291" s="212" t="s">
        <v>1</v>
      </c>
      <c r="F291" s="213" t="s">
        <v>336</v>
      </c>
      <c r="G291" s="210"/>
      <c r="H291" s="212" t="s">
        <v>1</v>
      </c>
      <c r="I291" s="214"/>
      <c r="J291" s="210"/>
      <c r="K291" s="210"/>
      <c r="L291" s="215"/>
      <c r="M291" s="216"/>
      <c r="N291" s="217"/>
      <c r="O291" s="217"/>
      <c r="P291" s="217"/>
      <c r="Q291" s="217"/>
      <c r="R291" s="217"/>
      <c r="S291" s="217"/>
      <c r="T291" s="218"/>
      <c r="AT291" s="219" t="s">
        <v>176</v>
      </c>
      <c r="AU291" s="219" t="s">
        <v>165</v>
      </c>
      <c r="AV291" s="13" t="s">
        <v>82</v>
      </c>
      <c r="AW291" s="13" t="s">
        <v>31</v>
      </c>
      <c r="AX291" s="13" t="s">
        <v>75</v>
      </c>
      <c r="AY291" s="219" t="s">
        <v>164</v>
      </c>
    </row>
    <row r="292" spans="1:65" s="13" customFormat="1" ht="11.25">
      <c r="B292" s="209"/>
      <c r="C292" s="210"/>
      <c r="D292" s="211" t="s">
        <v>176</v>
      </c>
      <c r="E292" s="212" t="s">
        <v>1</v>
      </c>
      <c r="F292" s="213" t="s">
        <v>337</v>
      </c>
      <c r="G292" s="210"/>
      <c r="H292" s="212" t="s">
        <v>1</v>
      </c>
      <c r="I292" s="214"/>
      <c r="J292" s="210"/>
      <c r="K292" s="210"/>
      <c r="L292" s="215"/>
      <c r="M292" s="216"/>
      <c r="N292" s="217"/>
      <c r="O292" s="217"/>
      <c r="P292" s="217"/>
      <c r="Q292" s="217"/>
      <c r="R292" s="217"/>
      <c r="S292" s="217"/>
      <c r="T292" s="218"/>
      <c r="AT292" s="219" t="s">
        <v>176</v>
      </c>
      <c r="AU292" s="219" t="s">
        <v>165</v>
      </c>
      <c r="AV292" s="13" t="s">
        <v>82</v>
      </c>
      <c r="AW292" s="13" t="s">
        <v>31</v>
      </c>
      <c r="AX292" s="13" t="s">
        <v>75</v>
      </c>
      <c r="AY292" s="219" t="s">
        <v>164</v>
      </c>
    </row>
    <row r="293" spans="1:65" s="13" customFormat="1" ht="11.25">
      <c r="B293" s="209"/>
      <c r="C293" s="210"/>
      <c r="D293" s="211" t="s">
        <v>176</v>
      </c>
      <c r="E293" s="212" t="s">
        <v>1</v>
      </c>
      <c r="F293" s="213" t="s">
        <v>338</v>
      </c>
      <c r="G293" s="210"/>
      <c r="H293" s="212" t="s">
        <v>1</v>
      </c>
      <c r="I293" s="214"/>
      <c r="J293" s="210"/>
      <c r="K293" s="210"/>
      <c r="L293" s="215"/>
      <c r="M293" s="216"/>
      <c r="N293" s="217"/>
      <c r="O293" s="217"/>
      <c r="P293" s="217"/>
      <c r="Q293" s="217"/>
      <c r="R293" s="217"/>
      <c r="S293" s="217"/>
      <c r="T293" s="218"/>
      <c r="AT293" s="219" t="s">
        <v>176</v>
      </c>
      <c r="AU293" s="219" t="s">
        <v>165</v>
      </c>
      <c r="AV293" s="13" t="s">
        <v>82</v>
      </c>
      <c r="AW293" s="13" t="s">
        <v>31</v>
      </c>
      <c r="AX293" s="13" t="s">
        <v>75</v>
      </c>
      <c r="AY293" s="219" t="s">
        <v>164</v>
      </c>
    </row>
    <row r="294" spans="1:65" s="13" customFormat="1" ht="11.25">
      <c r="B294" s="209"/>
      <c r="C294" s="210"/>
      <c r="D294" s="211" t="s">
        <v>176</v>
      </c>
      <c r="E294" s="212" t="s">
        <v>1</v>
      </c>
      <c r="F294" s="213" t="s">
        <v>339</v>
      </c>
      <c r="G294" s="210"/>
      <c r="H294" s="212" t="s">
        <v>1</v>
      </c>
      <c r="I294" s="214"/>
      <c r="J294" s="210"/>
      <c r="K294" s="210"/>
      <c r="L294" s="215"/>
      <c r="M294" s="216"/>
      <c r="N294" s="217"/>
      <c r="O294" s="217"/>
      <c r="P294" s="217"/>
      <c r="Q294" s="217"/>
      <c r="R294" s="217"/>
      <c r="S294" s="217"/>
      <c r="T294" s="218"/>
      <c r="AT294" s="219" t="s">
        <v>176</v>
      </c>
      <c r="AU294" s="219" t="s">
        <v>165</v>
      </c>
      <c r="AV294" s="13" t="s">
        <v>82</v>
      </c>
      <c r="AW294" s="13" t="s">
        <v>31</v>
      </c>
      <c r="AX294" s="13" t="s">
        <v>75</v>
      </c>
      <c r="AY294" s="219" t="s">
        <v>164</v>
      </c>
    </row>
    <row r="295" spans="1:65" s="13" customFormat="1" ht="11.25">
      <c r="B295" s="209"/>
      <c r="C295" s="210"/>
      <c r="D295" s="211" t="s">
        <v>176</v>
      </c>
      <c r="E295" s="212" t="s">
        <v>1</v>
      </c>
      <c r="F295" s="213" t="s">
        <v>178</v>
      </c>
      <c r="G295" s="210"/>
      <c r="H295" s="212" t="s">
        <v>1</v>
      </c>
      <c r="I295" s="214"/>
      <c r="J295" s="210"/>
      <c r="K295" s="210"/>
      <c r="L295" s="215"/>
      <c r="M295" s="216"/>
      <c r="N295" s="217"/>
      <c r="O295" s="217"/>
      <c r="P295" s="217"/>
      <c r="Q295" s="217"/>
      <c r="R295" s="217"/>
      <c r="S295" s="217"/>
      <c r="T295" s="218"/>
      <c r="AT295" s="219" t="s">
        <v>176</v>
      </c>
      <c r="AU295" s="219" t="s">
        <v>165</v>
      </c>
      <c r="AV295" s="13" t="s">
        <v>82</v>
      </c>
      <c r="AW295" s="13" t="s">
        <v>31</v>
      </c>
      <c r="AX295" s="13" t="s">
        <v>75</v>
      </c>
      <c r="AY295" s="219" t="s">
        <v>164</v>
      </c>
    </row>
    <row r="296" spans="1:65" s="14" customFormat="1" ht="11.25">
      <c r="B296" s="220"/>
      <c r="C296" s="221"/>
      <c r="D296" s="211" t="s">
        <v>176</v>
      </c>
      <c r="E296" s="222" t="s">
        <v>1</v>
      </c>
      <c r="F296" s="223" t="s">
        <v>340</v>
      </c>
      <c r="G296" s="221"/>
      <c r="H296" s="224">
        <v>66.900000000000006</v>
      </c>
      <c r="I296" s="225"/>
      <c r="J296" s="221"/>
      <c r="K296" s="221"/>
      <c r="L296" s="226"/>
      <c r="M296" s="227"/>
      <c r="N296" s="228"/>
      <c r="O296" s="228"/>
      <c r="P296" s="228"/>
      <c r="Q296" s="228"/>
      <c r="R296" s="228"/>
      <c r="S296" s="228"/>
      <c r="T296" s="229"/>
      <c r="AT296" s="230" t="s">
        <v>176</v>
      </c>
      <c r="AU296" s="230" t="s">
        <v>165</v>
      </c>
      <c r="AV296" s="14" t="s">
        <v>84</v>
      </c>
      <c r="AW296" s="14" t="s">
        <v>31</v>
      </c>
      <c r="AX296" s="14" t="s">
        <v>75</v>
      </c>
      <c r="AY296" s="230" t="s">
        <v>164</v>
      </c>
    </row>
    <row r="297" spans="1:65" s="14" customFormat="1" ht="11.25">
      <c r="B297" s="220"/>
      <c r="C297" s="221"/>
      <c r="D297" s="211" t="s">
        <v>176</v>
      </c>
      <c r="E297" s="222" t="s">
        <v>1</v>
      </c>
      <c r="F297" s="223" t="s">
        <v>341</v>
      </c>
      <c r="G297" s="221"/>
      <c r="H297" s="224">
        <v>3.05</v>
      </c>
      <c r="I297" s="225"/>
      <c r="J297" s="221"/>
      <c r="K297" s="221"/>
      <c r="L297" s="226"/>
      <c r="M297" s="227"/>
      <c r="N297" s="228"/>
      <c r="O297" s="228"/>
      <c r="P297" s="228"/>
      <c r="Q297" s="228"/>
      <c r="R297" s="228"/>
      <c r="S297" s="228"/>
      <c r="T297" s="229"/>
      <c r="AT297" s="230" t="s">
        <v>176</v>
      </c>
      <c r="AU297" s="230" t="s">
        <v>165</v>
      </c>
      <c r="AV297" s="14" t="s">
        <v>84</v>
      </c>
      <c r="AW297" s="14" t="s">
        <v>31</v>
      </c>
      <c r="AX297" s="14" t="s">
        <v>75</v>
      </c>
      <c r="AY297" s="230" t="s">
        <v>164</v>
      </c>
    </row>
    <row r="298" spans="1:65" s="12" customFormat="1" ht="20.85" customHeight="1">
      <c r="B298" s="175"/>
      <c r="C298" s="176"/>
      <c r="D298" s="177" t="s">
        <v>74</v>
      </c>
      <c r="E298" s="189" t="s">
        <v>342</v>
      </c>
      <c r="F298" s="189" t="s">
        <v>343</v>
      </c>
      <c r="G298" s="176"/>
      <c r="H298" s="176"/>
      <c r="I298" s="179"/>
      <c r="J298" s="190">
        <f>BK298</f>
        <v>0</v>
      </c>
      <c r="K298" s="176"/>
      <c r="L298" s="181"/>
      <c r="M298" s="182"/>
      <c r="N298" s="183"/>
      <c r="O298" s="183"/>
      <c r="P298" s="184">
        <f>SUM(P299:P304)</f>
        <v>0</v>
      </c>
      <c r="Q298" s="183"/>
      <c r="R298" s="184">
        <f>SUM(R299:R304)</f>
        <v>4.7980000000000002E-3</v>
      </c>
      <c r="S298" s="183"/>
      <c r="T298" s="185">
        <f>SUM(T299:T304)</f>
        <v>0</v>
      </c>
      <c r="AR298" s="186" t="s">
        <v>82</v>
      </c>
      <c r="AT298" s="187" t="s">
        <v>74</v>
      </c>
      <c r="AU298" s="187" t="s">
        <v>84</v>
      </c>
      <c r="AY298" s="186" t="s">
        <v>164</v>
      </c>
      <c r="BK298" s="188">
        <f>SUM(BK299:BK304)</f>
        <v>0</v>
      </c>
    </row>
    <row r="299" spans="1:65" s="2" customFormat="1" ht="26.45" customHeight="1">
      <c r="A299" s="34"/>
      <c r="B299" s="35"/>
      <c r="C299" s="191" t="s">
        <v>344</v>
      </c>
      <c r="D299" s="191" t="s">
        <v>167</v>
      </c>
      <c r="E299" s="192" t="s">
        <v>345</v>
      </c>
      <c r="F299" s="193" t="s">
        <v>346</v>
      </c>
      <c r="G299" s="194" t="s">
        <v>189</v>
      </c>
      <c r="H299" s="195">
        <v>119.95</v>
      </c>
      <c r="I299" s="196"/>
      <c r="J299" s="197">
        <f>ROUND(I299*H299,2)</f>
        <v>0</v>
      </c>
      <c r="K299" s="193" t="s">
        <v>171</v>
      </c>
      <c r="L299" s="39"/>
      <c r="M299" s="198" t="s">
        <v>1</v>
      </c>
      <c r="N299" s="199" t="s">
        <v>40</v>
      </c>
      <c r="O299" s="71"/>
      <c r="P299" s="200">
        <f>O299*H299</f>
        <v>0</v>
      </c>
      <c r="Q299" s="200">
        <v>4.0000000000000003E-5</v>
      </c>
      <c r="R299" s="200">
        <f>Q299*H299</f>
        <v>4.7980000000000002E-3</v>
      </c>
      <c r="S299" s="200">
        <v>0</v>
      </c>
      <c r="T299" s="201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202" t="s">
        <v>172</v>
      </c>
      <c r="AT299" s="202" t="s">
        <v>167</v>
      </c>
      <c r="AU299" s="202" t="s">
        <v>165</v>
      </c>
      <c r="AY299" s="17" t="s">
        <v>164</v>
      </c>
      <c r="BE299" s="203">
        <f>IF(N299="základní",J299,0)</f>
        <v>0</v>
      </c>
      <c r="BF299" s="203">
        <f>IF(N299="snížená",J299,0)</f>
        <v>0</v>
      </c>
      <c r="BG299" s="203">
        <f>IF(N299="zákl. přenesená",J299,0)</f>
        <v>0</v>
      </c>
      <c r="BH299" s="203">
        <f>IF(N299="sníž. přenesená",J299,0)</f>
        <v>0</v>
      </c>
      <c r="BI299" s="203">
        <f>IF(N299="nulová",J299,0)</f>
        <v>0</v>
      </c>
      <c r="BJ299" s="17" t="s">
        <v>82</v>
      </c>
      <c r="BK299" s="203">
        <f>ROUND(I299*H299,2)</f>
        <v>0</v>
      </c>
      <c r="BL299" s="17" t="s">
        <v>172</v>
      </c>
      <c r="BM299" s="202" t="s">
        <v>347</v>
      </c>
    </row>
    <row r="300" spans="1:65" s="2" customFormat="1" ht="11.25">
      <c r="A300" s="34"/>
      <c r="B300" s="35"/>
      <c r="C300" s="36"/>
      <c r="D300" s="204" t="s">
        <v>174</v>
      </c>
      <c r="E300" s="36"/>
      <c r="F300" s="205" t="s">
        <v>348</v>
      </c>
      <c r="G300" s="36"/>
      <c r="H300" s="36"/>
      <c r="I300" s="206"/>
      <c r="J300" s="36"/>
      <c r="K300" s="36"/>
      <c r="L300" s="39"/>
      <c r="M300" s="207"/>
      <c r="N300" s="208"/>
      <c r="O300" s="71"/>
      <c r="P300" s="71"/>
      <c r="Q300" s="71"/>
      <c r="R300" s="71"/>
      <c r="S300" s="71"/>
      <c r="T300" s="72"/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T300" s="17" t="s">
        <v>174</v>
      </c>
      <c r="AU300" s="17" t="s">
        <v>165</v>
      </c>
    </row>
    <row r="301" spans="1:65" s="13" customFormat="1" ht="22.5">
      <c r="B301" s="209"/>
      <c r="C301" s="210"/>
      <c r="D301" s="211" t="s">
        <v>176</v>
      </c>
      <c r="E301" s="212" t="s">
        <v>1</v>
      </c>
      <c r="F301" s="213" t="s">
        <v>177</v>
      </c>
      <c r="G301" s="210"/>
      <c r="H301" s="212" t="s">
        <v>1</v>
      </c>
      <c r="I301" s="214"/>
      <c r="J301" s="210"/>
      <c r="K301" s="210"/>
      <c r="L301" s="215"/>
      <c r="M301" s="216"/>
      <c r="N301" s="217"/>
      <c r="O301" s="217"/>
      <c r="P301" s="217"/>
      <c r="Q301" s="217"/>
      <c r="R301" s="217"/>
      <c r="S301" s="217"/>
      <c r="T301" s="218"/>
      <c r="AT301" s="219" t="s">
        <v>176</v>
      </c>
      <c r="AU301" s="219" t="s">
        <v>165</v>
      </c>
      <c r="AV301" s="13" t="s">
        <v>82</v>
      </c>
      <c r="AW301" s="13" t="s">
        <v>31</v>
      </c>
      <c r="AX301" s="13" t="s">
        <v>75</v>
      </c>
      <c r="AY301" s="219" t="s">
        <v>164</v>
      </c>
    </row>
    <row r="302" spans="1:65" s="13" customFormat="1" ht="11.25">
      <c r="B302" s="209"/>
      <c r="C302" s="210"/>
      <c r="D302" s="211" t="s">
        <v>176</v>
      </c>
      <c r="E302" s="212" t="s">
        <v>1</v>
      </c>
      <c r="F302" s="213" t="s">
        <v>178</v>
      </c>
      <c r="G302" s="210"/>
      <c r="H302" s="212" t="s">
        <v>1</v>
      </c>
      <c r="I302" s="214"/>
      <c r="J302" s="210"/>
      <c r="K302" s="210"/>
      <c r="L302" s="215"/>
      <c r="M302" s="216"/>
      <c r="N302" s="217"/>
      <c r="O302" s="217"/>
      <c r="P302" s="217"/>
      <c r="Q302" s="217"/>
      <c r="R302" s="217"/>
      <c r="S302" s="217"/>
      <c r="T302" s="218"/>
      <c r="AT302" s="219" t="s">
        <v>176</v>
      </c>
      <c r="AU302" s="219" t="s">
        <v>165</v>
      </c>
      <c r="AV302" s="13" t="s">
        <v>82</v>
      </c>
      <c r="AW302" s="13" t="s">
        <v>31</v>
      </c>
      <c r="AX302" s="13" t="s">
        <v>75</v>
      </c>
      <c r="AY302" s="219" t="s">
        <v>164</v>
      </c>
    </row>
    <row r="303" spans="1:65" s="13" customFormat="1" ht="11.25">
      <c r="B303" s="209"/>
      <c r="C303" s="210"/>
      <c r="D303" s="211" t="s">
        <v>176</v>
      </c>
      <c r="E303" s="212" t="s">
        <v>1</v>
      </c>
      <c r="F303" s="213" t="s">
        <v>349</v>
      </c>
      <c r="G303" s="210"/>
      <c r="H303" s="212" t="s">
        <v>1</v>
      </c>
      <c r="I303" s="214"/>
      <c r="J303" s="210"/>
      <c r="K303" s="210"/>
      <c r="L303" s="215"/>
      <c r="M303" s="216"/>
      <c r="N303" s="217"/>
      <c r="O303" s="217"/>
      <c r="P303" s="217"/>
      <c r="Q303" s="217"/>
      <c r="R303" s="217"/>
      <c r="S303" s="217"/>
      <c r="T303" s="218"/>
      <c r="AT303" s="219" t="s">
        <v>176</v>
      </c>
      <c r="AU303" s="219" t="s">
        <v>165</v>
      </c>
      <c r="AV303" s="13" t="s">
        <v>82</v>
      </c>
      <c r="AW303" s="13" t="s">
        <v>31</v>
      </c>
      <c r="AX303" s="13" t="s">
        <v>75</v>
      </c>
      <c r="AY303" s="219" t="s">
        <v>164</v>
      </c>
    </row>
    <row r="304" spans="1:65" s="14" customFormat="1" ht="11.25">
      <c r="B304" s="220"/>
      <c r="C304" s="221"/>
      <c r="D304" s="211" t="s">
        <v>176</v>
      </c>
      <c r="E304" s="222" t="s">
        <v>1</v>
      </c>
      <c r="F304" s="223" t="s">
        <v>350</v>
      </c>
      <c r="G304" s="221"/>
      <c r="H304" s="224">
        <v>119.95</v>
      </c>
      <c r="I304" s="225"/>
      <c r="J304" s="221"/>
      <c r="K304" s="221"/>
      <c r="L304" s="226"/>
      <c r="M304" s="227"/>
      <c r="N304" s="228"/>
      <c r="O304" s="228"/>
      <c r="P304" s="228"/>
      <c r="Q304" s="228"/>
      <c r="R304" s="228"/>
      <c r="S304" s="228"/>
      <c r="T304" s="229"/>
      <c r="AT304" s="230" t="s">
        <v>176</v>
      </c>
      <c r="AU304" s="230" t="s">
        <v>165</v>
      </c>
      <c r="AV304" s="14" t="s">
        <v>84</v>
      </c>
      <c r="AW304" s="14" t="s">
        <v>31</v>
      </c>
      <c r="AX304" s="14" t="s">
        <v>75</v>
      </c>
      <c r="AY304" s="230" t="s">
        <v>164</v>
      </c>
    </row>
    <row r="305" spans="1:65" s="12" customFormat="1" ht="20.85" customHeight="1">
      <c r="B305" s="175"/>
      <c r="C305" s="176"/>
      <c r="D305" s="177" t="s">
        <v>74</v>
      </c>
      <c r="E305" s="189" t="s">
        <v>351</v>
      </c>
      <c r="F305" s="189" t="s">
        <v>352</v>
      </c>
      <c r="G305" s="176"/>
      <c r="H305" s="176"/>
      <c r="I305" s="179"/>
      <c r="J305" s="190">
        <f>BK305</f>
        <v>0</v>
      </c>
      <c r="K305" s="176"/>
      <c r="L305" s="181"/>
      <c r="M305" s="182"/>
      <c r="N305" s="183"/>
      <c r="O305" s="183"/>
      <c r="P305" s="184">
        <f>SUM(P306:P518)</f>
        <v>0</v>
      </c>
      <c r="Q305" s="183"/>
      <c r="R305" s="184">
        <f>SUM(R306:R518)</f>
        <v>7.8290000000000009E-3</v>
      </c>
      <c r="S305" s="183"/>
      <c r="T305" s="185">
        <f>SUM(T306:T518)</f>
        <v>26.665967200000004</v>
      </c>
      <c r="AR305" s="186" t="s">
        <v>82</v>
      </c>
      <c r="AT305" s="187" t="s">
        <v>74</v>
      </c>
      <c r="AU305" s="187" t="s">
        <v>84</v>
      </c>
      <c r="AY305" s="186" t="s">
        <v>164</v>
      </c>
      <c r="BK305" s="188">
        <f>SUM(BK306:BK518)</f>
        <v>0</v>
      </c>
    </row>
    <row r="306" spans="1:65" s="2" customFormat="1" ht="16.5" customHeight="1">
      <c r="A306" s="34"/>
      <c r="B306" s="35"/>
      <c r="C306" s="191" t="s">
        <v>353</v>
      </c>
      <c r="D306" s="191" t="s">
        <v>167</v>
      </c>
      <c r="E306" s="192" t="s">
        <v>354</v>
      </c>
      <c r="F306" s="193" t="s">
        <v>355</v>
      </c>
      <c r="G306" s="194" t="s">
        <v>189</v>
      </c>
      <c r="H306" s="195">
        <v>7.51</v>
      </c>
      <c r="I306" s="196"/>
      <c r="J306" s="197">
        <f>ROUND(I306*H306,2)</f>
        <v>0</v>
      </c>
      <c r="K306" s="193" t="s">
        <v>171</v>
      </c>
      <c r="L306" s="39"/>
      <c r="M306" s="198" t="s">
        <v>1</v>
      </c>
      <c r="N306" s="199" t="s">
        <v>40</v>
      </c>
      <c r="O306" s="71"/>
      <c r="P306" s="200">
        <f>O306*H306</f>
        <v>0</v>
      </c>
      <c r="Q306" s="200">
        <v>0</v>
      </c>
      <c r="R306" s="200">
        <f>Q306*H306</f>
        <v>0</v>
      </c>
      <c r="S306" s="200">
        <v>4.0000000000000001E-3</v>
      </c>
      <c r="T306" s="201">
        <f>S306*H306</f>
        <v>3.0040000000000001E-2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202" t="s">
        <v>172</v>
      </c>
      <c r="AT306" s="202" t="s">
        <v>167</v>
      </c>
      <c r="AU306" s="202" t="s">
        <v>165</v>
      </c>
      <c r="AY306" s="17" t="s">
        <v>164</v>
      </c>
      <c r="BE306" s="203">
        <f>IF(N306="základní",J306,0)</f>
        <v>0</v>
      </c>
      <c r="BF306" s="203">
        <f>IF(N306="snížená",J306,0)</f>
        <v>0</v>
      </c>
      <c r="BG306" s="203">
        <f>IF(N306="zákl. přenesená",J306,0)</f>
        <v>0</v>
      </c>
      <c r="BH306" s="203">
        <f>IF(N306="sníž. přenesená",J306,0)</f>
        <v>0</v>
      </c>
      <c r="BI306" s="203">
        <f>IF(N306="nulová",J306,0)</f>
        <v>0</v>
      </c>
      <c r="BJ306" s="17" t="s">
        <v>82</v>
      </c>
      <c r="BK306" s="203">
        <f>ROUND(I306*H306,2)</f>
        <v>0</v>
      </c>
      <c r="BL306" s="17" t="s">
        <v>172</v>
      </c>
      <c r="BM306" s="202" t="s">
        <v>356</v>
      </c>
    </row>
    <row r="307" spans="1:65" s="2" customFormat="1" ht="11.25">
      <c r="A307" s="34"/>
      <c r="B307" s="35"/>
      <c r="C307" s="36"/>
      <c r="D307" s="204" t="s">
        <v>174</v>
      </c>
      <c r="E307" s="36"/>
      <c r="F307" s="205" t="s">
        <v>357</v>
      </c>
      <c r="G307" s="36"/>
      <c r="H307" s="36"/>
      <c r="I307" s="206"/>
      <c r="J307" s="36"/>
      <c r="K307" s="36"/>
      <c r="L307" s="39"/>
      <c r="M307" s="207"/>
      <c r="N307" s="208"/>
      <c r="O307" s="71"/>
      <c r="P307" s="71"/>
      <c r="Q307" s="71"/>
      <c r="R307" s="71"/>
      <c r="S307" s="71"/>
      <c r="T307" s="72"/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T307" s="17" t="s">
        <v>174</v>
      </c>
      <c r="AU307" s="17" t="s">
        <v>165</v>
      </c>
    </row>
    <row r="308" spans="1:65" s="13" customFormat="1" ht="22.5">
      <c r="B308" s="209"/>
      <c r="C308" s="210"/>
      <c r="D308" s="211" t="s">
        <v>176</v>
      </c>
      <c r="E308" s="212" t="s">
        <v>1</v>
      </c>
      <c r="F308" s="213" t="s">
        <v>177</v>
      </c>
      <c r="G308" s="210"/>
      <c r="H308" s="212" t="s">
        <v>1</v>
      </c>
      <c r="I308" s="214"/>
      <c r="J308" s="210"/>
      <c r="K308" s="210"/>
      <c r="L308" s="215"/>
      <c r="M308" s="216"/>
      <c r="N308" s="217"/>
      <c r="O308" s="217"/>
      <c r="P308" s="217"/>
      <c r="Q308" s="217"/>
      <c r="R308" s="217"/>
      <c r="S308" s="217"/>
      <c r="T308" s="218"/>
      <c r="AT308" s="219" t="s">
        <v>176</v>
      </c>
      <c r="AU308" s="219" t="s">
        <v>165</v>
      </c>
      <c r="AV308" s="13" t="s">
        <v>82</v>
      </c>
      <c r="AW308" s="13" t="s">
        <v>31</v>
      </c>
      <c r="AX308" s="13" t="s">
        <v>75</v>
      </c>
      <c r="AY308" s="219" t="s">
        <v>164</v>
      </c>
    </row>
    <row r="309" spans="1:65" s="13" customFormat="1" ht="11.25">
      <c r="B309" s="209"/>
      <c r="C309" s="210"/>
      <c r="D309" s="211" t="s">
        <v>176</v>
      </c>
      <c r="E309" s="212" t="s">
        <v>1</v>
      </c>
      <c r="F309" s="213" t="s">
        <v>178</v>
      </c>
      <c r="G309" s="210"/>
      <c r="H309" s="212" t="s">
        <v>1</v>
      </c>
      <c r="I309" s="214"/>
      <c r="J309" s="210"/>
      <c r="K309" s="210"/>
      <c r="L309" s="215"/>
      <c r="M309" s="216"/>
      <c r="N309" s="217"/>
      <c r="O309" s="217"/>
      <c r="P309" s="217"/>
      <c r="Q309" s="217"/>
      <c r="R309" s="217"/>
      <c r="S309" s="217"/>
      <c r="T309" s="218"/>
      <c r="AT309" s="219" t="s">
        <v>176</v>
      </c>
      <c r="AU309" s="219" t="s">
        <v>165</v>
      </c>
      <c r="AV309" s="13" t="s">
        <v>82</v>
      </c>
      <c r="AW309" s="13" t="s">
        <v>31</v>
      </c>
      <c r="AX309" s="13" t="s">
        <v>75</v>
      </c>
      <c r="AY309" s="219" t="s">
        <v>164</v>
      </c>
    </row>
    <row r="310" spans="1:65" s="14" customFormat="1" ht="11.25">
      <c r="B310" s="220"/>
      <c r="C310" s="221"/>
      <c r="D310" s="211" t="s">
        <v>176</v>
      </c>
      <c r="E310" s="222" t="s">
        <v>1</v>
      </c>
      <c r="F310" s="223" t="s">
        <v>358</v>
      </c>
      <c r="G310" s="221"/>
      <c r="H310" s="224">
        <v>6.14</v>
      </c>
      <c r="I310" s="225"/>
      <c r="J310" s="221"/>
      <c r="K310" s="221"/>
      <c r="L310" s="226"/>
      <c r="M310" s="227"/>
      <c r="N310" s="228"/>
      <c r="O310" s="228"/>
      <c r="P310" s="228"/>
      <c r="Q310" s="228"/>
      <c r="R310" s="228"/>
      <c r="S310" s="228"/>
      <c r="T310" s="229"/>
      <c r="AT310" s="230" t="s">
        <v>176</v>
      </c>
      <c r="AU310" s="230" t="s">
        <v>165</v>
      </c>
      <c r="AV310" s="14" t="s">
        <v>84</v>
      </c>
      <c r="AW310" s="14" t="s">
        <v>31</v>
      </c>
      <c r="AX310" s="14" t="s">
        <v>75</v>
      </c>
      <c r="AY310" s="230" t="s">
        <v>164</v>
      </c>
    </row>
    <row r="311" spans="1:65" s="14" customFormat="1" ht="11.25">
      <c r="B311" s="220"/>
      <c r="C311" s="221"/>
      <c r="D311" s="211" t="s">
        <v>176</v>
      </c>
      <c r="E311" s="222" t="s">
        <v>1</v>
      </c>
      <c r="F311" s="223" t="s">
        <v>359</v>
      </c>
      <c r="G311" s="221"/>
      <c r="H311" s="224">
        <v>1.37</v>
      </c>
      <c r="I311" s="225"/>
      <c r="J311" s="221"/>
      <c r="K311" s="221"/>
      <c r="L311" s="226"/>
      <c r="M311" s="227"/>
      <c r="N311" s="228"/>
      <c r="O311" s="228"/>
      <c r="P311" s="228"/>
      <c r="Q311" s="228"/>
      <c r="R311" s="228"/>
      <c r="S311" s="228"/>
      <c r="T311" s="229"/>
      <c r="AT311" s="230" t="s">
        <v>176</v>
      </c>
      <c r="AU311" s="230" t="s">
        <v>165</v>
      </c>
      <c r="AV311" s="14" t="s">
        <v>84</v>
      </c>
      <c r="AW311" s="14" t="s">
        <v>31</v>
      </c>
      <c r="AX311" s="14" t="s">
        <v>75</v>
      </c>
      <c r="AY311" s="230" t="s">
        <v>164</v>
      </c>
    </row>
    <row r="312" spans="1:65" s="2" customFormat="1" ht="26.45" customHeight="1">
      <c r="A312" s="34"/>
      <c r="B312" s="35"/>
      <c r="C312" s="191" t="s">
        <v>360</v>
      </c>
      <c r="D312" s="191" t="s">
        <v>167</v>
      </c>
      <c r="E312" s="192" t="s">
        <v>361</v>
      </c>
      <c r="F312" s="193" t="s">
        <v>362</v>
      </c>
      <c r="G312" s="194" t="s">
        <v>189</v>
      </c>
      <c r="H312" s="195">
        <v>7.51</v>
      </c>
      <c r="I312" s="196"/>
      <c r="J312" s="197">
        <f>ROUND(I312*H312,2)</f>
        <v>0</v>
      </c>
      <c r="K312" s="193" t="s">
        <v>171</v>
      </c>
      <c r="L312" s="39"/>
      <c r="M312" s="198" t="s">
        <v>1</v>
      </c>
      <c r="N312" s="199" t="s">
        <v>40</v>
      </c>
      <c r="O312" s="71"/>
      <c r="P312" s="200">
        <f>O312*H312</f>
        <v>0</v>
      </c>
      <c r="Q312" s="200">
        <v>0</v>
      </c>
      <c r="R312" s="200">
        <f>Q312*H312</f>
        <v>0</v>
      </c>
      <c r="S312" s="200">
        <v>4.2000000000000002E-4</v>
      </c>
      <c r="T312" s="201">
        <f>S312*H312</f>
        <v>3.1542000000000002E-3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202" t="s">
        <v>172</v>
      </c>
      <c r="AT312" s="202" t="s">
        <v>167</v>
      </c>
      <c r="AU312" s="202" t="s">
        <v>165</v>
      </c>
      <c r="AY312" s="17" t="s">
        <v>164</v>
      </c>
      <c r="BE312" s="203">
        <f>IF(N312="základní",J312,0)</f>
        <v>0</v>
      </c>
      <c r="BF312" s="203">
        <f>IF(N312="snížená",J312,0)</f>
        <v>0</v>
      </c>
      <c r="BG312" s="203">
        <f>IF(N312="zákl. přenesená",J312,0)</f>
        <v>0</v>
      </c>
      <c r="BH312" s="203">
        <f>IF(N312="sníž. přenesená",J312,0)</f>
        <v>0</v>
      </c>
      <c r="BI312" s="203">
        <f>IF(N312="nulová",J312,0)</f>
        <v>0</v>
      </c>
      <c r="BJ312" s="17" t="s">
        <v>82</v>
      </c>
      <c r="BK312" s="203">
        <f>ROUND(I312*H312,2)</f>
        <v>0</v>
      </c>
      <c r="BL312" s="17" t="s">
        <v>172</v>
      </c>
      <c r="BM312" s="202" t="s">
        <v>363</v>
      </c>
    </row>
    <row r="313" spans="1:65" s="2" customFormat="1" ht="11.25">
      <c r="A313" s="34"/>
      <c r="B313" s="35"/>
      <c r="C313" s="36"/>
      <c r="D313" s="204" t="s">
        <v>174</v>
      </c>
      <c r="E313" s="36"/>
      <c r="F313" s="205" t="s">
        <v>364</v>
      </c>
      <c r="G313" s="36"/>
      <c r="H313" s="36"/>
      <c r="I313" s="206"/>
      <c r="J313" s="36"/>
      <c r="K313" s="36"/>
      <c r="L313" s="39"/>
      <c r="M313" s="207"/>
      <c r="N313" s="208"/>
      <c r="O313" s="71"/>
      <c r="P313" s="71"/>
      <c r="Q313" s="71"/>
      <c r="R313" s="71"/>
      <c r="S313" s="71"/>
      <c r="T313" s="72"/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T313" s="17" t="s">
        <v>174</v>
      </c>
      <c r="AU313" s="17" t="s">
        <v>165</v>
      </c>
    </row>
    <row r="314" spans="1:65" s="13" customFormat="1" ht="22.5">
      <c r="B314" s="209"/>
      <c r="C314" s="210"/>
      <c r="D314" s="211" t="s">
        <v>176</v>
      </c>
      <c r="E314" s="212" t="s">
        <v>1</v>
      </c>
      <c r="F314" s="213" t="s">
        <v>177</v>
      </c>
      <c r="G314" s="210"/>
      <c r="H314" s="212" t="s">
        <v>1</v>
      </c>
      <c r="I314" s="214"/>
      <c r="J314" s="210"/>
      <c r="K314" s="210"/>
      <c r="L314" s="215"/>
      <c r="M314" s="216"/>
      <c r="N314" s="217"/>
      <c r="O314" s="217"/>
      <c r="P314" s="217"/>
      <c r="Q314" s="217"/>
      <c r="R314" s="217"/>
      <c r="S314" s="217"/>
      <c r="T314" s="218"/>
      <c r="AT314" s="219" t="s">
        <v>176</v>
      </c>
      <c r="AU314" s="219" t="s">
        <v>165</v>
      </c>
      <c r="AV314" s="13" t="s">
        <v>82</v>
      </c>
      <c r="AW314" s="13" t="s">
        <v>31</v>
      </c>
      <c r="AX314" s="13" t="s">
        <v>75</v>
      </c>
      <c r="AY314" s="219" t="s">
        <v>164</v>
      </c>
    </row>
    <row r="315" spans="1:65" s="13" customFormat="1" ht="11.25">
      <c r="B315" s="209"/>
      <c r="C315" s="210"/>
      <c r="D315" s="211" t="s">
        <v>176</v>
      </c>
      <c r="E315" s="212" t="s">
        <v>1</v>
      </c>
      <c r="F315" s="213" t="s">
        <v>178</v>
      </c>
      <c r="G315" s="210"/>
      <c r="H315" s="212" t="s">
        <v>1</v>
      </c>
      <c r="I315" s="214"/>
      <c r="J315" s="210"/>
      <c r="K315" s="210"/>
      <c r="L315" s="215"/>
      <c r="M315" s="216"/>
      <c r="N315" s="217"/>
      <c r="O315" s="217"/>
      <c r="P315" s="217"/>
      <c r="Q315" s="217"/>
      <c r="R315" s="217"/>
      <c r="S315" s="217"/>
      <c r="T315" s="218"/>
      <c r="AT315" s="219" t="s">
        <v>176</v>
      </c>
      <c r="AU315" s="219" t="s">
        <v>165</v>
      </c>
      <c r="AV315" s="13" t="s">
        <v>82</v>
      </c>
      <c r="AW315" s="13" t="s">
        <v>31</v>
      </c>
      <c r="AX315" s="13" t="s">
        <v>75</v>
      </c>
      <c r="AY315" s="219" t="s">
        <v>164</v>
      </c>
    </row>
    <row r="316" spans="1:65" s="14" customFormat="1" ht="11.25">
      <c r="B316" s="220"/>
      <c r="C316" s="221"/>
      <c r="D316" s="211" t="s">
        <v>176</v>
      </c>
      <c r="E316" s="222" t="s">
        <v>1</v>
      </c>
      <c r="F316" s="223" t="s">
        <v>358</v>
      </c>
      <c r="G316" s="221"/>
      <c r="H316" s="224">
        <v>6.14</v>
      </c>
      <c r="I316" s="225"/>
      <c r="J316" s="221"/>
      <c r="K316" s="221"/>
      <c r="L316" s="226"/>
      <c r="M316" s="227"/>
      <c r="N316" s="228"/>
      <c r="O316" s="228"/>
      <c r="P316" s="228"/>
      <c r="Q316" s="228"/>
      <c r="R316" s="228"/>
      <c r="S316" s="228"/>
      <c r="T316" s="229"/>
      <c r="AT316" s="230" t="s">
        <v>176</v>
      </c>
      <c r="AU316" s="230" t="s">
        <v>165</v>
      </c>
      <c r="AV316" s="14" t="s">
        <v>84</v>
      </c>
      <c r="AW316" s="14" t="s">
        <v>31</v>
      </c>
      <c r="AX316" s="14" t="s">
        <v>75</v>
      </c>
      <c r="AY316" s="230" t="s">
        <v>164</v>
      </c>
    </row>
    <row r="317" spans="1:65" s="14" customFormat="1" ht="11.25">
      <c r="B317" s="220"/>
      <c r="C317" s="221"/>
      <c r="D317" s="211" t="s">
        <v>176</v>
      </c>
      <c r="E317" s="222" t="s">
        <v>1</v>
      </c>
      <c r="F317" s="223" t="s">
        <v>359</v>
      </c>
      <c r="G317" s="221"/>
      <c r="H317" s="224">
        <v>1.37</v>
      </c>
      <c r="I317" s="225"/>
      <c r="J317" s="221"/>
      <c r="K317" s="221"/>
      <c r="L317" s="226"/>
      <c r="M317" s="227"/>
      <c r="N317" s="228"/>
      <c r="O317" s="228"/>
      <c r="P317" s="228"/>
      <c r="Q317" s="228"/>
      <c r="R317" s="228"/>
      <c r="S317" s="228"/>
      <c r="T317" s="229"/>
      <c r="AT317" s="230" t="s">
        <v>176</v>
      </c>
      <c r="AU317" s="230" t="s">
        <v>165</v>
      </c>
      <c r="AV317" s="14" t="s">
        <v>84</v>
      </c>
      <c r="AW317" s="14" t="s">
        <v>31</v>
      </c>
      <c r="AX317" s="14" t="s">
        <v>75</v>
      </c>
      <c r="AY317" s="230" t="s">
        <v>164</v>
      </c>
    </row>
    <row r="318" spans="1:65" s="2" customFormat="1" ht="26.45" customHeight="1">
      <c r="A318" s="34"/>
      <c r="B318" s="35"/>
      <c r="C318" s="191" t="s">
        <v>365</v>
      </c>
      <c r="D318" s="191" t="s">
        <v>167</v>
      </c>
      <c r="E318" s="192" t="s">
        <v>366</v>
      </c>
      <c r="F318" s="193" t="s">
        <v>367</v>
      </c>
      <c r="G318" s="194" t="s">
        <v>189</v>
      </c>
      <c r="H318" s="195">
        <v>13.3</v>
      </c>
      <c r="I318" s="196"/>
      <c r="J318" s="197">
        <f>ROUND(I318*H318,2)</f>
        <v>0</v>
      </c>
      <c r="K318" s="193" t="s">
        <v>171</v>
      </c>
      <c r="L318" s="39"/>
      <c r="M318" s="198" t="s">
        <v>1</v>
      </c>
      <c r="N318" s="199" t="s">
        <v>40</v>
      </c>
      <c r="O318" s="71"/>
      <c r="P318" s="200">
        <f>O318*H318</f>
        <v>0</v>
      </c>
      <c r="Q318" s="200">
        <v>0</v>
      </c>
      <c r="R318" s="200">
        <f>Q318*H318</f>
        <v>0</v>
      </c>
      <c r="S318" s="200">
        <v>1.721E-2</v>
      </c>
      <c r="T318" s="201">
        <f>S318*H318</f>
        <v>0.22889300000000001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202" t="s">
        <v>290</v>
      </c>
      <c r="AT318" s="202" t="s">
        <v>167</v>
      </c>
      <c r="AU318" s="202" t="s">
        <v>165</v>
      </c>
      <c r="AY318" s="17" t="s">
        <v>164</v>
      </c>
      <c r="BE318" s="203">
        <f>IF(N318="základní",J318,0)</f>
        <v>0</v>
      </c>
      <c r="BF318" s="203">
        <f>IF(N318="snížená",J318,0)</f>
        <v>0</v>
      </c>
      <c r="BG318" s="203">
        <f>IF(N318="zákl. přenesená",J318,0)</f>
        <v>0</v>
      </c>
      <c r="BH318" s="203">
        <f>IF(N318="sníž. přenesená",J318,0)</f>
        <v>0</v>
      </c>
      <c r="BI318" s="203">
        <f>IF(N318="nulová",J318,0)</f>
        <v>0</v>
      </c>
      <c r="BJ318" s="17" t="s">
        <v>82</v>
      </c>
      <c r="BK318" s="203">
        <f>ROUND(I318*H318,2)</f>
        <v>0</v>
      </c>
      <c r="BL318" s="17" t="s">
        <v>290</v>
      </c>
      <c r="BM318" s="202" t="s">
        <v>368</v>
      </c>
    </row>
    <row r="319" spans="1:65" s="2" customFormat="1" ht="11.25">
      <c r="A319" s="34"/>
      <c r="B319" s="35"/>
      <c r="C319" s="36"/>
      <c r="D319" s="204" t="s">
        <v>174</v>
      </c>
      <c r="E319" s="36"/>
      <c r="F319" s="205" t="s">
        <v>369</v>
      </c>
      <c r="G319" s="36"/>
      <c r="H319" s="36"/>
      <c r="I319" s="206"/>
      <c r="J319" s="36"/>
      <c r="K319" s="36"/>
      <c r="L319" s="39"/>
      <c r="M319" s="207"/>
      <c r="N319" s="208"/>
      <c r="O319" s="71"/>
      <c r="P319" s="71"/>
      <c r="Q319" s="71"/>
      <c r="R319" s="71"/>
      <c r="S319" s="71"/>
      <c r="T319" s="72"/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T319" s="17" t="s">
        <v>174</v>
      </c>
      <c r="AU319" s="17" t="s">
        <v>165</v>
      </c>
    </row>
    <row r="320" spans="1:65" s="13" customFormat="1" ht="22.5">
      <c r="B320" s="209"/>
      <c r="C320" s="210"/>
      <c r="D320" s="211" t="s">
        <v>176</v>
      </c>
      <c r="E320" s="212" t="s">
        <v>1</v>
      </c>
      <c r="F320" s="213" t="s">
        <v>177</v>
      </c>
      <c r="G320" s="210"/>
      <c r="H320" s="212" t="s">
        <v>1</v>
      </c>
      <c r="I320" s="214"/>
      <c r="J320" s="210"/>
      <c r="K320" s="210"/>
      <c r="L320" s="215"/>
      <c r="M320" s="216"/>
      <c r="N320" s="217"/>
      <c r="O320" s="217"/>
      <c r="P320" s="217"/>
      <c r="Q320" s="217"/>
      <c r="R320" s="217"/>
      <c r="S320" s="217"/>
      <c r="T320" s="218"/>
      <c r="AT320" s="219" t="s">
        <v>176</v>
      </c>
      <c r="AU320" s="219" t="s">
        <v>165</v>
      </c>
      <c r="AV320" s="13" t="s">
        <v>82</v>
      </c>
      <c r="AW320" s="13" t="s">
        <v>31</v>
      </c>
      <c r="AX320" s="13" t="s">
        <v>75</v>
      </c>
      <c r="AY320" s="219" t="s">
        <v>164</v>
      </c>
    </row>
    <row r="321" spans="1:65" s="13" customFormat="1" ht="11.25">
      <c r="B321" s="209"/>
      <c r="C321" s="210"/>
      <c r="D321" s="211" t="s">
        <v>176</v>
      </c>
      <c r="E321" s="212" t="s">
        <v>1</v>
      </c>
      <c r="F321" s="213" t="s">
        <v>178</v>
      </c>
      <c r="G321" s="210"/>
      <c r="H321" s="212" t="s">
        <v>1</v>
      </c>
      <c r="I321" s="214"/>
      <c r="J321" s="210"/>
      <c r="K321" s="210"/>
      <c r="L321" s="215"/>
      <c r="M321" s="216"/>
      <c r="N321" s="217"/>
      <c r="O321" s="217"/>
      <c r="P321" s="217"/>
      <c r="Q321" s="217"/>
      <c r="R321" s="217"/>
      <c r="S321" s="217"/>
      <c r="T321" s="218"/>
      <c r="AT321" s="219" t="s">
        <v>176</v>
      </c>
      <c r="AU321" s="219" t="s">
        <v>165</v>
      </c>
      <c r="AV321" s="13" t="s">
        <v>82</v>
      </c>
      <c r="AW321" s="13" t="s">
        <v>31</v>
      </c>
      <c r="AX321" s="13" t="s">
        <v>75</v>
      </c>
      <c r="AY321" s="219" t="s">
        <v>164</v>
      </c>
    </row>
    <row r="322" spans="1:65" s="14" customFormat="1" ht="11.25">
      <c r="B322" s="220"/>
      <c r="C322" s="221"/>
      <c r="D322" s="211" t="s">
        <v>176</v>
      </c>
      <c r="E322" s="222" t="s">
        <v>1</v>
      </c>
      <c r="F322" s="223" t="s">
        <v>370</v>
      </c>
      <c r="G322" s="221"/>
      <c r="H322" s="224">
        <v>6</v>
      </c>
      <c r="I322" s="225"/>
      <c r="J322" s="221"/>
      <c r="K322" s="221"/>
      <c r="L322" s="226"/>
      <c r="M322" s="227"/>
      <c r="N322" s="228"/>
      <c r="O322" s="228"/>
      <c r="P322" s="228"/>
      <c r="Q322" s="228"/>
      <c r="R322" s="228"/>
      <c r="S322" s="228"/>
      <c r="T322" s="229"/>
      <c r="AT322" s="230" t="s">
        <v>176</v>
      </c>
      <c r="AU322" s="230" t="s">
        <v>165</v>
      </c>
      <c r="AV322" s="14" t="s">
        <v>84</v>
      </c>
      <c r="AW322" s="14" t="s">
        <v>31</v>
      </c>
      <c r="AX322" s="14" t="s">
        <v>75</v>
      </c>
      <c r="AY322" s="230" t="s">
        <v>164</v>
      </c>
    </row>
    <row r="323" spans="1:65" s="14" customFormat="1" ht="11.25">
      <c r="B323" s="220"/>
      <c r="C323" s="221"/>
      <c r="D323" s="211" t="s">
        <v>176</v>
      </c>
      <c r="E323" s="222" t="s">
        <v>1</v>
      </c>
      <c r="F323" s="223" t="s">
        <v>371</v>
      </c>
      <c r="G323" s="221"/>
      <c r="H323" s="224">
        <v>6</v>
      </c>
      <c r="I323" s="225"/>
      <c r="J323" s="221"/>
      <c r="K323" s="221"/>
      <c r="L323" s="226"/>
      <c r="M323" s="227"/>
      <c r="N323" s="228"/>
      <c r="O323" s="228"/>
      <c r="P323" s="228"/>
      <c r="Q323" s="228"/>
      <c r="R323" s="228"/>
      <c r="S323" s="228"/>
      <c r="T323" s="229"/>
      <c r="AT323" s="230" t="s">
        <v>176</v>
      </c>
      <c r="AU323" s="230" t="s">
        <v>165</v>
      </c>
      <c r="AV323" s="14" t="s">
        <v>84</v>
      </c>
      <c r="AW323" s="14" t="s">
        <v>31</v>
      </c>
      <c r="AX323" s="14" t="s">
        <v>75</v>
      </c>
      <c r="AY323" s="230" t="s">
        <v>164</v>
      </c>
    </row>
    <row r="324" spans="1:65" s="14" customFormat="1" ht="11.25">
      <c r="B324" s="220"/>
      <c r="C324" s="221"/>
      <c r="D324" s="211" t="s">
        <v>176</v>
      </c>
      <c r="E324" s="222" t="s">
        <v>1</v>
      </c>
      <c r="F324" s="223" t="s">
        <v>372</v>
      </c>
      <c r="G324" s="221"/>
      <c r="H324" s="224">
        <v>1.3</v>
      </c>
      <c r="I324" s="225"/>
      <c r="J324" s="221"/>
      <c r="K324" s="221"/>
      <c r="L324" s="226"/>
      <c r="M324" s="227"/>
      <c r="N324" s="228"/>
      <c r="O324" s="228"/>
      <c r="P324" s="228"/>
      <c r="Q324" s="228"/>
      <c r="R324" s="228"/>
      <c r="S324" s="228"/>
      <c r="T324" s="229"/>
      <c r="AT324" s="230" t="s">
        <v>176</v>
      </c>
      <c r="AU324" s="230" t="s">
        <v>165</v>
      </c>
      <c r="AV324" s="14" t="s">
        <v>84</v>
      </c>
      <c r="AW324" s="14" t="s">
        <v>31</v>
      </c>
      <c r="AX324" s="14" t="s">
        <v>75</v>
      </c>
      <c r="AY324" s="230" t="s">
        <v>164</v>
      </c>
    </row>
    <row r="325" spans="1:65" s="2" customFormat="1" ht="24" customHeight="1">
      <c r="A325" s="34"/>
      <c r="B325" s="35"/>
      <c r="C325" s="191" t="s">
        <v>373</v>
      </c>
      <c r="D325" s="191" t="s">
        <v>167</v>
      </c>
      <c r="E325" s="192" t="s">
        <v>374</v>
      </c>
      <c r="F325" s="193" t="s">
        <v>375</v>
      </c>
      <c r="G325" s="194" t="s">
        <v>189</v>
      </c>
      <c r="H325" s="195">
        <v>13.3</v>
      </c>
      <c r="I325" s="196"/>
      <c r="J325" s="197">
        <f>ROUND(I325*H325,2)</f>
        <v>0</v>
      </c>
      <c r="K325" s="193" t="s">
        <v>1</v>
      </c>
      <c r="L325" s="39"/>
      <c r="M325" s="198" t="s">
        <v>1</v>
      </c>
      <c r="N325" s="199" t="s">
        <v>40</v>
      </c>
      <c r="O325" s="71"/>
      <c r="P325" s="200">
        <f>O325*H325</f>
        <v>0</v>
      </c>
      <c r="Q325" s="200">
        <v>0</v>
      </c>
      <c r="R325" s="200">
        <f>Q325*H325</f>
        <v>0</v>
      </c>
      <c r="S325" s="200">
        <v>2.0999999999999999E-3</v>
      </c>
      <c r="T325" s="201">
        <f>S325*H325</f>
        <v>2.793E-2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202" t="s">
        <v>172</v>
      </c>
      <c r="AT325" s="202" t="s">
        <v>167</v>
      </c>
      <c r="AU325" s="202" t="s">
        <v>165</v>
      </c>
      <c r="AY325" s="17" t="s">
        <v>164</v>
      </c>
      <c r="BE325" s="203">
        <f>IF(N325="základní",J325,0)</f>
        <v>0</v>
      </c>
      <c r="BF325" s="203">
        <f>IF(N325="snížená",J325,0)</f>
        <v>0</v>
      </c>
      <c r="BG325" s="203">
        <f>IF(N325="zákl. přenesená",J325,0)</f>
        <v>0</v>
      </c>
      <c r="BH325" s="203">
        <f>IF(N325="sníž. přenesená",J325,0)</f>
        <v>0</v>
      </c>
      <c r="BI325" s="203">
        <f>IF(N325="nulová",J325,0)</f>
        <v>0</v>
      </c>
      <c r="BJ325" s="17" t="s">
        <v>82</v>
      </c>
      <c r="BK325" s="203">
        <f>ROUND(I325*H325,2)</f>
        <v>0</v>
      </c>
      <c r="BL325" s="17" t="s">
        <v>172</v>
      </c>
      <c r="BM325" s="202" t="s">
        <v>376</v>
      </c>
    </row>
    <row r="326" spans="1:65" s="2" customFormat="1" ht="26.45" customHeight="1">
      <c r="A326" s="34"/>
      <c r="B326" s="35"/>
      <c r="C326" s="191" t="s">
        <v>377</v>
      </c>
      <c r="D326" s="191" t="s">
        <v>167</v>
      </c>
      <c r="E326" s="192" t="s">
        <v>378</v>
      </c>
      <c r="F326" s="193" t="s">
        <v>379</v>
      </c>
      <c r="G326" s="194" t="s">
        <v>189</v>
      </c>
      <c r="H326" s="195">
        <v>3.2</v>
      </c>
      <c r="I326" s="196"/>
      <c r="J326" s="197">
        <f>ROUND(I326*H326,2)</f>
        <v>0</v>
      </c>
      <c r="K326" s="193" t="s">
        <v>171</v>
      </c>
      <c r="L326" s="39"/>
      <c r="M326" s="198" t="s">
        <v>1</v>
      </c>
      <c r="N326" s="199" t="s">
        <v>40</v>
      </c>
      <c r="O326" s="71"/>
      <c r="P326" s="200">
        <f>O326*H326</f>
        <v>0</v>
      </c>
      <c r="Q326" s="200">
        <v>0</v>
      </c>
      <c r="R326" s="200">
        <f>Q326*H326</f>
        <v>0</v>
      </c>
      <c r="S326" s="200">
        <v>2.0999999999999999E-3</v>
      </c>
      <c r="T326" s="201">
        <f>S326*H326</f>
        <v>6.7200000000000003E-3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202" t="s">
        <v>172</v>
      </c>
      <c r="AT326" s="202" t="s">
        <v>167</v>
      </c>
      <c r="AU326" s="202" t="s">
        <v>165</v>
      </c>
      <c r="AY326" s="17" t="s">
        <v>164</v>
      </c>
      <c r="BE326" s="203">
        <f>IF(N326="základní",J326,0)</f>
        <v>0</v>
      </c>
      <c r="BF326" s="203">
        <f>IF(N326="snížená",J326,0)</f>
        <v>0</v>
      </c>
      <c r="BG326" s="203">
        <f>IF(N326="zákl. přenesená",J326,0)</f>
        <v>0</v>
      </c>
      <c r="BH326" s="203">
        <f>IF(N326="sníž. přenesená",J326,0)</f>
        <v>0</v>
      </c>
      <c r="BI326" s="203">
        <f>IF(N326="nulová",J326,0)</f>
        <v>0</v>
      </c>
      <c r="BJ326" s="17" t="s">
        <v>82</v>
      </c>
      <c r="BK326" s="203">
        <f>ROUND(I326*H326,2)</f>
        <v>0</v>
      </c>
      <c r="BL326" s="17" t="s">
        <v>172</v>
      </c>
      <c r="BM326" s="202" t="s">
        <v>380</v>
      </c>
    </row>
    <row r="327" spans="1:65" s="2" customFormat="1" ht="11.25">
      <c r="A327" s="34"/>
      <c r="B327" s="35"/>
      <c r="C327" s="36"/>
      <c r="D327" s="204" t="s">
        <v>174</v>
      </c>
      <c r="E327" s="36"/>
      <c r="F327" s="205" t="s">
        <v>381</v>
      </c>
      <c r="G327" s="36"/>
      <c r="H327" s="36"/>
      <c r="I327" s="206"/>
      <c r="J327" s="36"/>
      <c r="K327" s="36"/>
      <c r="L327" s="39"/>
      <c r="M327" s="207"/>
      <c r="N327" s="208"/>
      <c r="O327" s="71"/>
      <c r="P327" s="71"/>
      <c r="Q327" s="71"/>
      <c r="R327" s="71"/>
      <c r="S327" s="71"/>
      <c r="T327" s="72"/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T327" s="17" t="s">
        <v>174</v>
      </c>
      <c r="AU327" s="17" t="s">
        <v>165</v>
      </c>
    </row>
    <row r="328" spans="1:65" s="2" customFormat="1" ht="39">
      <c r="A328" s="34"/>
      <c r="B328" s="35"/>
      <c r="C328" s="36"/>
      <c r="D328" s="211" t="s">
        <v>258</v>
      </c>
      <c r="E328" s="36"/>
      <c r="F328" s="231" t="s">
        <v>382</v>
      </c>
      <c r="G328" s="36"/>
      <c r="H328" s="36"/>
      <c r="I328" s="206"/>
      <c r="J328" s="36"/>
      <c r="K328" s="36"/>
      <c r="L328" s="39"/>
      <c r="M328" s="207"/>
      <c r="N328" s="208"/>
      <c r="O328" s="71"/>
      <c r="P328" s="71"/>
      <c r="Q328" s="71"/>
      <c r="R328" s="71"/>
      <c r="S328" s="71"/>
      <c r="T328" s="72"/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T328" s="17" t="s">
        <v>258</v>
      </c>
      <c r="AU328" s="17" t="s">
        <v>165</v>
      </c>
    </row>
    <row r="329" spans="1:65" s="13" customFormat="1" ht="22.5">
      <c r="B329" s="209"/>
      <c r="C329" s="210"/>
      <c r="D329" s="211" t="s">
        <v>176</v>
      </c>
      <c r="E329" s="212" t="s">
        <v>1</v>
      </c>
      <c r="F329" s="213" t="s">
        <v>177</v>
      </c>
      <c r="G329" s="210"/>
      <c r="H329" s="212" t="s">
        <v>1</v>
      </c>
      <c r="I329" s="214"/>
      <c r="J329" s="210"/>
      <c r="K329" s="210"/>
      <c r="L329" s="215"/>
      <c r="M329" s="216"/>
      <c r="N329" s="217"/>
      <c r="O329" s="217"/>
      <c r="P329" s="217"/>
      <c r="Q329" s="217"/>
      <c r="R329" s="217"/>
      <c r="S329" s="217"/>
      <c r="T329" s="218"/>
      <c r="AT329" s="219" t="s">
        <v>176</v>
      </c>
      <c r="AU329" s="219" t="s">
        <v>165</v>
      </c>
      <c r="AV329" s="13" t="s">
        <v>82</v>
      </c>
      <c r="AW329" s="13" t="s">
        <v>31</v>
      </c>
      <c r="AX329" s="13" t="s">
        <v>75</v>
      </c>
      <c r="AY329" s="219" t="s">
        <v>164</v>
      </c>
    </row>
    <row r="330" spans="1:65" s="13" customFormat="1" ht="11.25">
      <c r="B330" s="209"/>
      <c r="C330" s="210"/>
      <c r="D330" s="211" t="s">
        <v>176</v>
      </c>
      <c r="E330" s="212" t="s">
        <v>1</v>
      </c>
      <c r="F330" s="213" t="s">
        <v>178</v>
      </c>
      <c r="G330" s="210"/>
      <c r="H330" s="212" t="s">
        <v>1</v>
      </c>
      <c r="I330" s="214"/>
      <c r="J330" s="210"/>
      <c r="K330" s="210"/>
      <c r="L330" s="215"/>
      <c r="M330" s="216"/>
      <c r="N330" s="217"/>
      <c r="O330" s="217"/>
      <c r="P330" s="217"/>
      <c r="Q330" s="217"/>
      <c r="R330" s="217"/>
      <c r="S330" s="217"/>
      <c r="T330" s="218"/>
      <c r="AT330" s="219" t="s">
        <v>176</v>
      </c>
      <c r="AU330" s="219" t="s">
        <v>165</v>
      </c>
      <c r="AV330" s="13" t="s">
        <v>82</v>
      </c>
      <c r="AW330" s="13" t="s">
        <v>31</v>
      </c>
      <c r="AX330" s="13" t="s">
        <v>75</v>
      </c>
      <c r="AY330" s="219" t="s">
        <v>164</v>
      </c>
    </row>
    <row r="331" spans="1:65" s="14" customFormat="1" ht="11.25">
      <c r="B331" s="220"/>
      <c r="C331" s="221"/>
      <c r="D331" s="211" t="s">
        <v>176</v>
      </c>
      <c r="E331" s="222" t="s">
        <v>1</v>
      </c>
      <c r="F331" s="223" t="s">
        <v>383</v>
      </c>
      <c r="G331" s="221"/>
      <c r="H331" s="224">
        <v>3.2</v>
      </c>
      <c r="I331" s="225"/>
      <c r="J331" s="221"/>
      <c r="K331" s="221"/>
      <c r="L331" s="226"/>
      <c r="M331" s="227"/>
      <c r="N331" s="228"/>
      <c r="O331" s="228"/>
      <c r="P331" s="228"/>
      <c r="Q331" s="228"/>
      <c r="R331" s="228"/>
      <c r="S331" s="228"/>
      <c r="T331" s="229"/>
      <c r="AT331" s="230" t="s">
        <v>176</v>
      </c>
      <c r="AU331" s="230" t="s">
        <v>165</v>
      </c>
      <c r="AV331" s="14" t="s">
        <v>84</v>
      </c>
      <c r="AW331" s="14" t="s">
        <v>31</v>
      </c>
      <c r="AX331" s="14" t="s">
        <v>75</v>
      </c>
      <c r="AY331" s="230" t="s">
        <v>164</v>
      </c>
    </row>
    <row r="332" spans="1:65" s="2" customFormat="1" ht="26.45" customHeight="1">
      <c r="A332" s="34"/>
      <c r="B332" s="35"/>
      <c r="C332" s="191" t="s">
        <v>384</v>
      </c>
      <c r="D332" s="191" t="s">
        <v>167</v>
      </c>
      <c r="E332" s="192" t="s">
        <v>385</v>
      </c>
      <c r="F332" s="193" t="s">
        <v>386</v>
      </c>
      <c r="G332" s="194" t="s">
        <v>189</v>
      </c>
      <c r="H332" s="195">
        <v>30</v>
      </c>
      <c r="I332" s="196"/>
      <c r="J332" s="197">
        <f>ROUND(I332*H332,2)</f>
        <v>0</v>
      </c>
      <c r="K332" s="193" t="s">
        <v>171</v>
      </c>
      <c r="L332" s="39"/>
      <c r="M332" s="198" t="s">
        <v>1</v>
      </c>
      <c r="N332" s="199" t="s">
        <v>40</v>
      </c>
      <c r="O332" s="71"/>
      <c r="P332" s="200">
        <f>O332*H332</f>
        <v>0</v>
      </c>
      <c r="Q332" s="200">
        <v>0</v>
      </c>
      <c r="R332" s="200">
        <f>Q332*H332</f>
        <v>0</v>
      </c>
      <c r="S332" s="200">
        <v>1.2099999999999999E-3</v>
      </c>
      <c r="T332" s="201">
        <f>S332*H332</f>
        <v>3.6299999999999999E-2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202" t="s">
        <v>172</v>
      </c>
      <c r="AT332" s="202" t="s">
        <v>167</v>
      </c>
      <c r="AU332" s="202" t="s">
        <v>165</v>
      </c>
      <c r="AY332" s="17" t="s">
        <v>164</v>
      </c>
      <c r="BE332" s="203">
        <f>IF(N332="základní",J332,0)</f>
        <v>0</v>
      </c>
      <c r="BF332" s="203">
        <f>IF(N332="snížená",J332,0)</f>
        <v>0</v>
      </c>
      <c r="BG332" s="203">
        <f>IF(N332="zákl. přenesená",J332,0)</f>
        <v>0</v>
      </c>
      <c r="BH332" s="203">
        <f>IF(N332="sníž. přenesená",J332,0)</f>
        <v>0</v>
      </c>
      <c r="BI332" s="203">
        <f>IF(N332="nulová",J332,0)</f>
        <v>0</v>
      </c>
      <c r="BJ332" s="17" t="s">
        <v>82</v>
      </c>
      <c r="BK332" s="203">
        <f>ROUND(I332*H332,2)</f>
        <v>0</v>
      </c>
      <c r="BL332" s="17" t="s">
        <v>172</v>
      </c>
      <c r="BM332" s="202" t="s">
        <v>387</v>
      </c>
    </row>
    <row r="333" spans="1:65" s="2" customFormat="1" ht="11.25">
      <c r="A333" s="34"/>
      <c r="B333" s="35"/>
      <c r="C333" s="36"/>
      <c r="D333" s="204" t="s">
        <v>174</v>
      </c>
      <c r="E333" s="36"/>
      <c r="F333" s="205" t="s">
        <v>388</v>
      </c>
      <c r="G333" s="36"/>
      <c r="H333" s="36"/>
      <c r="I333" s="206"/>
      <c r="J333" s="36"/>
      <c r="K333" s="36"/>
      <c r="L333" s="39"/>
      <c r="M333" s="207"/>
      <c r="N333" s="208"/>
      <c r="O333" s="71"/>
      <c r="P333" s="71"/>
      <c r="Q333" s="71"/>
      <c r="R333" s="71"/>
      <c r="S333" s="71"/>
      <c r="T333" s="72"/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T333" s="17" t="s">
        <v>174</v>
      </c>
      <c r="AU333" s="17" t="s">
        <v>165</v>
      </c>
    </row>
    <row r="334" spans="1:65" s="13" customFormat="1" ht="22.5">
      <c r="B334" s="209"/>
      <c r="C334" s="210"/>
      <c r="D334" s="211" t="s">
        <v>176</v>
      </c>
      <c r="E334" s="212" t="s">
        <v>1</v>
      </c>
      <c r="F334" s="213" t="s">
        <v>177</v>
      </c>
      <c r="G334" s="210"/>
      <c r="H334" s="212" t="s">
        <v>1</v>
      </c>
      <c r="I334" s="214"/>
      <c r="J334" s="210"/>
      <c r="K334" s="210"/>
      <c r="L334" s="215"/>
      <c r="M334" s="216"/>
      <c r="N334" s="217"/>
      <c r="O334" s="217"/>
      <c r="P334" s="217"/>
      <c r="Q334" s="217"/>
      <c r="R334" s="217"/>
      <c r="S334" s="217"/>
      <c r="T334" s="218"/>
      <c r="AT334" s="219" t="s">
        <v>176</v>
      </c>
      <c r="AU334" s="219" t="s">
        <v>165</v>
      </c>
      <c r="AV334" s="13" t="s">
        <v>82</v>
      </c>
      <c r="AW334" s="13" t="s">
        <v>31</v>
      </c>
      <c r="AX334" s="13" t="s">
        <v>75</v>
      </c>
      <c r="AY334" s="219" t="s">
        <v>164</v>
      </c>
    </row>
    <row r="335" spans="1:65" s="13" customFormat="1" ht="11.25">
      <c r="B335" s="209"/>
      <c r="C335" s="210"/>
      <c r="D335" s="211" t="s">
        <v>176</v>
      </c>
      <c r="E335" s="212" t="s">
        <v>1</v>
      </c>
      <c r="F335" s="213" t="s">
        <v>178</v>
      </c>
      <c r="G335" s="210"/>
      <c r="H335" s="212" t="s">
        <v>1</v>
      </c>
      <c r="I335" s="214"/>
      <c r="J335" s="210"/>
      <c r="K335" s="210"/>
      <c r="L335" s="215"/>
      <c r="M335" s="216"/>
      <c r="N335" s="217"/>
      <c r="O335" s="217"/>
      <c r="P335" s="217"/>
      <c r="Q335" s="217"/>
      <c r="R335" s="217"/>
      <c r="S335" s="217"/>
      <c r="T335" s="218"/>
      <c r="AT335" s="219" t="s">
        <v>176</v>
      </c>
      <c r="AU335" s="219" t="s">
        <v>165</v>
      </c>
      <c r="AV335" s="13" t="s">
        <v>82</v>
      </c>
      <c r="AW335" s="13" t="s">
        <v>31</v>
      </c>
      <c r="AX335" s="13" t="s">
        <v>75</v>
      </c>
      <c r="AY335" s="219" t="s">
        <v>164</v>
      </c>
    </row>
    <row r="336" spans="1:65" s="13" customFormat="1" ht="11.25">
      <c r="B336" s="209"/>
      <c r="C336" s="210"/>
      <c r="D336" s="211" t="s">
        <v>176</v>
      </c>
      <c r="E336" s="212" t="s">
        <v>1</v>
      </c>
      <c r="F336" s="213" t="s">
        <v>389</v>
      </c>
      <c r="G336" s="210"/>
      <c r="H336" s="212" t="s">
        <v>1</v>
      </c>
      <c r="I336" s="214"/>
      <c r="J336" s="210"/>
      <c r="K336" s="210"/>
      <c r="L336" s="215"/>
      <c r="M336" s="216"/>
      <c r="N336" s="217"/>
      <c r="O336" s="217"/>
      <c r="P336" s="217"/>
      <c r="Q336" s="217"/>
      <c r="R336" s="217"/>
      <c r="S336" s="217"/>
      <c r="T336" s="218"/>
      <c r="AT336" s="219" t="s">
        <v>176</v>
      </c>
      <c r="AU336" s="219" t="s">
        <v>165</v>
      </c>
      <c r="AV336" s="13" t="s">
        <v>82</v>
      </c>
      <c r="AW336" s="13" t="s">
        <v>31</v>
      </c>
      <c r="AX336" s="13" t="s">
        <v>75</v>
      </c>
      <c r="AY336" s="219" t="s">
        <v>164</v>
      </c>
    </row>
    <row r="337" spans="1:65" s="14" customFormat="1" ht="11.25">
      <c r="B337" s="220"/>
      <c r="C337" s="221"/>
      <c r="D337" s="211" t="s">
        <v>176</v>
      </c>
      <c r="E337" s="222" t="s">
        <v>1</v>
      </c>
      <c r="F337" s="223" t="s">
        <v>260</v>
      </c>
      <c r="G337" s="221"/>
      <c r="H337" s="224">
        <v>30</v>
      </c>
      <c r="I337" s="225"/>
      <c r="J337" s="221"/>
      <c r="K337" s="221"/>
      <c r="L337" s="226"/>
      <c r="M337" s="227"/>
      <c r="N337" s="228"/>
      <c r="O337" s="228"/>
      <c r="P337" s="228"/>
      <c r="Q337" s="228"/>
      <c r="R337" s="228"/>
      <c r="S337" s="228"/>
      <c r="T337" s="229"/>
      <c r="AT337" s="230" t="s">
        <v>176</v>
      </c>
      <c r="AU337" s="230" t="s">
        <v>165</v>
      </c>
      <c r="AV337" s="14" t="s">
        <v>84</v>
      </c>
      <c r="AW337" s="14" t="s">
        <v>31</v>
      </c>
      <c r="AX337" s="14" t="s">
        <v>75</v>
      </c>
      <c r="AY337" s="230" t="s">
        <v>164</v>
      </c>
    </row>
    <row r="338" spans="1:65" s="2" customFormat="1" ht="26.45" customHeight="1">
      <c r="A338" s="34"/>
      <c r="B338" s="35"/>
      <c r="C338" s="191" t="s">
        <v>390</v>
      </c>
      <c r="D338" s="191" t="s">
        <v>167</v>
      </c>
      <c r="E338" s="192" t="s">
        <v>391</v>
      </c>
      <c r="F338" s="193" t="s">
        <v>392</v>
      </c>
      <c r="G338" s="194" t="s">
        <v>393</v>
      </c>
      <c r="H338" s="195">
        <v>3</v>
      </c>
      <c r="I338" s="196"/>
      <c r="J338" s="197">
        <f>ROUND(I338*H338,2)</f>
        <v>0</v>
      </c>
      <c r="K338" s="193" t="s">
        <v>171</v>
      </c>
      <c r="L338" s="39"/>
      <c r="M338" s="198" t="s">
        <v>1</v>
      </c>
      <c r="N338" s="199" t="s">
        <v>40</v>
      </c>
      <c r="O338" s="71"/>
      <c r="P338" s="200">
        <f>O338*H338</f>
        <v>0</v>
      </c>
      <c r="Q338" s="200">
        <v>0</v>
      </c>
      <c r="R338" s="200">
        <f>Q338*H338</f>
        <v>0</v>
      </c>
      <c r="S338" s="200">
        <v>2.4E-2</v>
      </c>
      <c r="T338" s="201">
        <f>S338*H338</f>
        <v>7.2000000000000008E-2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202" t="s">
        <v>172</v>
      </c>
      <c r="AT338" s="202" t="s">
        <v>167</v>
      </c>
      <c r="AU338" s="202" t="s">
        <v>165</v>
      </c>
      <c r="AY338" s="17" t="s">
        <v>164</v>
      </c>
      <c r="BE338" s="203">
        <f>IF(N338="základní",J338,0)</f>
        <v>0</v>
      </c>
      <c r="BF338" s="203">
        <f>IF(N338="snížená",J338,0)</f>
        <v>0</v>
      </c>
      <c r="BG338" s="203">
        <f>IF(N338="zákl. přenesená",J338,0)</f>
        <v>0</v>
      </c>
      <c r="BH338" s="203">
        <f>IF(N338="sníž. přenesená",J338,0)</f>
        <v>0</v>
      </c>
      <c r="BI338" s="203">
        <f>IF(N338="nulová",J338,0)</f>
        <v>0</v>
      </c>
      <c r="BJ338" s="17" t="s">
        <v>82</v>
      </c>
      <c r="BK338" s="203">
        <f>ROUND(I338*H338,2)</f>
        <v>0</v>
      </c>
      <c r="BL338" s="17" t="s">
        <v>172</v>
      </c>
      <c r="BM338" s="202" t="s">
        <v>394</v>
      </c>
    </row>
    <row r="339" spans="1:65" s="2" customFormat="1" ht="11.25">
      <c r="A339" s="34"/>
      <c r="B339" s="35"/>
      <c r="C339" s="36"/>
      <c r="D339" s="204" t="s">
        <v>174</v>
      </c>
      <c r="E339" s="36"/>
      <c r="F339" s="205" t="s">
        <v>395</v>
      </c>
      <c r="G339" s="36"/>
      <c r="H339" s="36"/>
      <c r="I339" s="206"/>
      <c r="J339" s="36"/>
      <c r="K339" s="36"/>
      <c r="L339" s="39"/>
      <c r="M339" s="207"/>
      <c r="N339" s="208"/>
      <c r="O339" s="71"/>
      <c r="P339" s="71"/>
      <c r="Q339" s="71"/>
      <c r="R339" s="71"/>
      <c r="S339" s="71"/>
      <c r="T339" s="72"/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T339" s="17" t="s">
        <v>174</v>
      </c>
      <c r="AU339" s="17" t="s">
        <v>165</v>
      </c>
    </row>
    <row r="340" spans="1:65" s="13" customFormat="1" ht="22.5">
      <c r="B340" s="209"/>
      <c r="C340" s="210"/>
      <c r="D340" s="211" t="s">
        <v>176</v>
      </c>
      <c r="E340" s="212" t="s">
        <v>1</v>
      </c>
      <c r="F340" s="213" t="s">
        <v>177</v>
      </c>
      <c r="G340" s="210"/>
      <c r="H340" s="212" t="s">
        <v>1</v>
      </c>
      <c r="I340" s="214"/>
      <c r="J340" s="210"/>
      <c r="K340" s="210"/>
      <c r="L340" s="215"/>
      <c r="M340" s="216"/>
      <c r="N340" s="217"/>
      <c r="O340" s="217"/>
      <c r="P340" s="217"/>
      <c r="Q340" s="217"/>
      <c r="R340" s="217"/>
      <c r="S340" s="217"/>
      <c r="T340" s="218"/>
      <c r="AT340" s="219" t="s">
        <v>176</v>
      </c>
      <c r="AU340" s="219" t="s">
        <v>165</v>
      </c>
      <c r="AV340" s="13" t="s">
        <v>82</v>
      </c>
      <c r="AW340" s="13" t="s">
        <v>31</v>
      </c>
      <c r="AX340" s="13" t="s">
        <v>75</v>
      </c>
      <c r="AY340" s="219" t="s">
        <v>164</v>
      </c>
    </row>
    <row r="341" spans="1:65" s="13" customFormat="1" ht="11.25">
      <c r="B341" s="209"/>
      <c r="C341" s="210"/>
      <c r="D341" s="211" t="s">
        <v>176</v>
      </c>
      <c r="E341" s="212" t="s">
        <v>1</v>
      </c>
      <c r="F341" s="213" t="s">
        <v>178</v>
      </c>
      <c r="G341" s="210"/>
      <c r="H341" s="212" t="s">
        <v>1</v>
      </c>
      <c r="I341" s="214"/>
      <c r="J341" s="210"/>
      <c r="K341" s="210"/>
      <c r="L341" s="215"/>
      <c r="M341" s="216"/>
      <c r="N341" s="217"/>
      <c r="O341" s="217"/>
      <c r="P341" s="217"/>
      <c r="Q341" s="217"/>
      <c r="R341" s="217"/>
      <c r="S341" s="217"/>
      <c r="T341" s="218"/>
      <c r="AT341" s="219" t="s">
        <v>176</v>
      </c>
      <c r="AU341" s="219" t="s">
        <v>165</v>
      </c>
      <c r="AV341" s="13" t="s">
        <v>82</v>
      </c>
      <c r="AW341" s="13" t="s">
        <v>31</v>
      </c>
      <c r="AX341" s="13" t="s">
        <v>75</v>
      </c>
      <c r="AY341" s="219" t="s">
        <v>164</v>
      </c>
    </row>
    <row r="342" spans="1:65" s="14" customFormat="1" ht="11.25">
      <c r="B342" s="220"/>
      <c r="C342" s="221"/>
      <c r="D342" s="211" t="s">
        <v>176</v>
      </c>
      <c r="E342" s="222" t="s">
        <v>1</v>
      </c>
      <c r="F342" s="223" t="s">
        <v>165</v>
      </c>
      <c r="G342" s="221"/>
      <c r="H342" s="224">
        <v>3</v>
      </c>
      <c r="I342" s="225"/>
      <c r="J342" s="221"/>
      <c r="K342" s="221"/>
      <c r="L342" s="226"/>
      <c r="M342" s="227"/>
      <c r="N342" s="228"/>
      <c r="O342" s="228"/>
      <c r="P342" s="228"/>
      <c r="Q342" s="228"/>
      <c r="R342" s="228"/>
      <c r="S342" s="228"/>
      <c r="T342" s="229"/>
      <c r="AT342" s="230" t="s">
        <v>176</v>
      </c>
      <c r="AU342" s="230" t="s">
        <v>165</v>
      </c>
      <c r="AV342" s="14" t="s">
        <v>84</v>
      </c>
      <c r="AW342" s="14" t="s">
        <v>31</v>
      </c>
      <c r="AX342" s="14" t="s">
        <v>75</v>
      </c>
      <c r="AY342" s="230" t="s">
        <v>164</v>
      </c>
    </row>
    <row r="343" spans="1:65" s="2" customFormat="1" ht="26.45" customHeight="1">
      <c r="A343" s="34"/>
      <c r="B343" s="35"/>
      <c r="C343" s="191" t="s">
        <v>396</v>
      </c>
      <c r="D343" s="191" t="s">
        <v>167</v>
      </c>
      <c r="E343" s="192" t="s">
        <v>397</v>
      </c>
      <c r="F343" s="193" t="s">
        <v>398</v>
      </c>
      <c r="G343" s="194" t="s">
        <v>393</v>
      </c>
      <c r="H343" s="195">
        <v>2</v>
      </c>
      <c r="I343" s="196"/>
      <c r="J343" s="197">
        <f>ROUND(I343*H343,2)</f>
        <v>0</v>
      </c>
      <c r="K343" s="193" t="s">
        <v>171</v>
      </c>
      <c r="L343" s="39"/>
      <c r="M343" s="198" t="s">
        <v>1</v>
      </c>
      <c r="N343" s="199" t="s">
        <v>40</v>
      </c>
      <c r="O343" s="71"/>
      <c r="P343" s="200">
        <f>O343*H343</f>
        <v>0</v>
      </c>
      <c r="Q343" s="200">
        <v>0</v>
      </c>
      <c r="R343" s="200">
        <f>Q343*H343</f>
        <v>0</v>
      </c>
      <c r="S343" s="200">
        <v>2.8000000000000001E-2</v>
      </c>
      <c r="T343" s="201">
        <f>S343*H343</f>
        <v>5.6000000000000001E-2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202" t="s">
        <v>172</v>
      </c>
      <c r="AT343" s="202" t="s">
        <v>167</v>
      </c>
      <c r="AU343" s="202" t="s">
        <v>165</v>
      </c>
      <c r="AY343" s="17" t="s">
        <v>164</v>
      </c>
      <c r="BE343" s="203">
        <f>IF(N343="základní",J343,0)</f>
        <v>0</v>
      </c>
      <c r="BF343" s="203">
        <f>IF(N343="snížená",J343,0)</f>
        <v>0</v>
      </c>
      <c r="BG343" s="203">
        <f>IF(N343="zákl. přenesená",J343,0)</f>
        <v>0</v>
      </c>
      <c r="BH343" s="203">
        <f>IF(N343="sníž. přenesená",J343,0)</f>
        <v>0</v>
      </c>
      <c r="BI343" s="203">
        <f>IF(N343="nulová",J343,0)</f>
        <v>0</v>
      </c>
      <c r="BJ343" s="17" t="s">
        <v>82</v>
      </c>
      <c r="BK343" s="203">
        <f>ROUND(I343*H343,2)</f>
        <v>0</v>
      </c>
      <c r="BL343" s="17" t="s">
        <v>172</v>
      </c>
      <c r="BM343" s="202" t="s">
        <v>399</v>
      </c>
    </row>
    <row r="344" spans="1:65" s="2" customFormat="1" ht="11.25">
      <c r="A344" s="34"/>
      <c r="B344" s="35"/>
      <c r="C344" s="36"/>
      <c r="D344" s="204" t="s">
        <v>174</v>
      </c>
      <c r="E344" s="36"/>
      <c r="F344" s="205" t="s">
        <v>400</v>
      </c>
      <c r="G344" s="36"/>
      <c r="H344" s="36"/>
      <c r="I344" s="206"/>
      <c r="J344" s="36"/>
      <c r="K344" s="36"/>
      <c r="L344" s="39"/>
      <c r="M344" s="207"/>
      <c r="N344" s="208"/>
      <c r="O344" s="71"/>
      <c r="P344" s="71"/>
      <c r="Q344" s="71"/>
      <c r="R344" s="71"/>
      <c r="S344" s="71"/>
      <c r="T344" s="72"/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T344" s="17" t="s">
        <v>174</v>
      </c>
      <c r="AU344" s="17" t="s">
        <v>165</v>
      </c>
    </row>
    <row r="345" spans="1:65" s="13" customFormat="1" ht="22.5">
      <c r="B345" s="209"/>
      <c r="C345" s="210"/>
      <c r="D345" s="211" t="s">
        <v>176</v>
      </c>
      <c r="E345" s="212" t="s">
        <v>1</v>
      </c>
      <c r="F345" s="213" t="s">
        <v>177</v>
      </c>
      <c r="G345" s="210"/>
      <c r="H345" s="212" t="s">
        <v>1</v>
      </c>
      <c r="I345" s="214"/>
      <c r="J345" s="210"/>
      <c r="K345" s="210"/>
      <c r="L345" s="215"/>
      <c r="M345" s="216"/>
      <c r="N345" s="217"/>
      <c r="O345" s="217"/>
      <c r="P345" s="217"/>
      <c r="Q345" s="217"/>
      <c r="R345" s="217"/>
      <c r="S345" s="217"/>
      <c r="T345" s="218"/>
      <c r="AT345" s="219" t="s">
        <v>176</v>
      </c>
      <c r="AU345" s="219" t="s">
        <v>165</v>
      </c>
      <c r="AV345" s="13" t="s">
        <v>82</v>
      </c>
      <c r="AW345" s="13" t="s">
        <v>31</v>
      </c>
      <c r="AX345" s="13" t="s">
        <v>75</v>
      </c>
      <c r="AY345" s="219" t="s">
        <v>164</v>
      </c>
    </row>
    <row r="346" spans="1:65" s="13" customFormat="1" ht="11.25">
      <c r="B346" s="209"/>
      <c r="C346" s="210"/>
      <c r="D346" s="211" t="s">
        <v>176</v>
      </c>
      <c r="E346" s="212" t="s">
        <v>1</v>
      </c>
      <c r="F346" s="213" t="s">
        <v>178</v>
      </c>
      <c r="G346" s="210"/>
      <c r="H346" s="212" t="s">
        <v>1</v>
      </c>
      <c r="I346" s="214"/>
      <c r="J346" s="210"/>
      <c r="K346" s="210"/>
      <c r="L346" s="215"/>
      <c r="M346" s="216"/>
      <c r="N346" s="217"/>
      <c r="O346" s="217"/>
      <c r="P346" s="217"/>
      <c r="Q346" s="217"/>
      <c r="R346" s="217"/>
      <c r="S346" s="217"/>
      <c r="T346" s="218"/>
      <c r="AT346" s="219" t="s">
        <v>176</v>
      </c>
      <c r="AU346" s="219" t="s">
        <v>165</v>
      </c>
      <c r="AV346" s="13" t="s">
        <v>82</v>
      </c>
      <c r="AW346" s="13" t="s">
        <v>31</v>
      </c>
      <c r="AX346" s="13" t="s">
        <v>75</v>
      </c>
      <c r="AY346" s="219" t="s">
        <v>164</v>
      </c>
    </row>
    <row r="347" spans="1:65" s="14" customFormat="1" ht="11.25">
      <c r="B347" s="220"/>
      <c r="C347" s="221"/>
      <c r="D347" s="211" t="s">
        <v>176</v>
      </c>
      <c r="E347" s="222" t="s">
        <v>1</v>
      </c>
      <c r="F347" s="223" t="s">
        <v>84</v>
      </c>
      <c r="G347" s="221"/>
      <c r="H347" s="224">
        <v>2</v>
      </c>
      <c r="I347" s="225"/>
      <c r="J347" s="221"/>
      <c r="K347" s="221"/>
      <c r="L347" s="226"/>
      <c r="M347" s="227"/>
      <c r="N347" s="228"/>
      <c r="O347" s="228"/>
      <c r="P347" s="228"/>
      <c r="Q347" s="228"/>
      <c r="R347" s="228"/>
      <c r="S347" s="228"/>
      <c r="T347" s="229"/>
      <c r="AT347" s="230" t="s">
        <v>176</v>
      </c>
      <c r="AU347" s="230" t="s">
        <v>165</v>
      </c>
      <c r="AV347" s="14" t="s">
        <v>84</v>
      </c>
      <c r="AW347" s="14" t="s">
        <v>31</v>
      </c>
      <c r="AX347" s="14" t="s">
        <v>75</v>
      </c>
      <c r="AY347" s="230" t="s">
        <v>164</v>
      </c>
    </row>
    <row r="348" spans="1:65" s="2" customFormat="1" ht="26.45" customHeight="1">
      <c r="A348" s="34"/>
      <c r="B348" s="35"/>
      <c r="C348" s="191" t="s">
        <v>401</v>
      </c>
      <c r="D348" s="191" t="s">
        <v>167</v>
      </c>
      <c r="E348" s="192" t="s">
        <v>402</v>
      </c>
      <c r="F348" s="193" t="s">
        <v>403</v>
      </c>
      <c r="G348" s="194" t="s">
        <v>393</v>
      </c>
      <c r="H348" s="195">
        <v>1</v>
      </c>
      <c r="I348" s="196"/>
      <c r="J348" s="197">
        <f>ROUND(I348*H348,2)</f>
        <v>0</v>
      </c>
      <c r="K348" s="193" t="s">
        <v>171</v>
      </c>
      <c r="L348" s="39"/>
      <c r="M348" s="198" t="s">
        <v>1</v>
      </c>
      <c r="N348" s="199" t="s">
        <v>40</v>
      </c>
      <c r="O348" s="71"/>
      <c r="P348" s="200">
        <f>O348*H348</f>
        <v>0</v>
      </c>
      <c r="Q348" s="200">
        <v>0</v>
      </c>
      <c r="R348" s="200">
        <f>Q348*H348</f>
        <v>0</v>
      </c>
      <c r="S348" s="200">
        <v>8.8099999999999998E-2</v>
      </c>
      <c r="T348" s="201">
        <f>S348*H348</f>
        <v>8.8099999999999998E-2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202" t="s">
        <v>172</v>
      </c>
      <c r="AT348" s="202" t="s">
        <v>167</v>
      </c>
      <c r="AU348" s="202" t="s">
        <v>165</v>
      </c>
      <c r="AY348" s="17" t="s">
        <v>164</v>
      </c>
      <c r="BE348" s="203">
        <f>IF(N348="základní",J348,0)</f>
        <v>0</v>
      </c>
      <c r="BF348" s="203">
        <f>IF(N348="snížená",J348,0)</f>
        <v>0</v>
      </c>
      <c r="BG348" s="203">
        <f>IF(N348="zákl. přenesená",J348,0)</f>
        <v>0</v>
      </c>
      <c r="BH348" s="203">
        <f>IF(N348="sníž. přenesená",J348,0)</f>
        <v>0</v>
      </c>
      <c r="BI348" s="203">
        <f>IF(N348="nulová",J348,0)</f>
        <v>0</v>
      </c>
      <c r="BJ348" s="17" t="s">
        <v>82</v>
      </c>
      <c r="BK348" s="203">
        <f>ROUND(I348*H348,2)</f>
        <v>0</v>
      </c>
      <c r="BL348" s="17" t="s">
        <v>172</v>
      </c>
      <c r="BM348" s="202" t="s">
        <v>404</v>
      </c>
    </row>
    <row r="349" spans="1:65" s="2" customFormat="1" ht="11.25">
      <c r="A349" s="34"/>
      <c r="B349" s="35"/>
      <c r="C349" s="36"/>
      <c r="D349" s="204" t="s">
        <v>174</v>
      </c>
      <c r="E349" s="36"/>
      <c r="F349" s="205" t="s">
        <v>405</v>
      </c>
      <c r="G349" s="36"/>
      <c r="H349" s="36"/>
      <c r="I349" s="206"/>
      <c r="J349" s="36"/>
      <c r="K349" s="36"/>
      <c r="L349" s="39"/>
      <c r="M349" s="207"/>
      <c r="N349" s="208"/>
      <c r="O349" s="71"/>
      <c r="P349" s="71"/>
      <c r="Q349" s="71"/>
      <c r="R349" s="71"/>
      <c r="S349" s="71"/>
      <c r="T349" s="72"/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T349" s="17" t="s">
        <v>174</v>
      </c>
      <c r="AU349" s="17" t="s">
        <v>165</v>
      </c>
    </row>
    <row r="350" spans="1:65" s="13" customFormat="1" ht="22.5">
      <c r="B350" s="209"/>
      <c r="C350" s="210"/>
      <c r="D350" s="211" t="s">
        <v>176</v>
      </c>
      <c r="E350" s="212" t="s">
        <v>1</v>
      </c>
      <c r="F350" s="213" t="s">
        <v>177</v>
      </c>
      <c r="G350" s="210"/>
      <c r="H350" s="212" t="s">
        <v>1</v>
      </c>
      <c r="I350" s="214"/>
      <c r="J350" s="210"/>
      <c r="K350" s="210"/>
      <c r="L350" s="215"/>
      <c r="M350" s="216"/>
      <c r="N350" s="217"/>
      <c r="O350" s="217"/>
      <c r="P350" s="217"/>
      <c r="Q350" s="217"/>
      <c r="R350" s="217"/>
      <c r="S350" s="217"/>
      <c r="T350" s="218"/>
      <c r="AT350" s="219" t="s">
        <v>176</v>
      </c>
      <c r="AU350" s="219" t="s">
        <v>165</v>
      </c>
      <c r="AV350" s="13" t="s">
        <v>82</v>
      </c>
      <c r="AW350" s="13" t="s">
        <v>31</v>
      </c>
      <c r="AX350" s="13" t="s">
        <v>75</v>
      </c>
      <c r="AY350" s="219" t="s">
        <v>164</v>
      </c>
    </row>
    <row r="351" spans="1:65" s="13" customFormat="1" ht="11.25">
      <c r="B351" s="209"/>
      <c r="C351" s="210"/>
      <c r="D351" s="211" t="s">
        <v>176</v>
      </c>
      <c r="E351" s="212" t="s">
        <v>1</v>
      </c>
      <c r="F351" s="213" t="s">
        <v>178</v>
      </c>
      <c r="G351" s="210"/>
      <c r="H351" s="212" t="s">
        <v>1</v>
      </c>
      <c r="I351" s="214"/>
      <c r="J351" s="210"/>
      <c r="K351" s="210"/>
      <c r="L351" s="215"/>
      <c r="M351" s="216"/>
      <c r="N351" s="217"/>
      <c r="O351" s="217"/>
      <c r="P351" s="217"/>
      <c r="Q351" s="217"/>
      <c r="R351" s="217"/>
      <c r="S351" s="217"/>
      <c r="T351" s="218"/>
      <c r="AT351" s="219" t="s">
        <v>176</v>
      </c>
      <c r="AU351" s="219" t="s">
        <v>165</v>
      </c>
      <c r="AV351" s="13" t="s">
        <v>82</v>
      </c>
      <c r="AW351" s="13" t="s">
        <v>31</v>
      </c>
      <c r="AX351" s="13" t="s">
        <v>75</v>
      </c>
      <c r="AY351" s="219" t="s">
        <v>164</v>
      </c>
    </row>
    <row r="352" spans="1:65" s="14" customFormat="1" ht="11.25">
      <c r="B352" s="220"/>
      <c r="C352" s="221"/>
      <c r="D352" s="211" t="s">
        <v>176</v>
      </c>
      <c r="E352" s="222" t="s">
        <v>1</v>
      </c>
      <c r="F352" s="223" t="s">
        <v>82</v>
      </c>
      <c r="G352" s="221"/>
      <c r="H352" s="224">
        <v>1</v>
      </c>
      <c r="I352" s="225"/>
      <c r="J352" s="221"/>
      <c r="K352" s="221"/>
      <c r="L352" s="226"/>
      <c r="M352" s="227"/>
      <c r="N352" s="228"/>
      <c r="O352" s="228"/>
      <c r="P352" s="228"/>
      <c r="Q352" s="228"/>
      <c r="R352" s="228"/>
      <c r="S352" s="228"/>
      <c r="T352" s="229"/>
      <c r="AT352" s="230" t="s">
        <v>176</v>
      </c>
      <c r="AU352" s="230" t="s">
        <v>165</v>
      </c>
      <c r="AV352" s="14" t="s">
        <v>84</v>
      </c>
      <c r="AW352" s="14" t="s">
        <v>31</v>
      </c>
      <c r="AX352" s="14" t="s">
        <v>75</v>
      </c>
      <c r="AY352" s="230" t="s">
        <v>164</v>
      </c>
    </row>
    <row r="353" spans="1:65" s="2" customFormat="1" ht="26.45" customHeight="1">
      <c r="A353" s="34"/>
      <c r="B353" s="35"/>
      <c r="C353" s="191" t="s">
        <v>406</v>
      </c>
      <c r="D353" s="191" t="s">
        <v>167</v>
      </c>
      <c r="E353" s="192" t="s">
        <v>407</v>
      </c>
      <c r="F353" s="193" t="s">
        <v>408</v>
      </c>
      <c r="G353" s="194" t="s">
        <v>393</v>
      </c>
      <c r="H353" s="195">
        <v>3</v>
      </c>
      <c r="I353" s="196"/>
      <c r="J353" s="197">
        <f>ROUND(I353*H353,2)</f>
        <v>0</v>
      </c>
      <c r="K353" s="193" t="s">
        <v>171</v>
      </c>
      <c r="L353" s="39"/>
      <c r="M353" s="198" t="s">
        <v>1</v>
      </c>
      <c r="N353" s="199" t="s">
        <v>40</v>
      </c>
      <c r="O353" s="71"/>
      <c r="P353" s="200">
        <f>O353*H353</f>
        <v>0</v>
      </c>
      <c r="Q353" s="200">
        <v>0</v>
      </c>
      <c r="R353" s="200">
        <f>Q353*H353</f>
        <v>0</v>
      </c>
      <c r="S353" s="200">
        <v>0.1104</v>
      </c>
      <c r="T353" s="201">
        <f>S353*H353</f>
        <v>0.33119999999999999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202" t="s">
        <v>172</v>
      </c>
      <c r="AT353" s="202" t="s">
        <v>167</v>
      </c>
      <c r="AU353" s="202" t="s">
        <v>165</v>
      </c>
      <c r="AY353" s="17" t="s">
        <v>164</v>
      </c>
      <c r="BE353" s="203">
        <f>IF(N353="základní",J353,0)</f>
        <v>0</v>
      </c>
      <c r="BF353" s="203">
        <f>IF(N353="snížená",J353,0)</f>
        <v>0</v>
      </c>
      <c r="BG353" s="203">
        <f>IF(N353="zákl. přenesená",J353,0)</f>
        <v>0</v>
      </c>
      <c r="BH353" s="203">
        <f>IF(N353="sníž. přenesená",J353,0)</f>
        <v>0</v>
      </c>
      <c r="BI353" s="203">
        <f>IF(N353="nulová",J353,0)</f>
        <v>0</v>
      </c>
      <c r="BJ353" s="17" t="s">
        <v>82</v>
      </c>
      <c r="BK353" s="203">
        <f>ROUND(I353*H353,2)</f>
        <v>0</v>
      </c>
      <c r="BL353" s="17" t="s">
        <v>172</v>
      </c>
      <c r="BM353" s="202" t="s">
        <v>409</v>
      </c>
    </row>
    <row r="354" spans="1:65" s="2" customFormat="1" ht="11.25">
      <c r="A354" s="34"/>
      <c r="B354" s="35"/>
      <c r="C354" s="36"/>
      <c r="D354" s="204" t="s">
        <v>174</v>
      </c>
      <c r="E354" s="36"/>
      <c r="F354" s="205" t="s">
        <v>410</v>
      </c>
      <c r="G354" s="36"/>
      <c r="H354" s="36"/>
      <c r="I354" s="206"/>
      <c r="J354" s="36"/>
      <c r="K354" s="36"/>
      <c r="L354" s="39"/>
      <c r="M354" s="207"/>
      <c r="N354" s="208"/>
      <c r="O354" s="71"/>
      <c r="P354" s="71"/>
      <c r="Q354" s="71"/>
      <c r="R354" s="71"/>
      <c r="S354" s="71"/>
      <c r="T354" s="72"/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T354" s="17" t="s">
        <v>174</v>
      </c>
      <c r="AU354" s="17" t="s">
        <v>165</v>
      </c>
    </row>
    <row r="355" spans="1:65" s="13" customFormat="1" ht="22.5">
      <c r="B355" s="209"/>
      <c r="C355" s="210"/>
      <c r="D355" s="211" t="s">
        <v>176</v>
      </c>
      <c r="E355" s="212" t="s">
        <v>1</v>
      </c>
      <c r="F355" s="213" t="s">
        <v>177</v>
      </c>
      <c r="G355" s="210"/>
      <c r="H355" s="212" t="s">
        <v>1</v>
      </c>
      <c r="I355" s="214"/>
      <c r="J355" s="210"/>
      <c r="K355" s="210"/>
      <c r="L355" s="215"/>
      <c r="M355" s="216"/>
      <c r="N355" s="217"/>
      <c r="O355" s="217"/>
      <c r="P355" s="217"/>
      <c r="Q355" s="217"/>
      <c r="R355" s="217"/>
      <c r="S355" s="217"/>
      <c r="T355" s="218"/>
      <c r="AT355" s="219" t="s">
        <v>176</v>
      </c>
      <c r="AU355" s="219" t="s">
        <v>165</v>
      </c>
      <c r="AV355" s="13" t="s">
        <v>82</v>
      </c>
      <c r="AW355" s="13" t="s">
        <v>31</v>
      </c>
      <c r="AX355" s="13" t="s">
        <v>75</v>
      </c>
      <c r="AY355" s="219" t="s">
        <v>164</v>
      </c>
    </row>
    <row r="356" spans="1:65" s="13" customFormat="1" ht="11.25">
      <c r="B356" s="209"/>
      <c r="C356" s="210"/>
      <c r="D356" s="211" t="s">
        <v>176</v>
      </c>
      <c r="E356" s="212" t="s">
        <v>1</v>
      </c>
      <c r="F356" s="213" t="s">
        <v>178</v>
      </c>
      <c r="G356" s="210"/>
      <c r="H356" s="212" t="s">
        <v>1</v>
      </c>
      <c r="I356" s="214"/>
      <c r="J356" s="210"/>
      <c r="K356" s="210"/>
      <c r="L356" s="215"/>
      <c r="M356" s="216"/>
      <c r="N356" s="217"/>
      <c r="O356" s="217"/>
      <c r="P356" s="217"/>
      <c r="Q356" s="217"/>
      <c r="R356" s="217"/>
      <c r="S356" s="217"/>
      <c r="T356" s="218"/>
      <c r="AT356" s="219" t="s">
        <v>176</v>
      </c>
      <c r="AU356" s="219" t="s">
        <v>165</v>
      </c>
      <c r="AV356" s="13" t="s">
        <v>82</v>
      </c>
      <c r="AW356" s="13" t="s">
        <v>31</v>
      </c>
      <c r="AX356" s="13" t="s">
        <v>75</v>
      </c>
      <c r="AY356" s="219" t="s">
        <v>164</v>
      </c>
    </row>
    <row r="357" spans="1:65" s="14" customFormat="1" ht="11.25">
      <c r="B357" s="220"/>
      <c r="C357" s="221"/>
      <c r="D357" s="211" t="s">
        <v>176</v>
      </c>
      <c r="E357" s="222" t="s">
        <v>1</v>
      </c>
      <c r="F357" s="223" t="s">
        <v>165</v>
      </c>
      <c r="G357" s="221"/>
      <c r="H357" s="224">
        <v>3</v>
      </c>
      <c r="I357" s="225"/>
      <c r="J357" s="221"/>
      <c r="K357" s="221"/>
      <c r="L357" s="226"/>
      <c r="M357" s="227"/>
      <c r="N357" s="228"/>
      <c r="O357" s="228"/>
      <c r="P357" s="228"/>
      <c r="Q357" s="228"/>
      <c r="R357" s="228"/>
      <c r="S357" s="228"/>
      <c r="T357" s="229"/>
      <c r="AT357" s="230" t="s">
        <v>176</v>
      </c>
      <c r="AU357" s="230" t="s">
        <v>165</v>
      </c>
      <c r="AV357" s="14" t="s">
        <v>84</v>
      </c>
      <c r="AW357" s="14" t="s">
        <v>31</v>
      </c>
      <c r="AX357" s="14" t="s">
        <v>75</v>
      </c>
      <c r="AY357" s="230" t="s">
        <v>164</v>
      </c>
    </row>
    <row r="358" spans="1:65" s="2" customFormat="1" ht="26.45" customHeight="1">
      <c r="A358" s="34"/>
      <c r="B358" s="35"/>
      <c r="C358" s="191" t="s">
        <v>411</v>
      </c>
      <c r="D358" s="191" t="s">
        <v>167</v>
      </c>
      <c r="E358" s="192" t="s">
        <v>412</v>
      </c>
      <c r="F358" s="193" t="s">
        <v>413</v>
      </c>
      <c r="G358" s="194" t="s">
        <v>189</v>
      </c>
      <c r="H358" s="195">
        <v>53.66</v>
      </c>
      <c r="I358" s="196"/>
      <c r="J358" s="197">
        <f>ROUND(I358*H358,2)</f>
        <v>0</v>
      </c>
      <c r="K358" s="193" t="s">
        <v>171</v>
      </c>
      <c r="L358" s="39"/>
      <c r="M358" s="198" t="s">
        <v>1</v>
      </c>
      <c r="N358" s="199" t="s">
        <v>40</v>
      </c>
      <c r="O358" s="71"/>
      <c r="P358" s="200">
        <f>O358*H358</f>
        <v>0</v>
      </c>
      <c r="Q358" s="200">
        <v>0</v>
      </c>
      <c r="R358" s="200">
        <f>Q358*H358</f>
        <v>0</v>
      </c>
      <c r="S358" s="200">
        <v>2.5000000000000001E-3</v>
      </c>
      <c r="T358" s="201">
        <f>S358*H358</f>
        <v>0.13414999999999999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202" t="s">
        <v>172</v>
      </c>
      <c r="AT358" s="202" t="s">
        <v>167</v>
      </c>
      <c r="AU358" s="202" t="s">
        <v>165</v>
      </c>
      <c r="AY358" s="17" t="s">
        <v>164</v>
      </c>
      <c r="BE358" s="203">
        <f>IF(N358="základní",J358,0)</f>
        <v>0</v>
      </c>
      <c r="BF358" s="203">
        <f>IF(N358="snížená",J358,0)</f>
        <v>0</v>
      </c>
      <c r="BG358" s="203">
        <f>IF(N358="zákl. přenesená",J358,0)</f>
        <v>0</v>
      </c>
      <c r="BH358" s="203">
        <f>IF(N358="sníž. přenesená",J358,0)</f>
        <v>0</v>
      </c>
      <c r="BI358" s="203">
        <f>IF(N358="nulová",J358,0)</f>
        <v>0</v>
      </c>
      <c r="BJ358" s="17" t="s">
        <v>82</v>
      </c>
      <c r="BK358" s="203">
        <f>ROUND(I358*H358,2)</f>
        <v>0</v>
      </c>
      <c r="BL358" s="17" t="s">
        <v>172</v>
      </c>
      <c r="BM358" s="202" t="s">
        <v>414</v>
      </c>
    </row>
    <row r="359" spans="1:65" s="2" customFormat="1" ht="11.25">
      <c r="A359" s="34"/>
      <c r="B359" s="35"/>
      <c r="C359" s="36"/>
      <c r="D359" s="204" t="s">
        <v>174</v>
      </c>
      <c r="E359" s="36"/>
      <c r="F359" s="205" t="s">
        <v>415</v>
      </c>
      <c r="G359" s="36"/>
      <c r="H359" s="36"/>
      <c r="I359" s="206"/>
      <c r="J359" s="36"/>
      <c r="K359" s="36"/>
      <c r="L359" s="39"/>
      <c r="M359" s="207"/>
      <c r="N359" s="208"/>
      <c r="O359" s="71"/>
      <c r="P359" s="71"/>
      <c r="Q359" s="71"/>
      <c r="R359" s="71"/>
      <c r="S359" s="71"/>
      <c r="T359" s="72"/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T359" s="17" t="s">
        <v>174</v>
      </c>
      <c r="AU359" s="17" t="s">
        <v>165</v>
      </c>
    </row>
    <row r="360" spans="1:65" s="13" customFormat="1" ht="22.5">
      <c r="B360" s="209"/>
      <c r="C360" s="210"/>
      <c r="D360" s="211" t="s">
        <v>176</v>
      </c>
      <c r="E360" s="212" t="s">
        <v>1</v>
      </c>
      <c r="F360" s="213" t="s">
        <v>177</v>
      </c>
      <c r="G360" s="210"/>
      <c r="H360" s="212" t="s">
        <v>1</v>
      </c>
      <c r="I360" s="214"/>
      <c r="J360" s="210"/>
      <c r="K360" s="210"/>
      <c r="L360" s="215"/>
      <c r="M360" s="216"/>
      <c r="N360" s="217"/>
      <c r="O360" s="217"/>
      <c r="P360" s="217"/>
      <c r="Q360" s="217"/>
      <c r="R360" s="217"/>
      <c r="S360" s="217"/>
      <c r="T360" s="218"/>
      <c r="AT360" s="219" t="s">
        <v>176</v>
      </c>
      <c r="AU360" s="219" t="s">
        <v>165</v>
      </c>
      <c r="AV360" s="13" t="s">
        <v>82</v>
      </c>
      <c r="AW360" s="13" t="s">
        <v>31</v>
      </c>
      <c r="AX360" s="13" t="s">
        <v>75</v>
      </c>
      <c r="AY360" s="219" t="s">
        <v>164</v>
      </c>
    </row>
    <row r="361" spans="1:65" s="13" customFormat="1" ht="11.25">
      <c r="B361" s="209"/>
      <c r="C361" s="210"/>
      <c r="D361" s="211" t="s">
        <v>176</v>
      </c>
      <c r="E361" s="212" t="s">
        <v>1</v>
      </c>
      <c r="F361" s="213" t="s">
        <v>178</v>
      </c>
      <c r="G361" s="210"/>
      <c r="H361" s="212" t="s">
        <v>1</v>
      </c>
      <c r="I361" s="214"/>
      <c r="J361" s="210"/>
      <c r="K361" s="210"/>
      <c r="L361" s="215"/>
      <c r="M361" s="216"/>
      <c r="N361" s="217"/>
      <c r="O361" s="217"/>
      <c r="P361" s="217"/>
      <c r="Q361" s="217"/>
      <c r="R361" s="217"/>
      <c r="S361" s="217"/>
      <c r="T361" s="218"/>
      <c r="AT361" s="219" t="s">
        <v>176</v>
      </c>
      <c r="AU361" s="219" t="s">
        <v>165</v>
      </c>
      <c r="AV361" s="13" t="s">
        <v>82</v>
      </c>
      <c r="AW361" s="13" t="s">
        <v>31</v>
      </c>
      <c r="AX361" s="13" t="s">
        <v>75</v>
      </c>
      <c r="AY361" s="219" t="s">
        <v>164</v>
      </c>
    </row>
    <row r="362" spans="1:65" s="14" customFormat="1" ht="11.25">
      <c r="B362" s="220"/>
      <c r="C362" s="221"/>
      <c r="D362" s="211" t="s">
        <v>176</v>
      </c>
      <c r="E362" s="222" t="s">
        <v>1</v>
      </c>
      <c r="F362" s="223" t="s">
        <v>302</v>
      </c>
      <c r="G362" s="221"/>
      <c r="H362" s="224">
        <v>1.22</v>
      </c>
      <c r="I362" s="225"/>
      <c r="J362" s="221"/>
      <c r="K362" s="221"/>
      <c r="L362" s="226"/>
      <c r="M362" s="227"/>
      <c r="N362" s="228"/>
      <c r="O362" s="228"/>
      <c r="P362" s="228"/>
      <c r="Q362" s="228"/>
      <c r="R362" s="228"/>
      <c r="S362" s="228"/>
      <c r="T362" s="229"/>
      <c r="AT362" s="230" t="s">
        <v>176</v>
      </c>
      <c r="AU362" s="230" t="s">
        <v>165</v>
      </c>
      <c r="AV362" s="14" t="s">
        <v>84</v>
      </c>
      <c r="AW362" s="14" t="s">
        <v>31</v>
      </c>
      <c r="AX362" s="14" t="s">
        <v>75</v>
      </c>
      <c r="AY362" s="230" t="s">
        <v>164</v>
      </c>
    </row>
    <row r="363" spans="1:65" s="14" customFormat="1" ht="11.25">
      <c r="B363" s="220"/>
      <c r="C363" s="221"/>
      <c r="D363" s="211" t="s">
        <v>176</v>
      </c>
      <c r="E363" s="222" t="s">
        <v>1</v>
      </c>
      <c r="F363" s="223" t="s">
        <v>304</v>
      </c>
      <c r="G363" s="221"/>
      <c r="H363" s="224">
        <v>26.02</v>
      </c>
      <c r="I363" s="225"/>
      <c r="J363" s="221"/>
      <c r="K363" s="221"/>
      <c r="L363" s="226"/>
      <c r="M363" s="227"/>
      <c r="N363" s="228"/>
      <c r="O363" s="228"/>
      <c r="P363" s="228"/>
      <c r="Q363" s="228"/>
      <c r="R363" s="228"/>
      <c r="S363" s="228"/>
      <c r="T363" s="229"/>
      <c r="AT363" s="230" t="s">
        <v>176</v>
      </c>
      <c r="AU363" s="230" t="s">
        <v>165</v>
      </c>
      <c r="AV363" s="14" t="s">
        <v>84</v>
      </c>
      <c r="AW363" s="14" t="s">
        <v>31</v>
      </c>
      <c r="AX363" s="14" t="s">
        <v>75</v>
      </c>
      <c r="AY363" s="230" t="s">
        <v>164</v>
      </c>
    </row>
    <row r="364" spans="1:65" s="14" customFormat="1" ht="11.25">
      <c r="B364" s="220"/>
      <c r="C364" s="221"/>
      <c r="D364" s="211" t="s">
        <v>176</v>
      </c>
      <c r="E364" s="222" t="s">
        <v>1</v>
      </c>
      <c r="F364" s="223" t="s">
        <v>305</v>
      </c>
      <c r="G364" s="221"/>
      <c r="H364" s="224">
        <v>26.42</v>
      </c>
      <c r="I364" s="225"/>
      <c r="J364" s="221"/>
      <c r="K364" s="221"/>
      <c r="L364" s="226"/>
      <c r="M364" s="227"/>
      <c r="N364" s="228"/>
      <c r="O364" s="228"/>
      <c r="P364" s="228"/>
      <c r="Q364" s="228"/>
      <c r="R364" s="228"/>
      <c r="S364" s="228"/>
      <c r="T364" s="229"/>
      <c r="AT364" s="230" t="s">
        <v>176</v>
      </c>
      <c r="AU364" s="230" t="s">
        <v>165</v>
      </c>
      <c r="AV364" s="14" t="s">
        <v>84</v>
      </c>
      <c r="AW364" s="14" t="s">
        <v>31</v>
      </c>
      <c r="AX364" s="14" t="s">
        <v>75</v>
      </c>
      <c r="AY364" s="230" t="s">
        <v>164</v>
      </c>
    </row>
    <row r="365" spans="1:65" s="2" customFormat="1" ht="24" customHeight="1">
      <c r="A365" s="34"/>
      <c r="B365" s="35"/>
      <c r="C365" s="191" t="s">
        <v>416</v>
      </c>
      <c r="D365" s="191" t="s">
        <v>167</v>
      </c>
      <c r="E365" s="192" t="s">
        <v>417</v>
      </c>
      <c r="F365" s="193" t="s">
        <v>418</v>
      </c>
      <c r="G365" s="194" t="s">
        <v>204</v>
      </c>
      <c r="H365" s="195">
        <v>51.25</v>
      </c>
      <c r="I365" s="196"/>
      <c r="J365" s="197">
        <f>ROUND(I365*H365,2)</f>
        <v>0</v>
      </c>
      <c r="K365" s="193" t="s">
        <v>171</v>
      </c>
      <c r="L365" s="39"/>
      <c r="M365" s="198" t="s">
        <v>1</v>
      </c>
      <c r="N365" s="199" t="s">
        <v>40</v>
      </c>
      <c r="O365" s="71"/>
      <c r="P365" s="200">
        <f>O365*H365</f>
        <v>0</v>
      </c>
      <c r="Q365" s="200">
        <v>0</v>
      </c>
      <c r="R365" s="200">
        <f>Q365*H365</f>
        <v>0</v>
      </c>
      <c r="S365" s="200">
        <v>2.9999999999999997E-4</v>
      </c>
      <c r="T365" s="201">
        <f>S365*H365</f>
        <v>1.5374999999999998E-2</v>
      </c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R365" s="202" t="s">
        <v>172</v>
      </c>
      <c r="AT365" s="202" t="s">
        <v>167</v>
      </c>
      <c r="AU365" s="202" t="s">
        <v>165</v>
      </c>
      <c r="AY365" s="17" t="s">
        <v>164</v>
      </c>
      <c r="BE365" s="203">
        <f>IF(N365="základní",J365,0)</f>
        <v>0</v>
      </c>
      <c r="BF365" s="203">
        <f>IF(N365="snížená",J365,0)</f>
        <v>0</v>
      </c>
      <c r="BG365" s="203">
        <f>IF(N365="zákl. přenesená",J365,0)</f>
        <v>0</v>
      </c>
      <c r="BH365" s="203">
        <f>IF(N365="sníž. přenesená",J365,0)</f>
        <v>0</v>
      </c>
      <c r="BI365" s="203">
        <f>IF(N365="nulová",J365,0)</f>
        <v>0</v>
      </c>
      <c r="BJ365" s="17" t="s">
        <v>82</v>
      </c>
      <c r="BK365" s="203">
        <f>ROUND(I365*H365,2)</f>
        <v>0</v>
      </c>
      <c r="BL365" s="17" t="s">
        <v>172</v>
      </c>
      <c r="BM365" s="202" t="s">
        <v>419</v>
      </c>
    </row>
    <row r="366" spans="1:65" s="2" customFormat="1" ht="11.25">
      <c r="A366" s="34"/>
      <c r="B366" s="35"/>
      <c r="C366" s="36"/>
      <c r="D366" s="204" t="s">
        <v>174</v>
      </c>
      <c r="E366" s="36"/>
      <c r="F366" s="205" t="s">
        <v>420</v>
      </c>
      <c r="G366" s="36"/>
      <c r="H366" s="36"/>
      <c r="I366" s="206"/>
      <c r="J366" s="36"/>
      <c r="K366" s="36"/>
      <c r="L366" s="39"/>
      <c r="M366" s="207"/>
      <c r="N366" s="208"/>
      <c r="O366" s="71"/>
      <c r="P366" s="71"/>
      <c r="Q366" s="71"/>
      <c r="R366" s="71"/>
      <c r="S366" s="71"/>
      <c r="T366" s="72"/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T366" s="17" t="s">
        <v>174</v>
      </c>
      <c r="AU366" s="17" t="s">
        <v>165</v>
      </c>
    </row>
    <row r="367" spans="1:65" s="13" customFormat="1" ht="22.5">
      <c r="B367" s="209"/>
      <c r="C367" s="210"/>
      <c r="D367" s="211" t="s">
        <v>176</v>
      </c>
      <c r="E367" s="212" t="s">
        <v>1</v>
      </c>
      <c r="F367" s="213" t="s">
        <v>177</v>
      </c>
      <c r="G367" s="210"/>
      <c r="H367" s="212" t="s">
        <v>1</v>
      </c>
      <c r="I367" s="214"/>
      <c r="J367" s="210"/>
      <c r="K367" s="210"/>
      <c r="L367" s="215"/>
      <c r="M367" s="216"/>
      <c r="N367" s="217"/>
      <c r="O367" s="217"/>
      <c r="P367" s="217"/>
      <c r="Q367" s="217"/>
      <c r="R367" s="217"/>
      <c r="S367" s="217"/>
      <c r="T367" s="218"/>
      <c r="AT367" s="219" t="s">
        <v>176</v>
      </c>
      <c r="AU367" s="219" t="s">
        <v>165</v>
      </c>
      <c r="AV367" s="13" t="s">
        <v>82</v>
      </c>
      <c r="AW367" s="13" t="s">
        <v>31</v>
      </c>
      <c r="AX367" s="13" t="s">
        <v>75</v>
      </c>
      <c r="AY367" s="219" t="s">
        <v>164</v>
      </c>
    </row>
    <row r="368" spans="1:65" s="13" customFormat="1" ht="11.25">
      <c r="B368" s="209"/>
      <c r="C368" s="210"/>
      <c r="D368" s="211" t="s">
        <v>176</v>
      </c>
      <c r="E368" s="212" t="s">
        <v>1</v>
      </c>
      <c r="F368" s="213" t="s">
        <v>178</v>
      </c>
      <c r="G368" s="210"/>
      <c r="H368" s="212" t="s">
        <v>1</v>
      </c>
      <c r="I368" s="214"/>
      <c r="J368" s="210"/>
      <c r="K368" s="210"/>
      <c r="L368" s="215"/>
      <c r="M368" s="216"/>
      <c r="N368" s="217"/>
      <c r="O368" s="217"/>
      <c r="P368" s="217"/>
      <c r="Q368" s="217"/>
      <c r="R368" s="217"/>
      <c r="S368" s="217"/>
      <c r="T368" s="218"/>
      <c r="AT368" s="219" t="s">
        <v>176</v>
      </c>
      <c r="AU368" s="219" t="s">
        <v>165</v>
      </c>
      <c r="AV368" s="13" t="s">
        <v>82</v>
      </c>
      <c r="AW368" s="13" t="s">
        <v>31</v>
      </c>
      <c r="AX368" s="13" t="s">
        <v>75</v>
      </c>
      <c r="AY368" s="219" t="s">
        <v>164</v>
      </c>
    </row>
    <row r="369" spans="1:65" s="14" customFormat="1" ht="11.25">
      <c r="B369" s="220"/>
      <c r="C369" s="221"/>
      <c r="D369" s="211" t="s">
        <v>176</v>
      </c>
      <c r="E369" s="222" t="s">
        <v>1</v>
      </c>
      <c r="F369" s="223" t="s">
        <v>421</v>
      </c>
      <c r="G369" s="221"/>
      <c r="H369" s="224">
        <v>3.05</v>
      </c>
      <c r="I369" s="225"/>
      <c r="J369" s="221"/>
      <c r="K369" s="221"/>
      <c r="L369" s="226"/>
      <c r="M369" s="227"/>
      <c r="N369" s="228"/>
      <c r="O369" s="228"/>
      <c r="P369" s="228"/>
      <c r="Q369" s="228"/>
      <c r="R369" s="228"/>
      <c r="S369" s="228"/>
      <c r="T369" s="229"/>
      <c r="AT369" s="230" t="s">
        <v>176</v>
      </c>
      <c r="AU369" s="230" t="s">
        <v>165</v>
      </c>
      <c r="AV369" s="14" t="s">
        <v>84</v>
      </c>
      <c r="AW369" s="14" t="s">
        <v>31</v>
      </c>
      <c r="AX369" s="14" t="s">
        <v>75</v>
      </c>
      <c r="AY369" s="230" t="s">
        <v>164</v>
      </c>
    </row>
    <row r="370" spans="1:65" s="14" customFormat="1" ht="11.25">
      <c r="B370" s="220"/>
      <c r="C370" s="221"/>
      <c r="D370" s="211" t="s">
        <v>176</v>
      </c>
      <c r="E370" s="222" t="s">
        <v>1</v>
      </c>
      <c r="F370" s="223" t="s">
        <v>422</v>
      </c>
      <c r="G370" s="221"/>
      <c r="H370" s="224">
        <v>24.05</v>
      </c>
      <c r="I370" s="225"/>
      <c r="J370" s="221"/>
      <c r="K370" s="221"/>
      <c r="L370" s="226"/>
      <c r="M370" s="227"/>
      <c r="N370" s="228"/>
      <c r="O370" s="228"/>
      <c r="P370" s="228"/>
      <c r="Q370" s="228"/>
      <c r="R370" s="228"/>
      <c r="S370" s="228"/>
      <c r="T370" s="229"/>
      <c r="AT370" s="230" t="s">
        <v>176</v>
      </c>
      <c r="AU370" s="230" t="s">
        <v>165</v>
      </c>
      <c r="AV370" s="14" t="s">
        <v>84</v>
      </c>
      <c r="AW370" s="14" t="s">
        <v>31</v>
      </c>
      <c r="AX370" s="14" t="s">
        <v>75</v>
      </c>
      <c r="AY370" s="230" t="s">
        <v>164</v>
      </c>
    </row>
    <row r="371" spans="1:65" s="14" customFormat="1" ht="11.25">
      <c r="B371" s="220"/>
      <c r="C371" s="221"/>
      <c r="D371" s="211" t="s">
        <v>176</v>
      </c>
      <c r="E371" s="222" t="s">
        <v>1</v>
      </c>
      <c r="F371" s="223" t="s">
        <v>423</v>
      </c>
      <c r="G371" s="221"/>
      <c r="H371" s="224">
        <v>24.15</v>
      </c>
      <c r="I371" s="225"/>
      <c r="J371" s="221"/>
      <c r="K371" s="221"/>
      <c r="L371" s="226"/>
      <c r="M371" s="227"/>
      <c r="N371" s="228"/>
      <c r="O371" s="228"/>
      <c r="P371" s="228"/>
      <c r="Q371" s="228"/>
      <c r="R371" s="228"/>
      <c r="S371" s="228"/>
      <c r="T371" s="229"/>
      <c r="AT371" s="230" t="s">
        <v>176</v>
      </c>
      <c r="AU371" s="230" t="s">
        <v>165</v>
      </c>
      <c r="AV371" s="14" t="s">
        <v>84</v>
      </c>
      <c r="AW371" s="14" t="s">
        <v>31</v>
      </c>
      <c r="AX371" s="14" t="s">
        <v>75</v>
      </c>
      <c r="AY371" s="230" t="s">
        <v>164</v>
      </c>
    </row>
    <row r="372" spans="1:65" s="2" customFormat="1" ht="26.45" customHeight="1">
      <c r="A372" s="34"/>
      <c r="B372" s="35"/>
      <c r="C372" s="191" t="s">
        <v>424</v>
      </c>
      <c r="D372" s="191" t="s">
        <v>167</v>
      </c>
      <c r="E372" s="192" t="s">
        <v>425</v>
      </c>
      <c r="F372" s="193" t="s">
        <v>426</v>
      </c>
      <c r="G372" s="194" t="s">
        <v>189</v>
      </c>
      <c r="H372" s="195">
        <v>19.655000000000001</v>
      </c>
      <c r="I372" s="196"/>
      <c r="J372" s="197">
        <f>ROUND(I372*H372,2)</f>
        <v>0</v>
      </c>
      <c r="K372" s="193" t="s">
        <v>171</v>
      </c>
      <c r="L372" s="39"/>
      <c r="M372" s="198" t="s">
        <v>1</v>
      </c>
      <c r="N372" s="199" t="s">
        <v>40</v>
      </c>
      <c r="O372" s="71"/>
      <c r="P372" s="200">
        <f>O372*H372</f>
        <v>0</v>
      </c>
      <c r="Q372" s="200">
        <v>0</v>
      </c>
      <c r="R372" s="200">
        <f>Q372*H372</f>
        <v>0</v>
      </c>
      <c r="S372" s="200">
        <v>0.18099999999999999</v>
      </c>
      <c r="T372" s="201">
        <f>S372*H372</f>
        <v>3.5575550000000002</v>
      </c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R372" s="202" t="s">
        <v>172</v>
      </c>
      <c r="AT372" s="202" t="s">
        <v>167</v>
      </c>
      <c r="AU372" s="202" t="s">
        <v>165</v>
      </c>
      <c r="AY372" s="17" t="s">
        <v>164</v>
      </c>
      <c r="BE372" s="203">
        <f>IF(N372="základní",J372,0)</f>
        <v>0</v>
      </c>
      <c r="BF372" s="203">
        <f>IF(N372="snížená",J372,0)</f>
        <v>0</v>
      </c>
      <c r="BG372" s="203">
        <f>IF(N372="zákl. přenesená",J372,0)</f>
        <v>0</v>
      </c>
      <c r="BH372" s="203">
        <f>IF(N372="sníž. přenesená",J372,0)</f>
        <v>0</v>
      </c>
      <c r="BI372" s="203">
        <f>IF(N372="nulová",J372,0)</f>
        <v>0</v>
      </c>
      <c r="BJ372" s="17" t="s">
        <v>82</v>
      </c>
      <c r="BK372" s="203">
        <f>ROUND(I372*H372,2)</f>
        <v>0</v>
      </c>
      <c r="BL372" s="17" t="s">
        <v>172</v>
      </c>
      <c r="BM372" s="202" t="s">
        <v>427</v>
      </c>
    </row>
    <row r="373" spans="1:65" s="2" customFormat="1" ht="11.25">
      <c r="A373" s="34"/>
      <c r="B373" s="35"/>
      <c r="C373" s="36"/>
      <c r="D373" s="204" t="s">
        <v>174</v>
      </c>
      <c r="E373" s="36"/>
      <c r="F373" s="205" t="s">
        <v>428</v>
      </c>
      <c r="G373" s="36"/>
      <c r="H373" s="36"/>
      <c r="I373" s="206"/>
      <c r="J373" s="36"/>
      <c r="K373" s="36"/>
      <c r="L373" s="39"/>
      <c r="M373" s="207"/>
      <c r="N373" s="208"/>
      <c r="O373" s="71"/>
      <c r="P373" s="71"/>
      <c r="Q373" s="71"/>
      <c r="R373" s="71"/>
      <c r="S373" s="71"/>
      <c r="T373" s="72"/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T373" s="17" t="s">
        <v>174</v>
      </c>
      <c r="AU373" s="17" t="s">
        <v>165</v>
      </c>
    </row>
    <row r="374" spans="1:65" s="13" customFormat="1" ht="22.5">
      <c r="B374" s="209"/>
      <c r="C374" s="210"/>
      <c r="D374" s="211" t="s">
        <v>176</v>
      </c>
      <c r="E374" s="212" t="s">
        <v>1</v>
      </c>
      <c r="F374" s="213" t="s">
        <v>177</v>
      </c>
      <c r="G374" s="210"/>
      <c r="H374" s="212" t="s">
        <v>1</v>
      </c>
      <c r="I374" s="214"/>
      <c r="J374" s="210"/>
      <c r="K374" s="210"/>
      <c r="L374" s="215"/>
      <c r="M374" s="216"/>
      <c r="N374" s="217"/>
      <c r="O374" s="217"/>
      <c r="P374" s="217"/>
      <c r="Q374" s="217"/>
      <c r="R374" s="217"/>
      <c r="S374" s="217"/>
      <c r="T374" s="218"/>
      <c r="AT374" s="219" t="s">
        <v>176</v>
      </c>
      <c r="AU374" s="219" t="s">
        <v>165</v>
      </c>
      <c r="AV374" s="13" t="s">
        <v>82</v>
      </c>
      <c r="AW374" s="13" t="s">
        <v>31</v>
      </c>
      <c r="AX374" s="13" t="s">
        <v>75</v>
      </c>
      <c r="AY374" s="219" t="s">
        <v>164</v>
      </c>
    </row>
    <row r="375" spans="1:65" s="13" customFormat="1" ht="11.25">
      <c r="B375" s="209"/>
      <c r="C375" s="210"/>
      <c r="D375" s="211" t="s">
        <v>176</v>
      </c>
      <c r="E375" s="212" t="s">
        <v>1</v>
      </c>
      <c r="F375" s="213" t="s">
        <v>178</v>
      </c>
      <c r="G375" s="210"/>
      <c r="H375" s="212" t="s">
        <v>1</v>
      </c>
      <c r="I375" s="214"/>
      <c r="J375" s="210"/>
      <c r="K375" s="210"/>
      <c r="L375" s="215"/>
      <c r="M375" s="216"/>
      <c r="N375" s="217"/>
      <c r="O375" s="217"/>
      <c r="P375" s="217"/>
      <c r="Q375" s="217"/>
      <c r="R375" s="217"/>
      <c r="S375" s="217"/>
      <c r="T375" s="218"/>
      <c r="AT375" s="219" t="s">
        <v>176</v>
      </c>
      <c r="AU375" s="219" t="s">
        <v>165</v>
      </c>
      <c r="AV375" s="13" t="s">
        <v>82</v>
      </c>
      <c r="AW375" s="13" t="s">
        <v>31</v>
      </c>
      <c r="AX375" s="13" t="s">
        <v>75</v>
      </c>
      <c r="AY375" s="219" t="s">
        <v>164</v>
      </c>
    </row>
    <row r="376" spans="1:65" s="14" customFormat="1" ht="11.25">
      <c r="B376" s="220"/>
      <c r="C376" s="221"/>
      <c r="D376" s="211" t="s">
        <v>176</v>
      </c>
      <c r="E376" s="222" t="s">
        <v>1</v>
      </c>
      <c r="F376" s="223" t="s">
        <v>429</v>
      </c>
      <c r="G376" s="221"/>
      <c r="H376" s="224">
        <v>2.72</v>
      </c>
      <c r="I376" s="225"/>
      <c r="J376" s="221"/>
      <c r="K376" s="221"/>
      <c r="L376" s="226"/>
      <c r="M376" s="227"/>
      <c r="N376" s="228"/>
      <c r="O376" s="228"/>
      <c r="P376" s="228"/>
      <c r="Q376" s="228"/>
      <c r="R376" s="228"/>
      <c r="S376" s="228"/>
      <c r="T376" s="229"/>
      <c r="AT376" s="230" t="s">
        <v>176</v>
      </c>
      <c r="AU376" s="230" t="s">
        <v>165</v>
      </c>
      <c r="AV376" s="14" t="s">
        <v>84</v>
      </c>
      <c r="AW376" s="14" t="s">
        <v>31</v>
      </c>
      <c r="AX376" s="14" t="s">
        <v>75</v>
      </c>
      <c r="AY376" s="230" t="s">
        <v>164</v>
      </c>
    </row>
    <row r="377" spans="1:65" s="14" customFormat="1" ht="11.25">
      <c r="B377" s="220"/>
      <c r="C377" s="221"/>
      <c r="D377" s="211" t="s">
        <v>176</v>
      </c>
      <c r="E377" s="222" t="s">
        <v>1</v>
      </c>
      <c r="F377" s="223" t="s">
        <v>430</v>
      </c>
      <c r="G377" s="221"/>
      <c r="H377" s="224">
        <v>2.72</v>
      </c>
      <c r="I377" s="225"/>
      <c r="J377" s="221"/>
      <c r="K377" s="221"/>
      <c r="L377" s="226"/>
      <c r="M377" s="227"/>
      <c r="N377" s="228"/>
      <c r="O377" s="228"/>
      <c r="P377" s="228"/>
      <c r="Q377" s="228"/>
      <c r="R377" s="228"/>
      <c r="S377" s="228"/>
      <c r="T377" s="229"/>
      <c r="AT377" s="230" t="s">
        <v>176</v>
      </c>
      <c r="AU377" s="230" t="s">
        <v>165</v>
      </c>
      <c r="AV377" s="14" t="s">
        <v>84</v>
      </c>
      <c r="AW377" s="14" t="s">
        <v>31</v>
      </c>
      <c r="AX377" s="14" t="s">
        <v>75</v>
      </c>
      <c r="AY377" s="230" t="s">
        <v>164</v>
      </c>
    </row>
    <row r="378" spans="1:65" s="14" customFormat="1" ht="11.25">
      <c r="B378" s="220"/>
      <c r="C378" s="221"/>
      <c r="D378" s="211" t="s">
        <v>176</v>
      </c>
      <c r="E378" s="222" t="s">
        <v>1</v>
      </c>
      <c r="F378" s="223" t="s">
        <v>431</v>
      </c>
      <c r="G378" s="221"/>
      <c r="H378" s="224">
        <v>14.215</v>
      </c>
      <c r="I378" s="225"/>
      <c r="J378" s="221"/>
      <c r="K378" s="221"/>
      <c r="L378" s="226"/>
      <c r="M378" s="227"/>
      <c r="N378" s="228"/>
      <c r="O378" s="228"/>
      <c r="P378" s="228"/>
      <c r="Q378" s="228"/>
      <c r="R378" s="228"/>
      <c r="S378" s="228"/>
      <c r="T378" s="229"/>
      <c r="AT378" s="230" t="s">
        <v>176</v>
      </c>
      <c r="AU378" s="230" t="s">
        <v>165</v>
      </c>
      <c r="AV378" s="14" t="s">
        <v>84</v>
      </c>
      <c r="AW378" s="14" t="s">
        <v>31</v>
      </c>
      <c r="AX378" s="14" t="s">
        <v>75</v>
      </c>
      <c r="AY378" s="230" t="s">
        <v>164</v>
      </c>
    </row>
    <row r="379" spans="1:65" s="2" customFormat="1" ht="26.45" customHeight="1">
      <c r="A379" s="34"/>
      <c r="B379" s="35"/>
      <c r="C379" s="191" t="s">
        <v>432</v>
      </c>
      <c r="D379" s="191" t="s">
        <v>167</v>
      </c>
      <c r="E379" s="192" t="s">
        <v>433</v>
      </c>
      <c r="F379" s="193" t="s">
        <v>434</v>
      </c>
      <c r="G379" s="194" t="s">
        <v>170</v>
      </c>
      <c r="H379" s="195">
        <v>6.1970000000000001</v>
      </c>
      <c r="I379" s="196"/>
      <c r="J379" s="197">
        <f>ROUND(I379*H379,2)</f>
        <v>0</v>
      </c>
      <c r="K379" s="193" t="s">
        <v>171</v>
      </c>
      <c r="L379" s="39"/>
      <c r="M379" s="198" t="s">
        <v>1</v>
      </c>
      <c r="N379" s="199" t="s">
        <v>40</v>
      </c>
      <c r="O379" s="71"/>
      <c r="P379" s="200">
        <f>O379*H379</f>
        <v>0</v>
      </c>
      <c r="Q379" s="200">
        <v>0</v>
      </c>
      <c r="R379" s="200">
        <f>Q379*H379</f>
        <v>0</v>
      </c>
      <c r="S379" s="200">
        <v>1.8</v>
      </c>
      <c r="T379" s="201">
        <f>S379*H379</f>
        <v>11.1546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202" t="s">
        <v>172</v>
      </c>
      <c r="AT379" s="202" t="s">
        <v>167</v>
      </c>
      <c r="AU379" s="202" t="s">
        <v>165</v>
      </c>
      <c r="AY379" s="17" t="s">
        <v>164</v>
      </c>
      <c r="BE379" s="203">
        <f>IF(N379="základní",J379,0)</f>
        <v>0</v>
      </c>
      <c r="BF379" s="203">
        <f>IF(N379="snížená",J379,0)</f>
        <v>0</v>
      </c>
      <c r="BG379" s="203">
        <f>IF(N379="zákl. přenesená",J379,0)</f>
        <v>0</v>
      </c>
      <c r="BH379" s="203">
        <f>IF(N379="sníž. přenesená",J379,0)</f>
        <v>0</v>
      </c>
      <c r="BI379" s="203">
        <f>IF(N379="nulová",J379,0)</f>
        <v>0</v>
      </c>
      <c r="BJ379" s="17" t="s">
        <v>82</v>
      </c>
      <c r="BK379" s="203">
        <f>ROUND(I379*H379,2)</f>
        <v>0</v>
      </c>
      <c r="BL379" s="17" t="s">
        <v>172</v>
      </c>
      <c r="BM379" s="202" t="s">
        <v>435</v>
      </c>
    </row>
    <row r="380" spans="1:65" s="2" customFormat="1" ht="11.25">
      <c r="A380" s="34"/>
      <c r="B380" s="35"/>
      <c r="C380" s="36"/>
      <c r="D380" s="204" t="s">
        <v>174</v>
      </c>
      <c r="E380" s="36"/>
      <c r="F380" s="205" t="s">
        <v>436</v>
      </c>
      <c r="G380" s="36"/>
      <c r="H380" s="36"/>
      <c r="I380" s="206"/>
      <c r="J380" s="36"/>
      <c r="K380" s="36"/>
      <c r="L380" s="39"/>
      <c r="M380" s="207"/>
      <c r="N380" s="208"/>
      <c r="O380" s="71"/>
      <c r="P380" s="71"/>
      <c r="Q380" s="71"/>
      <c r="R380" s="71"/>
      <c r="S380" s="71"/>
      <c r="T380" s="72"/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T380" s="17" t="s">
        <v>174</v>
      </c>
      <c r="AU380" s="17" t="s">
        <v>165</v>
      </c>
    </row>
    <row r="381" spans="1:65" s="13" customFormat="1" ht="22.5">
      <c r="B381" s="209"/>
      <c r="C381" s="210"/>
      <c r="D381" s="211" t="s">
        <v>176</v>
      </c>
      <c r="E381" s="212" t="s">
        <v>1</v>
      </c>
      <c r="F381" s="213" t="s">
        <v>177</v>
      </c>
      <c r="G381" s="210"/>
      <c r="H381" s="212" t="s">
        <v>1</v>
      </c>
      <c r="I381" s="214"/>
      <c r="J381" s="210"/>
      <c r="K381" s="210"/>
      <c r="L381" s="215"/>
      <c r="M381" s="216"/>
      <c r="N381" s="217"/>
      <c r="O381" s="217"/>
      <c r="P381" s="217"/>
      <c r="Q381" s="217"/>
      <c r="R381" s="217"/>
      <c r="S381" s="217"/>
      <c r="T381" s="218"/>
      <c r="AT381" s="219" t="s">
        <v>176</v>
      </c>
      <c r="AU381" s="219" t="s">
        <v>165</v>
      </c>
      <c r="AV381" s="13" t="s">
        <v>82</v>
      </c>
      <c r="AW381" s="13" t="s">
        <v>31</v>
      </c>
      <c r="AX381" s="13" t="s">
        <v>75</v>
      </c>
      <c r="AY381" s="219" t="s">
        <v>164</v>
      </c>
    </row>
    <row r="382" spans="1:65" s="13" customFormat="1" ht="11.25">
      <c r="B382" s="209"/>
      <c r="C382" s="210"/>
      <c r="D382" s="211" t="s">
        <v>176</v>
      </c>
      <c r="E382" s="212" t="s">
        <v>1</v>
      </c>
      <c r="F382" s="213" t="s">
        <v>178</v>
      </c>
      <c r="G382" s="210"/>
      <c r="H382" s="212" t="s">
        <v>1</v>
      </c>
      <c r="I382" s="214"/>
      <c r="J382" s="210"/>
      <c r="K382" s="210"/>
      <c r="L382" s="215"/>
      <c r="M382" s="216"/>
      <c r="N382" s="217"/>
      <c r="O382" s="217"/>
      <c r="P382" s="217"/>
      <c r="Q382" s="217"/>
      <c r="R382" s="217"/>
      <c r="S382" s="217"/>
      <c r="T382" s="218"/>
      <c r="AT382" s="219" t="s">
        <v>176</v>
      </c>
      <c r="AU382" s="219" t="s">
        <v>165</v>
      </c>
      <c r="AV382" s="13" t="s">
        <v>82</v>
      </c>
      <c r="AW382" s="13" t="s">
        <v>31</v>
      </c>
      <c r="AX382" s="13" t="s">
        <v>75</v>
      </c>
      <c r="AY382" s="219" t="s">
        <v>164</v>
      </c>
    </row>
    <row r="383" spans="1:65" s="14" customFormat="1" ht="22.5">
      <c r="B383" s="220"/>
      <c r="C383" s="221"/>
      <c r="D383" s="211" t="s">
        <v>176</v>
      </c>
      <c r="E383" s="222" t="s">
        <v>1</v>
      </c>
      <c r="F383" s="223" t="s">
        <v>437</v>
      </c>
      <c r="G383" s="221"/>
      <c r="H383" s="224">
        <v>6.1970000000000001</v>
      </c>
      <c r="I383" s="225"/>
      <c r="J383" s="221"/>
      <c r="K383" s="221"/>
      <c r="L383" s="226"/>
      <c r="M383" s="227"/>
      <c r="N383" s="228"/>
      <c r="O383" s="228"/>
      <c r="P383" s="228"/>
      <c r="Q383" s="228"/>
      <c r="R383" s="228"/>
      <c r="S383" s="228"/>
      <c r="T383" s="229"/>
      <c r="AT383" s="230" t="s">
        <v>176</v>
      </c>
      <c r="AU383" s="230" t="s">
        <v>165</v>
      </c>
      <c r="AV383" s="14" t="s">
        <v>84</v>
      </c>
      <c r="AW383" s="14" t="s">
        <v>31</v>
      </c>
      <c r="AX383" s="14" t="s">
        <v>75</v>
      </c>
      <c r="AY383" s="230" t="s">
        <v>164</v>
      </c>
    </row>
    <row r="384" spans="1:65" s="2" customFormat="1" ht="24" customHeight="1">
      <c r="A384" s="34"/>
      <c r="B384" s="35"/>
      <c r="C384" s="191" t="s">
        <v>438</v>
      </c>
      <c r="D384" s="191" t="s">
        <v>167</v>
      </c>
      <c r="E384" s="192" t="s">
        <v>439</v>
      </c>
      <c r="F384" s="193" t="s">
        <v>440</v>
      </c>
      <c r="G384" s="194" t="s">
        <v>189</v>
      </c>
      <c r="H384" s="195">
        <v>53.66</v>
      </c>
      <c r="I384" s="196"/>
      <c r="J384" s="197">
        <f>ROUND(I384*H384,2)</f>
        <v>0</v>
      </c>
      <c r="K384" s="193" t="s">
        <v>171</v>
      </c>
      <c r="L384" s="39"/>
      <c r="M384" s="198" t="s">
        <v>1</v>
      </c>
      <c r="N384" s="199" t="s">
        <v>40</v>
      </c>
      <c r="O384" s="71"/>
      <c r="P384" s="200">
        <f>O384*H384</f>
        <v>0</v>
      </c>
      <c r="Q384" s="200">
        <v>0</v>
      </c>
      <c r="R384" s="200">
        <f>Q384*H384</f>
        <v>0</v>
      </c>
      <c r="S384" s="200">
        <v>0</v>
      </c>
      <c r="T384" s="201">
        <f>S384*H384</f>
        <v>0</v>
      </c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R384" s="202" t="s">
        <v>172</v>
      </c>
      <c r="AT384" s="202" t="s">
        <v>167</v>
      </c>
      <c r="AU384" s="202" t="s">
        <v>165</v>
      </c>
      <c r="AY384" s="17" t="s">
        <v>164</v>
      </c>
      <c r="BE384" s="203">
        <f>IF(N384="základní",J384,0)</f>
        <v>0</v>
      </c>
      <c r="BF384" s="203">
        <f>IF(N384="snížená",J384,0)</f>
        <v>0</v>
      </c>
      <c r="BG384" s="203">
        <f>IF(N384="zákl. přenesená",J384,0)</f>
        <v>0</v>
      </c>
      <c r="BH384" s="203">
        <f>IF(N384="sníž. přenesená",J384,0)</f>
        <v>0</v>
      </c>
      <c r="BI384" s="203">
        <f>IF(N384="nulová",J384,0)</f>
        <v>0</v>
      </c>
      <c r="BJ384" s="17" t="s">
        <v>82</v>
      </c>
      <c r="BK384" s="203">
        <f>ROUND(I384*H384,2)</f>
        <v>0</v>
      </c>
      <c r="BL384" s="17" t="s">
        <v>172</v>
      </c>
      <c r="BM384" s="202" t="s">
        <v>441</v>
      </c>
    </row>
    <row r="385" spans="1:65" s="2" customFormat="1" ht="11.25">
      <c r="A385" s="34"/>
      <c r="B385" s="35"/>
      <c r="C385" s="36"/>
      <c r="D385" s="204" t="s">
        <v>174</v>
      </c>
      <c r="E385" s="36"/>
      <c r="F385" s="205" t="s">
        <v>442</v>
      </c>
      <c r="G385" s="36"/>
      <c r="H385" s="36"/>
      <c r="I385" s="206"/>
      <c r="J385" s="36"/>
      <c r="K385" s="36"/>
      <c r="L385" s="39"/>
      <c r="M385" s="207"/>
      <c r="N385" s="208"/>
      <c r="O385" s="71"/>
      <c r="P385" s="71"/>
      <c r="Q385" s="71"/>
      <c r="R385" s="71"/>
      <c r="S385" s="71"/>
      <c r="T385" s="72"/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T385" s="17" t="s">
        <v>174</v>
      </c>
      <c r="AU385" s="17" t="s">
        <v>165</v>
      </c>
    </row>
    <row r="386" spans="1:65" s="2" customFormat="1" ht="48.75">
      <c r="A386" s="34"/>
      <c r="B386" s="35"/>
      <c r="C386" s="36"/>
      <c r="D386" s="211" t="s">
        <v>258</v>
      </c>
      <c r="E386" s="36"/>
      <c r="F386" s="231" t="s">
        <v>443</v>
      </c>
      <c r="G386" s="36"/>
      <c r="H386" s="36"/>
      <c r="I386" s="206"/>
      <c r="J386" s="36"/>
      <c r="K386" s="36"/>
      <c r="L386" s="39"/>
      <c r="M386" s="207"/>
      <c r="N386" s="208"/>
      <c r="O386" s="71"/>
      <c r="P386" s="71"/>
      <c r="Q386" s="71"/>
      <c r="R386" s="71"/>
      <c r="S386" s="71"/>
      <c r="T386" s="72"/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T386" s="17" t="s">
        <v>258</v>
      </c>
      <c r="AU386" s="17" t="s">
        <v>165</v>
      </c>
    </row>
    <row r="387" spans="1:65" s="13" customFormat="1" ht="22.5">
      <c r="B387" s="209"/>
      <c r="C387" s="210"/>
      <c r="D387" s="211" t="s">
        <v>176</v>
      </c>
      <c r="E387" s="212" t="s">
        <v>1</v>
      </c>
      <c r="F387" s="213" t="s">
        <v>177</v>
      </c>
      <c r="G387" s="210"/>
      <c r="H387" s="212" t="s">
        <v>1</v>
      </c>
      <c r="I387" s="214"/>
      <c r="J387" s="210"/>
      <c r="K387" s="210"/>
      <c r="L387" s="215"/>
      <c r="M387" s="216"/>
      <c r="N387" s="217"/>
      <c r="O387" s="217"/>
      <c r="P387" s="217"/>
      <c r="Q387" s="217"/>
      <c r="R387" s="217"/>
      <c r="S387" s="217"/>
      <c r="T387" s="218"/>
      <c r="AT387" s="219" t="s">
        <v>176</v>
      </c>
      <c r="AU387" s="219" t="s">
        <v>165</v>
      </c>
      <c r="AV387" s="13" t="s">
        <v>82</v>
      </c>
      <c r="AW387" s="13" t="s">
        <v>31</v>
      </c>
      <c r="AX387" s="13" t="s">
        <v>75</v>
      </c>
      <c r="AY387" s="219" t="s">
        <v>164</v>
      </c>
    </row>
    <row r="388" spans="1:65" s="13" customFormat="1" ht="11.25">
      <c r="B388" s="209"/>
      <c r="C388" s="210"/>
      <c r="D388" s="211" t="s">
        <v>176</v>
      </c>
      <c r="E388" s="212" t="s">
        <v>1</v>
      </c>
      <c r="F388" s="213" t="s">
        <v>178</v>
      </c>
      <c r="G388" s="210"/>
      <c r="H388" s="212" t="s">
        <v>1</v>
      </c>
      <c r="I388" s="214"/>
      <c r="J388" s="210"/>
      <c r="K388" s="210"/>
      <c r="L388" s="215"/>
      <c r="M388" s="216"/>
      <c r="N388" s="217"/>
      <c r="O388" s="217"/>
      <c r="P388" s="217"/>
      <c r="Q388" s="217"/>
      <c r="R388" s="217"/>
      <c r="S388" s="217"/>
      <c r="T388" s="218"/>
      <c r="AT388" s="219" t="s">
        <v>176</v>
      </c>
      <c r="AU388" s="219" t="s">
        <v>165</v>
      </c>
      <c r="AV388" s="13" t="s">
        <v>82</v>
      </c>
      <c r="AW388" s="13" t="s">
        <v>31</v>
      </c>
      <c r="AX388" s="13" t="s">
        <v>75</v>
      </c>
      <c r="AY388" s="219" t="s">
        <v>164</v>
      </c>
    </row>
    <row r="389" spans="1:65" s="14" customFormat="1" ht="11.25">
      <c r="B389" s="220"/>
      <c r="C389" s="221"/>
      <c r="D389" s="211" t="s">
        <v>176</v>
      </c>
      <c r="E389" s="222" t="s">
        <v>1</v>
      </c>
      <c r="F389" s="223" t="s">
        <v>302</v>
      </c>
      <c r="G389" s="221"/>
      <c r="H389" s="224">
        <v>1.22</v>
      </c>
      <c r="I389" s="225"/>
      <c r="J389" s="221"/>
      <c r="K389" s="221"/>
      <c r="L389" s="226"/>
      <c r="M389" s="227"/>
      <c r="N389" s="228"/>
      <c r="O389" s="228"/>
      <c r="P389" s="228"/>
      <c r="Q389" s="228"/>
      <c r="R389" s="228"/>
      <c r="S389" s="228"/>
      <c r="T389" s="229"/>
      <c r="AT389" s="230" t="s">
        <v>176</v>
      </c>
      <c r="AU389" s="230" t="s">
        <v>165</v>
      </c>
      <c r="AV389" s="14" t="s">
        <v>84</v>
      </c>
      <c r="AW389" s="14" t="s">
        <v>31</v>
      </c>
      <c r="AX389" s="14" t="s">
        <v>75</v>
      </c>
      <c r="AY389" s="230" t="s">
        <v>164</v>
      </c>
    </row>
    <row r="390" spans="1:65" s="14" customFormat="1" ht="11.25">
      <c r="B390" s="220"/>
      <c r="C390" s="221"/>
      <c r="D390" s="211" t="s">
        <v>176</v>
      </c>
      <c r="E390" s="222" t="s">
        <v>1</v>
      </c>
      <c r="F390" s="223" t="s">
        <v>304</v>
      </c>
      <c r="G390" s="221"/>
      <c r="H390" s="224">
        <v>26.02</v>
      </c>
      <c r="I390" s="225"/>
      <c r="J390" s="221"/>
      <c r="K390" s="221"/>
      <c r="L390" s="226"/>
      <c r="M390" s="227"/>
      <c r="N390" s="228"/>
      <c r="O390" s="228"/>
      <c r="P390" s="228"/>
      <c r="Q390" s="228"/>
      <c r="R390" s="228"/>
      <c r="S390" s="228"/>
      <c r="T390" s="229"/>
      <c r="AT390" s="230" t="s">
        <v>176</v>
      </c>
      <c r="AU390" s="230" t="s">
        <v>165</v>
      </c>
      <c r="AV390" s="14" t="s">
        <v>84</v>
      </c>
      <c r="AW390" s="14" t="s">
        <v>31</v>
      </c>
      <c r="AX390" s="14" t="s">
        <v>75</v>
      </c>
      <c r="AY390" s="230" t="s">
        <v>164</v>
      </c>
    </row>
    <row r="391" spans="1:65" s="14" customFormat="1" ht="11.25">
      <c r="B391" s="220"/>
      <c r="C391" s="221"/>
      <c r="D391" s="211" t="s">
        <v>176</v>
      </c>
      <c r="E391" s="222" t="s">
        <v>1</v>
      </c>
      <c r="F391" s="223" t="s">
        <v>305</v>
      </c>
      <c r="G391" s="221"/>
      <c r="H391" s="224">
        <v>26.42</v>
      </c>
      <c r="I391" s="225"/>
      <c r="J391" s="221"/>
      <c r="K391" s="221"/>
      <c r="L391" s="226"/>
      <c r="M391" s="227"/>
      <c r="N391" s="228"/>
      <c r="O391" s="228"/>
      <c r="P391" s="228"/>
      <c r="Q391" s="228"/>
      <c r="R391" s="228"/>
      <c r="S391" s="228"/>
      <c r="T391" s="229"/>
      <c r="AT391" s="230" t="s">
        <v>176</v>
      </c>
      <c r="AU391" s="230" t="s">
        <v>165</v>
      </c>
      <c r="AV391" s="14" t="s">
        <v>84</v>
      </c>
      <c r="AW391" s="14" t="s">
        <v>31</v>
      </c>
      <c r="AX391" s="14" t="s">
        <v>75</v>
      </c>
      <c r="AY391" s="230" t="s">
        <v>164</v>
      </c>
    </row>
    <row r="392" spans="1:65" s="2" customFormat="1" ht="40.9" customHeight="1">
      <c r="A392" s="34"/>
      <c r="B392" s="35"/>
      <c r="C392" s="191" t="s">
        <v>444</v>
      </c>
      <c r="D392" s="191" t="s">
        <v>167</v>
      </c>
      <c r="E392" s="192" t="s">
        <v>445</v>
      </c>
      <c r="F392" s="193" t="s">
        <v>446</v>
      </c>
      <c r="G392" s="194" t="s">
        <v>170</v>
      </c>
      <c r="H392" s="195">
        <v>0.90100000000000002</v>
      </c>
      <c r="I392" s="196"/>
      <c r="J392" s="197">
        <f>ROUND(I392*H392,2)</f>
        <v>0</v>
      </c>
      <c r="K392" s="193" t="s">
        <v>171</v>
      </c>
      <c r="L392" s="39"/>
      <c r="M392" s="198" t="s">
        <v>1</v>
      </c>
      <c r="N392" s="199" t="s">
        <v>40</v>
      </c>
      <c r="O392" s="71"/>
      <c r="P392" s="200">
        <f>O392*H392</f>
        <v>0</v>
      </c>
      <c r="Q392" s="200">
        <v>0</v>
      </c>
      <c r="R392" s="200">
        <f>Q392*H392</f>
        <v>0</v>
      </c>
      <c r="S392" s="200">
        <v>2.2000000000000002</v>
      </c>
      <c r="T392" s="201">
        <f>S392*H392</f>
        <v>1.9822000000000002</v>
      </c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R392" s="202" t="s">
        <v>172</v>
      </c>
      <c r="AT392" s="202" t="s">
        <v>167</v>
      </c>
      <c r="AU392" s="202" t="s">
        <v>165</v>
      </c>
      <c r="AY392" s="17" t="s">
        <v>164</v>
      </c>
      <c r="BE392" s="203">
        <f>IF(N392="základní",J392,0)</f>
        <v>0</v>
      </c>
      <c r="BF392" s="203">
        <f>IF(N392="snížená",J392,0)</f>
        <v>0</v>
      </c>
      <c r="BG392" s="203">
        <f>IF(N392="zákl. přenesená",J392,0)</f>
        <v>0</v>
      </c>
      <c r="BH392" s="203">
        <f>IF(N392="sníž. přenesená",J392,0)</f>
        <v>0</v>
      </c>
      <c r="BI392" s="203">
        <f>IF(N392="nulová",J392,0)</f>
        <v>0</v>
      </c>
      <c r="BJ392" s="17" t="s">
        <v>82</v>
      </c>
      <c r="BK392" s="203">
        <f>ROUND(I392*H392,2)</f>
        <v>0</v>
      </c>
      <c r="BL392" s="17" t="s">
        <v>172</v>
      </c>
      <c r="BM392" s="202" t="s">
        <v>447</v>
      </c>
    </row>
    <row r="393" spans="1:65" s="2" customFormat="1" ht="11.25">
      <c r="A393" s="34"/>
      <c r="B393" s="35"/>
      <c r="C393" s="36"/>
      <c r="D393" s="204" t="s">
        <v>174</v>
      </c>
      <c r="E393" s="36"/>
      <c r="F393" s="205" t="s">
        <v>448</v>
      </c>
      <c r="G393" s="36"/>
      <c r="H393" s="36"/>
      <c r="I393" s="206"/>
      <c r="J393" s="36"/>
      <c r="K393" s="36"/>
      <c r="L393" s="39"/>
      <c r="M393" s="207"/>
      <c r="N393" s="208"/>
      <c r="O393" s="71"/>
      <c r="P393" s="71"/>
      <c r="Q393" s="71"/>
      <c r="R393" s="71"/>
      <c r="S393" s="71"/>
      <c r="T393" s="72"/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T393" s="17" t="s">
        <v>174</v>
      </c>
      <c r="AU393" s="17" t="s">
        <v>165</v>
      </c>
    </row>
    <row r="394" spans="1:65" s="13" customFormat="1" ht="22.5">
      <c r="B394" s="209"/>
      <c r="C394" s="210"/>
      <c r="D394" s="211" t="s">
        <v>176</v>
      </c>
      <c r="E394" s="212" t="s">
        <v>1</v>
      </c>
      <c r="F394" s="213" t="s">
        <v>177</v>
      </c>
      <c r="G394" s="210"/>
      <c r="H394" s="212" t="s">
        <v>1</v>
      </c>
      <c r="I394" s="214"/>
      <c r="J394" s="210"/>
      <c r="K394" s="210"/>
      <c r="L394" s="215"/>
      <c r="M394" s="216"/>
      <c r="N394" s="217"/>
      <c r="O394" s="217"/>
      <c r="P394" s="217"/>
      <c r="Q394" s="217"/>
      <c r="R394" s="217"/>
      <c r="S394" s="217"/>
      <c r="T394" s="218"/>
      <c r="AT394" s="219" t="s">
        <v>176</v>
      </c>
      <c r="AU394" s="219" t="s">
        <v>165</v>
      </c>
      <c r="AV394" s="13" t="s">
        <v>82</v>
      </c>
      <c r="AW394" s="13" t="s">
        <v>31</v>
      </c>
      <c r="AX394" s="13" t="s">
        <v>75</v>
      </c>
      <c r="AY394" s="219" t="s">
        <v>164</v>
      </c>
    </row>
    <row r="395" spans="1:65" s="13" customFormat="1" ht="11.25">
      <c r="B395" s="209"/>
      <c r="C395" s="210"/>
      <c r="D395" s="211" t="s">
        <v>176</v>
      </c>
      <c r="E395" s="212" t="s">
        <v>1</v>
      </c>
      <c r="F395" s="213" t="s">
        <v>178</v>
      </c>
      <c r="G395" s="210"/>
      <c r="H395" s="212" t="s">
        <v>1</v>
      </c>
      <c r="I395" s="214"/>
      <c r="J395" s="210"/>
      <c r="K395" s="210"/>
      <c r="L395" s="215"/>
      <c r="M395" s="216"/>
      <c r="N395" s="217"/>
      <c r="O395" s="217"/>
      <c r="P395" s="217"/>
      <c r="Q395" s="217"/>
      <c r="R395" s="217"/>
      <c r="S395" s="217"/>
      <c r="T395" s="218"/>
      <c r="AT395" s="219" t="s">
        <v>176</v>
      </c>
      <c r="AU395" s="219" t="s">
        <v>165</v>
      </c>
      <c r="AV395" s="13" t="s">
        <v>82</v>
      </c>
      <c r="AW395" s="13" t="s">
        <v>31</v>
      </c>
      <c r="AX395" s="13" t="s">
        <v>75</v>
      </c>
      <c r="AY395" s="219" t="s">
        <v>164</v>
      </c>
    </row>
    <row r="396" spans="1:65" s="14" customFormat="1" ht="11.25">
      <c r="B396" s="220"/>
      <c r="C396" s="221"/>
      <c r="D396" s="211" t="s">
        <v>176</v>
      </c>
      <c r="E396" s="222" t="s">
        <v>1</v>
      </c>
      <c r="F396" s="223" t="s">
        <v>449</v>
      </c>
      <c r="G396" s="221"/>
      <c r="H396" s="224">
        <v>5.5E-2</v>
      </c>
      <c r="I396" s="225"/>
      <c r="J396" s="221"/>
      <c r="K396" s="221"/>
      <c r="L396" s="226"/>
      <c r="M396" s="227"/>
      <c r="N396" s="228"/>
      <c r="O396" s="228"/>
      <c r="P396" s="228"/>
      <c r="Q396" s="228"/>
      <c r="R396" s="228"/>
      <c r="S396" s="228"/>
      <c r="T396" s="229"/>
      <c r="AT396" s="230" t="s">
        <v>176</v>
      </c>
      <c r="AU396" s="230" t="s">
        <v>165</v>
      </c>
      <c r="AV396" s="14" t="s">
        <v>84</v>
      </c>
      <c r="AW396" s="14" t="s">
        <v>31</v>
      </c>
      <c r="AX396" s="14" t="s">
        <v>75</v>
      </c>
      <c r="AY396" s="230" t="s">
        <v>164</v>
      </c>
    </row>
    <row r="397" spans="1:65" s="14" customFormat="1" ht="11.25">
      <c r="B397" s="220"/>
      <c r="C397" s="221"/>
      <c r="D397" s="211" t="s">
        <v>176</v>
      </c>
      <c r="E397" s="222" t="s">
        <v>1</v>
      </c>
      <c r="F397" s="223" t="s">
        <v>450</v>
      </c>
      <c r="G397" s="221"/>
      <c r="H397" s="224">
        <v>9.5000000000000001E-2</v>
      </c>
      <c r="I397" s="225"/>
      <c r="J397" s="221"/>
      <c r="K397" s="221"/>
      <c r="L397" s="226"/>
      <c r="M397" s="227"/>
      <c r="N397" s="228"/>
      <c r="O397" s="228"/>
      <c r="P397" s="228"/>
      <c r="Q397" s="228"/>
      <c r="R397" s="228"/>
      <c r="S397" s="228"/>
      <c r="T397" s="229"/>
      <c r="AT397" s="230" t="s">
        <v>176</v>
      </c>
      <c r="AU397" s="230" t="s">
        <v>165</v>
      </c>
      <c r="AV397" s="14" t="s">
        <v>84</v>
      </c>
      <c r="AW397" s="14" t="s">
        <v>31</v>
      </c>
      <c r="AX397" s="14" t="s">
        <v>75</v>
      </c>
      <c r="AY397" s="230" t="s">
        <v>164</v>
      </c>
    </row>
    <row r="398" spans="1:65" s="14" customFormat="1" ht="11.25">
      <c r="B398" s="220"/>
      <c r="C398" s="221"/>
      <c r="D398" s="211" t="s">
        <v>176</v>
      </c>
      <c r="E398" s="222" t="s">
        <v>1</v>
      </c>
      <c r="F398" s="223" t="s">
        <v>451</v>
      </c>
      <c r="G398" s="221"/>
      <c r="H398" s="224">
        <v>0.61399999999999999</v>
      </c>
      <c r="I398" s="225"/>
      <c r="J398" s="221"/>
      <c r="K398" s="221"/>
      <c r="L398" s="226"/>
      <c r="M398" s="227"/>
      <c r="N398" s="228"/>
      <c r="O398" s="228"/>
      <c r="P398" s="228"/>
      <c r="Q398" s="228"/>
      <c r="R398" s="228"/>
      <c r="S398" s="228"/>
      <c r="T398" s="229"/>
      <c r="AT398" s="230" t="s">
        <v>176</v>
      </c>
      <c r="AU398" s="230" t="s">
        <v>165</v>
      </c>
      <c r="AV398" s="14" t="s">
        <v>84</v>
      </c>
      <c r="AW398" s="14" t="s">
        <v>31</v>
      </c>
      <c r="AX398" s="14" t="s">
        <v>75</v>
      </c>
      <c r="AY398" s="230" t="s">
        <v>164</v>
      </c>
    </row>
    <row r="399" spans="1:65" s="14" customFormat="1" ht="11.25">
      <c r="B399" s="220"/>
      <c r="C399" s="221"/>
      <c r="D399" s="211" t="s">
        <v>176</v>
      </c>
      <c r="E399" s="222" t="s">
        <v>1</v>
      </c>
      <c r="F399" s="223" t="s">
        <v>452</v>
      </c>
      <c r="G399" s="221"/>
      <c r="H399" s="224">
        <v>0.13700000000000001</v>
      </c>
      <c r="I399" s="225"/>
      <c r="J399" s="221"/>
      <c r="K399" s="221"/>
      <c r="L399" s="226"/>
      <c r="M399" s="227"/>
      <c r="N399" s="228"/>
      <c r="O399" s="228"/>
      <c r="P399" s="228"/>
      <c r="Q399" s="228"/>
      <c r="R399" s="228"/>
      <c r="S399" s="228"/>
      <c r="T399" s="229"/>
      <c r="AT399" s="230" t="s">
        <v>176</v>
      </c>
      <c r="AU399" s="230" t="s">
        <v>165</v>
      </c>
      <c r="AV399" s="14" t="s">
        <v>84</v>
      </c>
      <c r="AW399" s="14" t="s">
        <v>31</v>
      </c>
      <c r="AX399" s="14" t="s">
        <v>75</v>
      </c>
      <c r="AY399" s="230" t="s">
        <v>164</v>
      </c>
    </row>
    <row r="400" spans="1:65" s="2" customFormat="1" ht="26.45" customHeight="1">
      <c r="A400" s="34"/>
      <c r="B400" s="35"/>
      <c r="C400" s="191" t="s">
        <v>453</v>
      </c>
      <c r="D400" s="191" t="s">
        <v>167</v>
      </c>
      <c r="E400" s="192" t="s">
        <v>454</v>
      </c>
      <c r="F400" s="193" t="s">
        <v>455</v>
      </c>
      <c r="G400" s="194" t="s">
        <v>189</v>
      </c>
      <c r="H400" s="195">
        <v>13.65</v>
      </c>
      <c r="I400" s="196"/>
      <c r="J400" s="197">
        <f>ROUND(I400*H400,2)</f>
        <v>0</v>
      </c>
      <c r="K400" s="193" t="s">
        <v>171</v>
      </c>
      <c r="L400" s="39"/>
      <c r="M400" s="198" t="s">
        <v>1</v>
      </c>
      <c r="N400" s="199" t="s">
        <v>40</v>
      </c>
      <c r="O400" s="71"/>
      <c r="P400" s="200">
        <f>O400*H400</f>
        <v>0</v>
      </c>
      <c r="Q400" s="200">
        <v>0</v>
      </c>
      <c r="R400" s="200">
        <f>Q400*H400</f>
        <v>0</v>
      </c>
      <c r="S400" s="200">
        <v>3.5000000000000003E-2</v>
      </c>
      <c r="T400" s="201">
        <f>S400*H400</f>
        <v>0.47775000000000006</v>
      </c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R400" s="202" t="s">
        <v>172</v>
      </c>
      <c r="AT400" s="202" t="s">
        <v>167</v>
      </c>
      <c r="AU400" s="202" t="s">
        <v>165</v>
      </c>
      <c r="AY400" s="17" t="s">
        <v>164</v>
      </c>
      <c r="BE400" s="203">
        <f>IF(N400="základní",J400,0)</f>
        <v>0</v>
      </c>
      <c r="BF400" s="203">
        <f>IF(N400="snížená",J400,0)</f>
        <v>0</v>
      </c>
      <c r="BG400" s="203">
        <f>IF(N400="zákl. přenesená",J400,0)</f>
        <v>0</v>
      </c>
      <c r="BH400" s="203">
        <f>IF(N400="sníž. přenesená",J400,0)</f>
        <v>0</v>
      </c>
      <c r="BI400" s="203">
        <f>IF(N400="nulová",J400,0)</f>
        <v>0</v>
      </c>
      <c r="BJ400" s="17" t="s">
        <v>82</v>
      </c>
      <c r="BK400" s="203">
        <f>ROUND(I400*H400,2)</f>
        <v>0</v>
      </c>
      <c r="BL400" s="17" t="s">
        <v>172</v>
      </c>
      <c r="BM400" s="202" t="s">
        <v>456</v>
      </c>
    </row>
    <row r="401" spans="1:65" s="2" customFormat="1" ht="11.25">
      <c r="A401" s="34"/>
      <c r="B401" s="35"/>
      <c r="C401" s="36"/>
      <c r="D401" s="204" t="s">
        <v>174</v>
      </c>
      <c r="E401" s="36"/>
      <c r="F401" s="205" t="s">
        <v>457</v>
      </c>
      <c r="G401" s="36"/>
      <c r="H401" s="36"/>
      <c r="I401" s="206"/>
      <c r="J401" s="36"/>
      <c r="K401" s="36"/>
      <c r="L401" s="39"/>
      <c r="M401" s="207"/>
      <c r="N401" s="208"/>
      <c r="O401" s="71"/>
      <c r="P401" s="71"/>
      <c r="Q401" s="71"/>
      <c r="R401" s="71"/>
      <c r="S401" s="71"/>
      <c r="T401" s="72"/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T401" s="17" t="s">
        <v>174</v>
      </c>
      <c r="AU401" s="17" t="s">
        <v>165</v>
      </c>
    </row>
    <row r="402" spans="1:65" s="13" customFormat="1" ht="22.5">
      <c r="B402" s="209"/>
      <c r="C402" s="210"/>
      <c r="D402" s="211" t="s">
        <v>176</v>
      </c>
      <c r="E402" s="212" t="s">
        <v>1</v>
      </c>
      <c r="F402" s="213" t="s">
        <v>177</v>
      </c>
      <c r="G402" s="210"/>
      <c r="H402" s="212" t="s">
        <v>1</v>
      </c>
      <c r="I402" s="214"/>
      <c r="J402" s="210"/>
      <c r="K402" s="210"/>
      <c r="L402" s="215"/>
      <c r="M402" s="216"/>
      <c r="N402" s="217"/>
      <c r="O402" s="217"/>
      <c r="P402" s="217"/>
      <c r="Q402" s="217"/>
      <c r="R402" s="217"/>
      <c r="S402" s="217"/>
      <c r="T402" s="218"/>
      <c r="AT402" s="219" t="s">
        <v>176</v>
      </c>
      <c r="AU402" s="219" t="s">
        <v>165</v>
      </c>
      <c r="AV402" s="13" t="s">
        <v>82</v>
      </c>
      <c r="AW402" s="13" t="s">
        <v>31</v>
      </c>
      <c r="AX402" s="13" t="s">
        <v>75</v>
      </c>
      <c r="AY402" s="219" t="s">
        <v>164</v>
      </c>
    </row>
    <row r="403" spans="1:65" s="13" customFormat="1" ht="11.25">
      <c r="B403" s="209"/>
      <c r="C403" s="210"/>
      <c r="D403" s="211" t="s">
        <v>176</v>
      </c>
      <c r="E403" s="212" t="s">
        <v>1</v>
      </c>
      <c r="F403" s="213" t="s">
        <v>178</v>
      </c>
      <c r="G403" s="210"/>
      <c r="H403" s="212" t="s">
        <v>1</v>
      </c>
      <c r="I403" s="214"/>
      <c r="J403" s="210"/>
      <c r="K403" s="210"/>
      <c r="L403" s="215"/>
      <c r="M403" s="216"/>
      <c r="N403" s="217"/>
      <c r="O403" s="217"/>
      <c r="P403" s="217"/>
      <c r="Q403" s="217"/>
      <c r="R403" s="217"/>
      <c r="S403" s="217"/>
      <c r="T403" s="218"/>
      <c r="AT403" s="219" t="s">
        <v>176</v>
      </c>
      <c r="AU403" s="219" t="s">
        <v>165</v>
      </c>
      <c r="AV403" s="13" t="s">
        <v>82</v>
      </c>
      <c r="AW403" s="13" t="s">
        <v>31</v>
      </c>
      <c r="AX403" s="13" t="s">
        <v>75</v>
      </c>
      <c r="AY403" s="219" t="s">
        <v>164</v>
      </c>
    </row>
    <row r="404" spans="1:65" s="14" customFormat="1" ht="11.25">
      <c r="B404" s="220"/>
      <c r="C404" s="221"/>
      <c r="D404" s="211" t="s">
        <v>176</v>
      </c>
      <c r="E404" s="222" t="s">
        <v>1</v>
      </c>
      <c r="F404" s="223" t="s">
        <v>303</v>
      </c>
      <c r="G404" s="221"/>
      <c r="H404" s="224">
        <v>6.14</v>
      </c>
      <c r="I404" s="225"/>
      <c r="J404" s="221"/>
      <c r="K404" s="221"/>
      <c r="L404" s="226"/>
      <c r="M404" s="227"/>
      <c r="N404" s="228"/>
      <c r="O404" s="228"/>
      <c r="P404" s="228"/>
      <c r="Q404" s="228"/>
      <c r="R404" s="228"/>
      <c r="S404" s="228"/>
      <c r="T404" s="229"/>
      <c r="AT404" s="230" t="s">
        <v>176</v>
      </c>
      <c r="AU404" s="230" t="s">
        <v>165</v>
      </c>
      <c r="AV404" s="14" t="s">
        <v>84</v>
      </c>
      <c r="AW404" s="14" t="s">
        <v>31</v>
      </c>
      <c r="AX404" s="14" t="s">
        <v>75</v>
      </c>
      <c r="AY404" s="230" t="s">
        <v>164</v>
      </c>
    </row>
    <row r="405" spans="1:65" s="14" customFormat="1" ht="11.25">
      <c r="B405" s="220"/>
      <c r="C405" s="221"/>
      <c r="D405" s="211" t="s">
        <v>176</v>
      </c>
      <c r="E405" s="222" t="s">
        <v>1</v>
      </c>
      <c r="F405" s="223" t="s">
        <v>358</v>
      </c>
      <c r="G405" s="221"/>
      <c r="H405" s="224">
        <v>6.14</v>
      </c>
      <c r="I405" s="225"/>
      <c r="J405" s="221"/>
      <c r="K405" s="221"/>
      <c r="L405" s="226"/>
      <c r="M405" s="227"/>
      <c r="N405" s="228"/>
      <c r="O405" s="228"/>
      <c r="P405" s="228"/>
      <c r="Q405" s="228"/>
      <c r="R405" s="228"/>
      <c r="S405" s="228"/>
      <c r="T405" s="229"/>
      <c r="AT405" s="230" t="s">
        <v>176</v>
      </c>
      <c r="AU405" s="230" t="s">
        <v>165</v>
      </c>
      <c r="AV405" s="14" t="s">
        <v>84</v>
      </c>
      <c r="AW405" s="14" t="s">
        <v>31</v>
      </c>
      <c r="AX405" s="14" t="s">
        <v>75</v>
      </c>
      <c r="AY405" s="230" t="s">
        <v>164</v>
      </c>
    </row>
    <row r="406" spans="1:65" s="14" customFormat="1" ht="11.25">
      <c r="B406" s="220"/>
      <c r="C406" s="221"/>
      <c r="D406" s="211" t="s">
        <v>176</v>
      </c>
      <c r="E406" s="222" t="s">
        <v>1</v>
      </c>
      <c r="F406" s="223" t="s">
        <v>359</v>
      </c>
      <c r="G406" s="221"/>
      <c r="H406" s="224">
        <v>1.37</v>
      </c>
      <c r="I406" s="225"/>
      <c r="J406" s="221"/>
      <c r="K406" s="221"/>
      <c r="L406" s="226"/>
      <c r="M406" s="227"/>
      <c r="N406" s="228"/>
      <c r="O406" s="228"/>
      <c r="P406" s="228"/>
      <c r="Q406" s="228"/>
      <c r="R406" s="228"/>
      <c r="S406" s="228"/>
      <c r="T406" s="229"/>
      <c r="AT406" s="230" t="s">
        <v>176</v>
      </c>
      <c r="AU406" s="230" t="s">
        <v>165</v>
      </c>
      <c r="AV406" s="14" t="s">
        <v>84</v>
      </c>
      <c r="AW406" s="14" t="s">
        <v>31</v>
      </c>
      <c r="AX406" s="14" t="s">
        <v>75</v>
      </c>
      <c r="AY406" s="230" t="s">
        <v>164</v>
      </c>
    </row>
    <row r="407" spans="1:65" s="2" customFormat="1" ht="24" customHeight="1">
      <c r="A407" s="34"/>
      <c r="B407" s="35"/>
      <c r="C407" s="191" t="s">
        <v>458</v>
      </c>
      <c r="D407" s="191" t="s">
        <v>167</v>
      </c>
      <c r="E407" s="192" t="s">
        <v>459</v>
      </c>
      <c r="F407" s="193" t="s">
        <v>460</v>
      </c>
      <c r="G407" s="194" t="s">
        <v>189</v>
      </c>
      <c r="H407" s="195">
        <v>4.1369999999999996</v>
      </c>
      <c r="I407" s="196"/>
      <c r="J407" s="197">
        <f>ROUND(I407*H407,2)</f>
        <v>0</v>
      </c>
      <c r="K407" s="193" t="s">
        <v>171</v>
      </c>
      <c r="L407" s="39"/>
      <c r="M407" s="198" t="s">
        <v>1</v>
      </c>
      <c r="N407" s="199" t="s">
        <v>40</v>
      </c>
      <c r="O407" s="71"/>
      <c r="P407" s="200">
        <f>O407*H407</f>
        <v>0</v>
      </c>
      <c r="Q407" s="200">
        <v>0</v>
      </c>
      <c r="R407" s="200">
        <f>Q407*H407</f>
        <v>0</v>
      </c>
      <c r="S407" s="200">
        <v>7.5999999999999998E-2</v>
      </c>
      <c r="T407" s="201">
        <f>S407*H407</f>
        <v>0.31441199999999997</v>
      </c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R407" s="202" t="s">
        <v>172</v>
      </c>
      <c r="AT407" s="202" t="s">
        <v>167</v>
      </c>
      <c r="AU407" s="202" t="s">
        <v>165</v>
      </c>
      <c r="AY407" s="17" t="s">
        <v>164</v>
      </c>
      <c r="BE407" s="203">
        <f>IF(N407="základní",J407,0)</f>
        <v>0</v>
      </c>
      <c r="BF407" s="203">
        <f>IF(N407="snížená",J407,0)</f>
        <v>0</v>
      </c>
      <c r="BG407" s="203">
        <f>IF(N407="zákl. přenesená",J407,0)</f>
        <v>0</v>
      </c>
      <c r="BH407" s="203">
        <f>IF(N407="sníž. přenesená",J407,0)</f>
        <v>0</v>
      </c>
      <c r="BI407" s="203">
        <f>IF(N407="nulová",J407,0)</f>
        <v>0</v>
      </c>
      <c r="BJ407" s="17" t="s">
        <v>82</v>
      </c>
      <c r="BK407" s="203">
        <f>ROUND(I407*H407,2)</f>
        <v>0</v>
      </c>
      <c r="BL407" s="17" t="s">
        <v>172</v>
      </c>
      <c r="BM407" s="202" t="s">
        <v>461</v>
      </c>
    </row>
    <row r="408" spans="1:65" s="2" customFormat="1" ht="11.25">
      <c r="A408" s="34"/>
      <c r="B408" s="35"/>
      <c r="C408" s="36"/>
      <c r="D408" s="204" t="s">
        <v>174</v>
      </c>
      <c r="E408" s="36"/>
      <c r="F408" s="205" t="s">
        <v>462</v>
      </c>
      <c r="G408" s="36"/>
      <c r="H408" s="36"/>
      <c r="I408" s="206"/>
      <c r="J408" s="36"/>
      <c r="K408" s="36"/>
      <c r="L408" s="39"/>
      <c r="M408" s="207"/>
      <c r="N408" s="208"/>
      <c r="O408" s="71"/>
      <c r="P408" s="71"/>
      <c r="Q408" s="71"/>
      <c r="R408" s="71"/>
      <c r="S408" s="71"/>
      <c r="T408" s="72"/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T408" s="17" t="s">
        <v>174</v>
      </c>
      <c r="AU408" s="17" t="s">
        <v>165</v>
      </c>
    </row>
    <row r="409" spans="1:65" s="13" customFormat="1" ht="22.5">
      <c r="B409" s="209"/>
      <c r="C409" s="210"/>
      <c r="D409" s="211" t="s">
        <v>176</v>
      </c>
      <c r="E409" s="212" t="s">
        <v>1</v>
      </c>
      <c r="F409" s="213" t="s">
        <v>177</v>
      </c>
      <c r="G409" s="210"/>
      <c r="H409" s="212" t="s">
        <v>1</v>
      </c>
      <c r="I409" s="214"/>
      <c r="J409" s="210"/>
      <c r="K409" s="210"/>
      <c r="L409" s="215"/>
      <c r="M409" s="216"/>
      <c r="N409" s="217"/>
      <c r="O409" s="217"/>
      <c r="P409" s="217"/>
      <c r="Q409" s="217"/>
      <c r="R409" s="217"/>
      <c r="S409" s="217"/>
      <c r="T409" s="218"/>
      <c r="AT409" s="219" t="s">
        <v>176</v>
      </c>
      <c r="AU409" s="219" t="s">
        <v>165</v>
      </c>
      <c r="AV409" s="13" t="s">
        <v>82</v>
      </c>
      <c r="AW409" s="13" t="s">
        <v>31</v>
      </c>
      <c r="AX409" s="13" t="s">
        <v>75</v>
      </c>
      <c r="AY409" s="219" t="s">
        <v>164</v>
      </c>
    </row>
    <row r="410" spans="1:65" s="13" customFormat="1" ht="11.25">
      <c r="B410" s="209"/>
      <c r="C410" s="210"/>
      <c r="D410" s="211" t="s">
        <v>176</v>
      </c>
      <c r="E410" s="212" t="s">
        <v>1</v>
      </c>
      <c r="F410" s="213" t="s">
        <v>178</v>
      </c>
      <c r="G410" s="210"/>
      <c r="H410" s="212" t="s">
        <v>1</v>
      </c>
      <c r="I410" s="214"/>
      <c r="J410" s="210"/>
      <c r="K410" s="210"/>
      <c r="L410" s="215"/>
      <c r="M410" s="216"/>
      <c r="N410" s="217"/>
      <c r="O410" s="217"/>
      <c r="P410" s="217"/>
      <c r="Q410" s="217"/>
      <c r="R410" s="217"/>
      <c r="S410" s="217"/>
      <c r="T410" s="218"/>
      <c r="AT410" s="219" t="s">
        <v>176</v>
      </c>
      <c r="AU410" s="219" t="s">
        <v>165</v>
      </c>
      <c r="AV410" s="13" t="s">
        <v>82</v>
      </c>
      <c r="AW410" s="13" t="s">
        <v>31</v>
      </c>
      <c r="AX410" s="13" t="s">
        <v>75</v>
      </c>
      <c r="AY410" s="219" t="s">
        <v>164</v>
      </c>
    </row>
    <row r="411" spans="1:65" s="14" customFormat="1" ht="11.25">
      <c r="B411" s="220"/>
      <c r="C411" s="221"/>
      <c r="D411" s="211" t="s">
        <v>176</v>
      </c>
      <c r="E411" s="222" t="s">
        <v>1</v>
      </c>
      <c r="F411" s="223" t="s">
        <v>463</v>
      </c>
      <c r="G411" s="221"/>
      <c r="H411" s="224">
        <v>4.1369999999999996</v>
      </c>
      <c r="I411" s="225"/>
      <c r="J411" s="221"/>
      <c r="K411" s="221"/>
      <c r="L411" s="226"/>
      <c r="M411" s="227"/>
      <c r="N411" s="228"/>
      <c r="O411" s="228"/>
      <c r="P411" s="228"/>
      <c r="Q411" s="228"/>
      <c r="R411" s="228"/>
      <c r="S411" s="228"/>
      <c r="T411" s="229"/>
      <c r="AT411" s="230" t="s">
        <v>176</v>
      </c>
      <c r="AU411" s="230" t="s">
        <v>165</v>
      </c>
      <c r="AV411" s="14" t="s">
        <v>84</v>
      </c>
      <c r="AW411" s="14" t="s">
        <v>31</v>
      </c>
      <c r="AX411" s="14" t="s">
        <v>75</v>
      </c>
      <c r="AY411" s="230" t="s">
        <v>164</v>
      </c>
    </row>
    <row r="412" spans="1:65" s="2" customFormat="1" ht="24" customHeight="1">
      <c r="A412" s="34"/>
      <c r="B412" s="35"/>
      <c r="C412" s="191" t="s">
        <v>464</v>
      </c>
      <c r="D412" s="191" t="s">
        <v>167</v>
      </c>
      <c r="E412" s="192" t="s">
        <v>465</v>
      </c>
      <c r="F412" s="193" t="s">
        <v>466</v>
      </c>
      <c r="G412" s="194" t="s">
        <v>189</v>
      </c>
      <c r="H412" s="195">
        <v>4.3339999999999996</v>
      </c>
      <c r="I412" s="196"/>
      <c r="J412" s="197">
        <f>ROUND(I412*H412,2)</f>
        <v>0</v>
      </c>
      <c r="K412" s="193" t="s">
        <v>171</v>
      </c>
      <c r="L412" s="39"/>
      <c r="M412" s="198" t="s">
        <v>1</v>
      </c>
      <c r="N412" s="199" t="s">
        <v>40</v>
      </c>
      <c r="O412" s="71"/>
      <c r="P412" s="200">
        <f>O412*H412</f>
        <v>0</v>
      </c>
      <c r="Q412" s="200">
        <v>0</v>
      </c>
      <c r="R412" s="200">
        <f>Q412*H412</f>
        <v>0</v>
      </c>
      <c r="S412" s="200">
        <v>6.3E-2</v>
      </c>
      <c r="T412" s="201">
        <f>S412*H412</f>
        <v>0.27304199999999995</v>
      </c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R412" s="202" t="s">
        <v>172</v>
      </c>
      <c r="AT412" s="202" t="s">
        <v>167</v>
      </c>
      <c r="AU412" s="202" t="s">
        <v>165</v>
      </c>
      <c r="AY412" s="17" t="s">
        <v>164</v>
      </c>
      <c r="BE412" s="203">
        <f>IF(N412="základní",J412,0)</f>
        <v>0</v>
      </c>
      <c r="BF412" s="203">
        <f>IF(N412="snížená",J412,0)</f>
        <v>0</v>
      </c>
      <c r="BG412" s="203">
        <f>IF(N412="zákl. přenesená",J412,0)</f>
        <v>0</v>
      </c>
      <c r="BH412" s="203">
        <f>IF(N412="sníž. přenesená",J412,0)</f>
        <v>0</v>
      </c>
      <c r="BI412" s="203">
        <f>IF(N412="nulová",J412,0)</f>
        <v>0</v>
      </c>
      <c r="BJ412" s="17" t="s">
        <v>82</v>
      </c>
      <c r="BK412" s="203">
        <f>ROUND(I412*H412,2)</f>
        <v>0</v>
      </c>
      <c r="BL412" s="17" t="s">
        <v>172</v>
      </c>
      <c r="BM412" s="202" t="s">
        <v>467</v>
      </c>
    </row>
    <row r="413" spans="1:65" s="2" customFormat="1" ht="11.25">
      <c r="A413" s="34"/>
      <c r="B413" s="35"/>
      <c r="C413" s="36"/>
      <c r="D413" s="204" t="s">
        <v>174</v>
      </c>
      <c r="E413" s="36"/>
      <c r="F413" s="205" t="s">
        <v>468</v>
      </c>
      <c r="G413" s="36"/>
      <c r="H413" s="36"/>
      <c r="I413" s="206"/>
      <c r="J413" s="36"/>
      <c r="K413" s="36"/>
      <c r="L413" s="39"/>
      <c r="M413" s="207"/>
      <c r="N413" s="208"/>
      <c r="O413" s="71"/>
      <c r="P413" s="71"/>
      <c r="Q413" s="71"/>
      <c r="R413" s="71"/>
      <c r="S413" s="71"/>
      <c r="T413" s="72"/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T413" s="17" t="s">
        <v>174</v>
      </c>
      <c r="AU413" s="17" t="s">
        <v>165</v>
      </c>
    </row>
    <row r="414" spans="1:65" s="13" customFormat="1" ht="22.5">
      <c r="B414" s="209"/>
      <c r="C414" s="210"/>
      <c r="D414" s="211" t="s">
        <v>176</v>
      </c>
      <c r="E414" s="212" t="s">
        <v>1</v>
      </c>
      <c r="F414" s="213" t="s">
        <v>177</v>
      </c>
      <c r="G414" s="210"/>
      <c r="H414" s="212" t="s">
        <v>1</v>
      </c>
      <c r="I414" s="214"/>
      <c r="J414" s="210"/>
      <c r="K414" s="210"/>
      <c r="L414" s="215"/>
      <c r="M414" s="216"/>
      <c r="N414" s="217"/>
      <c r="O414" s="217"/>
      <c r="P414" s="217"/>
      <c r="Q414" s="217"/>
      <c r="R414" s="217"/>
      <c r="S414" s="217"/>
      <c r="T414" s="218"/>
      <c r="AT414" s="219" t="s">
        <v>176</v>
      </c>
      <c r="AU414" s="219" t="s">
        <v>165</v>
      </c>
      <c r="AV414" s="13" t="s">
        <v>82</v>
      </c>
      <c r="AW414" s="13" t="s">
        <v>31</v>
      </c>
      <c r="AX414" s="13" t="s">
        <v>75</v>
      </c>
      <c r="AY414" s="219" t="s">
        <v>164</v>
      </c>
    </row>
    <row r="415" spans="1:65" s="13" customFormat="1" ht="11.25">
      <c r="B415" s="209"/>
      <c r="C415" s="210"/>
      <c r="D415" s="211" t="s">
        <v>176</v>
      </c>
      <c r="E415" s="212" t="s">
        <v>1</v>
      </c>
      <c r="F415" s="213" t="s">
        <v>178</v>
      </c>
      <c r="G415" s="210"/>
      <c r="H415" s="212" t="s">
        <v>1</v>
      </c>
      <c r="I415" s="214"/>
      <c r="J415" s="210"/>
      <c r="K415" s="210"/>
      <c r="L415" s="215"/>
      <c r="M415" s="216"/>
      <c r="N415" s="217"/>
      <c r="O415" s="217"/>
      <c r="P415" s="217"/>
      <c r="Q415" s="217"/>
      <c r="R415" s="217"/>
      <c r="S415" s="217"/>
      <c r="T415" s="218"/>
      <c r="AT415" s="219" t="s">
        <v>176</v>
      </c>
      <c r="AU415" s="219" t="s">
        <v>165</v>
      </c>
      <c r="AV415" s="13" t="s">
        <v>82</v>
      </c>
      <c r="AW415" s="13" t="s">
        <v>31</v>
      </c>
      <c r="AX415" s="13" t="s">
        <v>75</v>
      </c>
      <c r="AY415" s="219" t="s">
        <v>164</v>
      </c>
    </row>
    <row r="416" spans="1:65" s="14" customFormat="1" ht="11.25">
      <c r="B416" s="220"/>
      <c r="C416" s="221"/>
      <c r="D416" s="211" t="s">
        <v>176</v>
      </c>
      <c r="E416" s="222" t="s">
        <v>1</v>
      </c>
      <c r="F416" s="223" t="s">
        <v>469</v>
      </c>
      <c r="G416" s="221"/>
      <c r="H416" s="224">
        <v>4.3339999999999996</v>
      </c>
      <c r="I416" s="225"/>
      <c r="J416" s="221"/>
      <c r="K416" s="221"/>
      <c r="L416" s="226"/>
      <c r="M416" s="227"/>
      <c r="N416" s="228"/>
      <c r="O416" s="228"/>
      <c r="P416" s="228"/>
      <c r="Q416" s="228"/>
      <c r="R416" s="228"/>
      <c r="S416" s="228"/>
      <c r="T416" s="229"/>
      <c r="AT416" s="230" t="s">
        <v>176</v>
      </c>
      <c r="AU416" s="230" t="s">
        <v>165</v>
      </c>
      <c r="AV416" s="14" t="s">
        <v>84</v>
      </c>
      <c r="AW416" s="14" t="s">
        <v>31</v>
      </c>
      <c r="AX416" s="14" t="s">
        <v>75</v>
      </c>
      <c r="AY416" s="230" t="s">
        <v>164</v>
      </c>
    </row>
    <row r="417" spans="1:65" s="2" customFormat="1" ht="26.45" customHeight="1">
      <c r="A417" s="34"/>
      <c r="B417" s="35"/>
      <c r="C417" s="191" t="s">
        <v>470</v>
      </c>
      <c r="D417" s="191" t="s">
        <v>167</v>
      </c>
      <c r="E417" s="192" t="s">
        <v>471</v>
      </c>
      <c r="F417" s="193" t="s">
        <v>472</v>
      </c>
      <c r="G417" s="194" t="s">
        <v>189</v>
      </c>
      <c r="H417" s="195">
        <v>3.65</v>
      </c>
      <c r="I417" s="196"/>
      <c r="J417" s="197">
        <f>ROUND(I417*H417,2)</f>
        <v>0</v>
      </c>
      <c r="K417" s="193" t="s">
        <v>171</v>
      </c>
      <c r="L417" s="39"/>
      <c r="M417" s="198" t="s">
        <v>1</v>
      </c>
      <c r="N417" s="199" t="s">
        <v>40</v>
      </c>
      <c r="O417" s="71"/>
      <c r="P417" s="200">
        <f>O417*H417</f>
        <v>0</v>
      </c>
      <c r="Q417" s="200">
        <v>0</v>
      </c>
      <c r="R417" s="200">
        <f>Q417*H417</f>
        <v>0</v>
      </c>
      <c r="S417" s="200">
        <v>0.18</v>
      </c>
      <c r="T417" s="201">
        <f>S417*H417</f>
        <v>0.65699999999999992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202" t="s">
        <v>172</v>
      </c>
      <c r="AT417" s="202" t="s">
        <v>167</v>
      </c>
      <c r="AU417" s="202" t="s">
        <v>165</v>
      </c>
      <c r="AY417" s="17" t="s">
        <v>164</v>
      </c>
      <c r="BE417" s="203">
        <f>IF(N417="základní",J417,0)</f>
        <v>0</v>
      </c>
      <c r="BF417" s="203">
        <f>IF(N417="snížená",J417,0)</f>
        <v>0</v>
      </c>
      <c r="BG417" s="203">
        <f>IF(N417="zákl. přenesená",J417,0)</f>
        <v>0</v>
      </c>
      <c r="BH417" s="203">
        <f>IF(N417="sníž. přenesená",J417,0)</f>
        <v>0</v>
      </c>
      <c r="BI417" s="203">
        <f>IF(N417="nulová",J417,0)</f>
        <v>0</v>
      </c>
      <c r="BJ417" s="17" t="s">
        <v>82</v>
      </c>
      <c r="BK417" s="203">
        <f>ROUND(I417*H417,2)</f>
        <v>0</v>
      </c>
      <c r="BL417" s="17" t="s">
        <v>172</v>
      </c>
      <c r="BM417" s="202" t="s">
        <v>473</v>
      </c>
    </row>
    <row r="418" spans="1:65" s="2" customFormat="1" ht="11.25">
      <c r="A418" s="34"/>
      <c r="B418" s="35"/>
      <c r="C418" s="36"/>
      <c r="D418" s="204" t="s">
        <v>174</v>
      </c>
      <c r="E418" s="36"/>
      <c r="F418" s="205" t="s">
        <v>474</v>
      </c>
      <c r="G418" s="36"/>
      <c r="H418" s="36"/>
      <c r="I418" s="206"/>
      <c r="J418" s="36"/>
      <c r="K418" s="36"/>
      <c r="L418" s="39"/>
      <c r="M418" s="207"/>
      <c r="N418" s="208"/>
      <c r="O418" s="71"/>
      <c r="P418" s="71"/>
      <c r="Q418" s="71"/>
      <c r="R418" s="71"/>
      <c r="S418" s="71"/>
      <c r="T418" s="72"/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T418" s="17" t="s">
        <v>174</v>
      </c>
      <c r="AU418" s="17" t="s">
        <v>165</v>
      </c>
    </row>
    <row r="419" spans="1:65" s="13" customFormat="1" ht="22.5">
      <c r="B419" s="209"/>
      <c r="C419" s="210"/>
      <c r="D419" s="211" t="s">
        <v>176</v>
      </c>
      <c r="E419" s="212" t="s">
        <v>1</v>
      </c>
      <c r="F419" s="213" t="s">
        <v>177</v>
      </c>
      <c r="G419" s="210"/>
      <c r="H419" s="212" t="s">
        <v>1</v>
      </c>
      <c r="I419" s="214"/>
      <c r="J419" s="210"/>
      <c r="K419" s="210"/>
      <c r="L419" s="215"/>
      <c r="M419" s="216"/>
      <c r="N419" s="217"/>
      <c r="O419" s="217"/>
      <c r="P419" s="217"/>
      <c r="Q419" s="217"/>
      <c r="R419" s="217"/>
      <c r="S419" s="217"/>
      <c r="T419" s="218"/>
      <c r="AT419" s="219" t="s">
        <v>176</v>
      </c>
      <c r="AU419" s="219" t="s">
        <v>165</v>
      </c>
      <c r="AV419" s="13" t="s">
        <v>82</v>
      </c>
      <c r="AW419" s="13" t="s">
        <v>31</v>
      </c>
      <c r="AX419" s="13" t="s">
        <v>75</v>
      </c>
      <c r="AY419" s="219" t="s">
        <v>164</v>
      </c>
    </row>
    <row r="420" spans="1:65" s="13" customFormat="1" ht="11.25">
      <c r="B420" s="209"/>
      <c r="C420" s="210"/>
      <c r="D420" s="211" t="s">
        <v>176</v>
      </c>
      <c r="E420" s="212" t="s">
        <v>1</v>
      </c>
      <c r="F420" s="213" t="s">
        <v>178</v>
      </c>
      <c r="G420" s="210"/>
      <c r="H420" s="212" t="s">
        <v>1</v>
      </c>
      <c r="I420" s="214"/>
      <c r="J420" s="210"/>
      <c r="K420" s="210"/>
      <c r="L420" s="215"/>
      <c r="M420" s="216"/>
      <c r="N420" s="217"/>
      <c r="O420" s="217"/>
      <c r="P420" s="217"/>
      <c r="Q420" s="217"/>
      <c r="R420" s="217"/>
      <c r="S420" s="217"/>
      <c r="T420" s="218"/>
      <c r="AT420" s="219" t="s">
        <v>176</v>
      </c>
      <c r="AU420" s="219" t="s">
        <v>165</v>
      </c>
      <c r="AV420" s="13" t="s">
        <v>82</v>
      </c>
      <c r="AW420" s="13" t="s">
        <v>31</v>
      </c>
      <c r="AX420" s="13" t="s">
        <v>75</v>
      </c>
      <c r="AY420" s="219" t="s">
        <v>164</v>
      </c>
    </row>
    <row r="421" spans="1:65" s="14" customFormat="1" ht="11.25">
      <c r="B421" s="220"/>
      <c r="C421" s="221"/>
      <c r="D421" s="211" t="s">
        <v>176</v>
      </c>
      <c r="E421" s="222" t="s">
        <v>1</v>
      </c>
      <c r="F421" s="223" t="s">
        <v>192</v>
      </c>
      <c r="G421" s="221"/>
      <c r="H421" s="224">
        <v>1.825</v>
      </c>
      <c r="I421" s="225"/>
      <c r="J421" s="221"/>
      <c r="K421" s="221"/>
      <c r="L421" s="226"/>
      <c r="M421" s="227"/>
      <c r="N421" s="228"/>
      <c r="O421" s="228"/>
      <c r="P421" s="228"/>
      <c r="Q421" s="228"/>
      <c r="R421" s="228"/>
      <c r="S421" s="228"/>
      <c r="T421" s="229"/>
      <c r="AT421" s="230" t="s">
        <v>176</v>
      </c>
      <c r="AU421" s="230" t="s">
        <v>165</v>
      </c>
      <c r="AV421" s="14" t="s">
        <v>84</v>
      </c>
      <c r="AW421" s="14" t="s">
        <v>31</v>
      </c>
      <c r="AX421" s="14" t="s">
        <v>75</v>
      </c>
      <c r="AY421" s="230" t="s">
        <v>164</v>
      </c>
    </row>
    <row r="422" spans="1:65" s="14" customFormat="1" ht="11.25">
      <c r="B422" s="220"/>
      <c r="C422" s="221"/>
      <c r="D422" s="211" t="s">
        <v>176</v>
      </c>
      <c r="E422" s="222" t="s">
        <v>1</v>
      </c>
      <c r="F422" s="223" t="s">
        <v>193</v>
      </c>
      <c r="G422" s="221"/>
      <c r="H422" s="224">
        <v>1.825</v>
      </c>
      <c r="I422" s="225"/>
      <c r="J422" s="221"/>
      <c r="K422" s="221"/>
      <c r="L422" s="226"/>
      <c r="M422" s="227"/>
      <c r="N422" s="228"/>
      <c r="O422" s="228"/>
      <c r="P422" s="228"/>
      <c r="Q422" s="228"/>
      <c r="R422" s="228"/>
      <c r="S422" s="228"/>
      <c r="T422" s="229"/>
      <c r="AT422" s="230" t="s">
        <v>176</v>
      </c>
      <c r="AU422" s="230" t="s">
        <v>165</v>
      </c>
      <c r="AV422" s="14" t="s">
        <v>84</v>
      </c>
      <c r="AW422" s="14" t="s">
        <v>31</v>
      </c>
      <c r="AX422" s="14" t="s">
        <v>75</v>
      </c>
      <c r="AY422" s="230" t="s">
        <v>164</v>
      </c>
    </row>
    <row r="423" spans="1:65" s="2" customFormat="1" ht="26.45" customHeight="1">
      <c r="A423" s="34"/>
      <c r="B423" s="35"/>
      <c r="C423" s="191" t="s">
        <v>475</v>
      </c>
      <c r="D423" s="191" t="s">
        <v>167</v>
      </c>
      <c r="E423" s="192" t="s">
        <v>476</v>
      </c>
      <c r="F423" s="193" t="s">
        <v>477</v>
      </c>
      <c r="G423" s="194" t="s">
        <v>204</v>
      </c>
      <c r="H423" s="195">
        <v>6.55</v>
      </c>
      <c r="I423" s="196"/>
      <c r="J423" s="197">
        <f>ROUND(I423*H423,2)</f>
        <v>0</v>
      </c>
      <c r="K423" s="193" t="s">
        <v>171</v>
      </c>
      <c r="L423" s="39"/>
      <c r="M423" s="198" t="s">
        <v>1</v>
      </c>
      <c r="N423" s="199" t="s">
        <v>40</v>
      </c>
      <c r="O423" s="71"/>
      <c r="P423" s="200">
        <f>O423*H423</f>
        <v>0</v>
      </c>
      <c r="Q423" s="200">
        <v>0</v>
      </c>
      <c r="R423" s="200">
        <f>Q423*H423</f>
        <v>0</v>
      </c>
      <c r="S423" s="200">
        <v>0</v>
      </c>
      <c r="T423" s="201">
        <f>S423*H423</f>
        <v>0</v>
      </c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R423" s="202" t="s">
        <v>172</v>
      </c>
      <c r="AT423" s="202" t="s">
        <v>167</v>
      </c>
      <c r="AU423" s="202" t="s">
        <v>165</v>
      </c>
      <c r="AY423" s="17" t="s">
        <v>164</v>
      </c>
      <c r="BE423" s="203">
        <f>IF(N423="základní",J423,0)</f>
        <v>0</v>
      </c>
      <c r="BF423" s="203">
        <f>IF(N423="snížená",J423,0)</f>
        <v>0</v>
      </c>
      <c r="BG423" s="203">
        <f>IF(N423="zákl. přenesená",J423,0)</f>
        <v>0</v>
      </c>
      <c r="BH423" s="203">
        <f>IF(N423="sníž. přenesená",J423,0)</f>
        <v>0</v>
      </c>
      <c r="BI423" s="203">
        <f>IF(N423="nulová",J423,0)</f>
        <v>0</v>
      </c>
      <c r="BJ423" s="17" t="s">
        <v>82</v>
      </c>
      <c r="BK423" s="203">
        <f>ROUND(I423*H423,2)</f>
        <v>0</v>
      </c>
      <c r="BL423" s="17" t="s">
        <v>172</v>
      </c>
      <c r="BM423" s="202" t="s">
        <v>478</v>
      </c>
    </row>
    <row r="424" spans="1:65" s="2" customFormat="1" ht="11.25">
      <c r="A424" s="34"/>
      <c r="B424" s="35"/>
      <c r="C424" s="36"/>
      <c r="D424" s="204" t="s">
        <v>174</v>
      </c>
      <c r="E424" s="36"/>
      <c r="F424" s="205" t="s">
        <v>479</v>
      </c>
      <c r="G424" s="36"/>
      <c r="H424" s="36"/>
      <c r="I424" s="206"/>
      <c r="J424" s="36"/>
      <c r="K424" s="36"/>
      <c r="L424" s="39"/>
      <c r="M424" s="207"/>
      <c r="N424" s="208"/>
      <c r="O424" s="71"/>
      <c r="P424" s="71"/>
      <c r="Q424" s="71"/>
      <c r="R424" s="71"/>
      <c r="S424" s="71"/>
      <c r="T424" s="72"/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T424" s="17" t="s">
        <v>174</v>
      </c>
      <c r="AU424" s="17" t="s">
        <v>165</v>
      </c>
    </row>
    <row r="425" spans="1:65" s="13" customFormat="1" ht="22.5">
      <c r="B425" s="209"/>
      <c r="C425" s="210"/>
      <c r="D425" s="211" t="s">
        <v>176</v>
      </c>
      <c r="E425" s="212" t="s">
        <v>1</v>
      </c>
      <c r="F425" s="213" t="s">
        <v>177</v>
      </c>
      <c r="G425" s="210"/>
      <c r="H425" s="212" t="s">
        <v>1</v>
      </c>
      <c r="I425" s="214"/>
      <c r="J425" s="210"/>
      <c r="K425" s="210"/>
      <c r="L425" s="215"/>
      <c r="M425" s="216"/>
      <c r="N425" s="217"/>
      <c r="O425" s="217"/>
      <c r="P425" s="217"/>
      <c r="Q425" s="217"/>
      <c r="R425" s="217"/>
      <c r="S425" s="217"/>
      <c r="T425" s="218"/>
      <c r="AT425" s="219" t="s">
        <v>176</v>
      </c>
      <c r="AU425" s="219" t="s">
        <v>165</v>
      </c>
      <c r="AV425" s="13" t="s">
        <v>82</v>
      </c>
      <c r="AW425" s="13" t="s">
        <v>31</v>
      </c>
      <c r="AX425" s="13" t="s">
        <v>75</v>
      </c>
      <c r="AY425" s="219" t="s">
        <v>164</v>
      </c>
    </row>
    <row r="426" spans="1:65" s="13" customFormat="1" ht="11.25">
      <c r="B426" s="209"/>
      <c r="C426" s="210"/>
      <c r="D426" s="211" t="s">
        <v>176</v>
      </c>
      <c r="E426" s="212" t="s">
        <v>1</v>
      </c>
      <c r="F426" s="213" t="s">
        <v>178</v>
      </c>
      <c r="G426" s="210"/>
      <c r="H426" s="212" t="s">
        <v>1</v>
      </c>
      <c r="I426" s="214"/>
      <c r="J426" s="210"/>
      <c r="K426" s="210"/>
      <c r="L426" s="215"/>
      <c r="M426" s="216"/>
      <c r="N426" s="217"/>
      <c r="O426" s="217"/>
      <c r="P426" s="217"/>
      <c r="Q426" s="217"/>
      <c r="R426" s="217"/>
      <c r="S426" s="217"/>
      <c r="T426" s="218"/>
      <c r="AT426" s="219" t="s">
        <v>176</v>
      </c>
      <c r="AU426" s="219" t="s">
        <v>165</v>
      </c>
      <c r="AV426" s="13" t="s">
        <v>82</v>
      </c>
      <c r="AW426" s="13" t="s">
        <v>31</v>
      </c>
      <c r="AX426" s="13" t="s">
        <v>75</v>
      </c>
      <c r="AY426" s="219" t="s">
        <v>164</v>
      </c>
    </row>
    <row r="427" spans="1:65" s="14" customFormat="1" ht="11.25">
      <c r="B427" s="220"/>
      <c r="C427" s="221"/>
      <c r="D427" s="211" t="s">
        <v>176</v>
      </c>
      <c r="E427" s="222" t="s">
        <v>1</v>
      </c>
      <c r="F427" s="223" t="s">
        <v>480</v>
      </c>
      <c r="G427" s="221"/>
      <c r="H427" s="224">
        <v>3.55</v>
      </c>
      <c r="I427" s="225"/>
      <c r="J427" s="221"/>
      <c r="K427" s="221"/>
      <c r="L427" s="226"/>
      <c r="M427" s="227"/>
      <c r="N427" s="228"/>
      <c r="O427" s="228"/>
      <c r="P427" s="228"/>
      <c r="Q427" s="228"/>
      <c r="R427" s="228"/>
      <c r="S427" s="228"/>
      <c r="T427" s="229"/>
      <c r="AT427" s="230" t="s">
        <v>176</v>
      </c>
      <c r="AU427" s="230" t="s">
        <v>165</v>
      </c>
      <c r="AV427" s="14" t="s">
        <v>84</v>
      </c>
      <c r="AW427" s="14" t="s">
        <v>31</v>
      </c>
      <c r="AX427" s="14" t="s">
        <v>75</v>
      </c>
      <c r="AY427" s="230" t="s">
        <v>164</v>
      </c>
    </row>
    <row r="428" spans="1:65" s="14" customFormat="1" ht="11.25">
      <c r="B428" s="220"/>
      <c r="C428" s="221"/>
      <c r="D428" s="211" t="s">
        <v>176</v>
      </c>
      <c r="E428" s="222" t="s">
        <v>1</v>
      </c>
      <c r="F428" s="223" t="s">
        <v>481</v>
      </c>
      <c r="G428" s="221"/>
      <c r="H428" s="224">
        <v>3</v>
      </c>
      <c r="I428" s="225"/>
      <c r="J428" s="221"/>
      <c r="K428" s="221"/>
      <c r="L428" s="226"/>
      <c r="M428" s="227"/>
      <c r="N428" s="228"/>
      <c r="O428" s="228"/>
      <c r="P428" s="228"/>
      <c r="Q428" s="228"/>
      <c r="R428" s="228"/>
      <c r="S428" s="228"/>
      <c r="T428" s="229"/>
      <c r="AT428" s="230" t="s">
        <v>176</v>
      </c>
      <c r="AU428" s="230" t="s">
        <v>165</v>
      </c>
      <c r="AV428" s="14" t="s">
        <v>84</v>
      </c>
      <c r="AW428" s="14" t="s">
        <v>31</v>
      </c>
      <c r="AX428" s="14" t="s">
        <v>75</v>
      </c>
      <c r="AY428" s="230" t="s">
        <v>164</v>
      </c>
    </row>
    <row r="429" spans="1:65" s="2" customFormat="1" ht="26.45" customHeight="1">
      <c r="A429" s="34"/>
      <c r="B429" s="35"/>
      <c r="C429" s="191" t="s">
        <v>482</v>
      </c>
      <c r="D429" s="191" t="s">
        <v>167</v>
      </c>
      <c r="E429" s="192" t="s">
        <v>483</v>
      </c>
      <c r="F429" s="193" t="s">
        <v>484</v>
      </c>
      <c r="G429" s="194" t="s">
        <v>204</v>
      </c>
      <c r="H429" s="195">
        <v>4.5999999999999996</v>
      </c>
      <c r="I429" s="196"/>
      <c r="J429" s="197">
        <f>ROUND(I429*H429,2)</f>
        <v>0</v>
      </c>
      <c r="K429" s="193" t="s">
        <v>171</v>
      </c>
      <c r="L429" s="39"/>
      <c r="M429" s="198" t="s">
        <v>1</v>
      </c>
      <c r="N429" s="199" t="s">
        <v>40</v>
      </c>
      <c r="O429" s="71"/>
      <c r="P429" s="200">
        <f>O429*H429</f>
        <v>0</v>
      </c>
      <c r="Q429" s="200">
        <v>8.0000000000000007E-5</v>
      </c>
      <c r="R429" s="200">
        <f>Q429*H429</f>
        <v>3.68E-4</v>
      </c>
      <c r="S429" s="200">
        <v>0</v>
      </c>
      <c r="T429" s="201">
        <f>S429*H429</f>
        <v>0</v>
      </c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R429" s="202" t="s">
        <v>172</v>
      </c>
      <c r="AT429" s="202" t="s">
        <v>167</v>
      </c>
      <c r="AU429" s="202" t="s">
        <v>165</v>
      </c>
      <c r="AY429" s="17" t="s">
        <v>164</v>
      </c>
      <c r="BE429" s="203">
        <f>IF(N429="základní",J429,0)</f>
        <v>0</v>
      </c>
      <c r="BF429" s="203">
        <f>IF(N429="snížená",J429,0)</f>
        <v>0</v>
      </c>
      <c r="BG429" s="203">
        <f>IF(N429="zákl. přenesená",J429,0)</f>
        <v>0</v>
      </c>
      <c r="BH429" s="203">
        <f>IF(N429="sníž. přenesená",J429,0)</f>
        <v>0</v>
      </c>
      <c r="BI429" s="203">
        <f>IF(N429="nulová",J429,0)</f>
        <v>0</v>
      </c>
      <c r="BJ429" s="17" t="s">
        <v>82</v>
      </c>
      <c r="BK429" s="203">
        <f>ROUND(I429*H429,2)</f>
        <v>0</v>
      </c>
      <c r="BL429" s="17" t="s">
        <v>172</v>
      </c>
      <c r="BM429" s="202" t="s">
        <v>485</v>
      </c>
    </row>
    <row r="430" spans="1:65" s="2" customFormat="1" ht="11.25">
      <c r="A430" s="34"/>
      <c r="B430" s="35"/>
      <c r="C430" s="36"/>
      <c r="D430" s="204" t="s">
        <v>174</v>
      </c>
      <c r="E430" s="36"/>
      <c r="F430" s="205" t="s">
        <v>486</v>
      </c>
      <c r="G430" s="36"/>
      <c r="H430" s="36"/>
      <c r="I430" s="206"/>
      <c r="J430" s="36"/>
      <c r="K430" s="36"/>
      <c r="L430" s="39"/>
      <c r="M430" s="207"/>
      <c r="N430" s="208"/>
      <c r="O430" s="71"/>
      <c r="P430" s="71"/>
      <c r="Q430" s="71"/>
      <c r="R430" s="71"/>
      <c r="S430" s="71"/>
      <c r="T430" s="72"/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T430" s="17" t="s">
        <v>174</v>
      </c>
      <c r="AU430" s="17" t="s">
        <v>165</v>
      </c>
    </row>
    <row r="431" spans="1:65" s="2" customFormat="1" ht="68.25">
      <c r="A431" s="34"/>
      <c r="B431" s="35"/>
      <c r="C431" s="36"/>
      <c r="D431" s="211" t="s">
        <v>258</v>
      </c>
      <c r="E431" s="36"/>
      <c r="F431" s="231" t="s">
        <v>487</v>
      </c>
      <c r="G431" s="36"/>
      <c r="H431" s="36"/>
      <c r="I431" s="206"/>
      <c r="J431" s="36"/>
      <c r="K431" s="36"/>
      <c r="L431" s="39"/>
      <c r="M431" s="207"/>
      <c r="N431" s="208"/>
      <c r="O431" s="71"/>
      <c r="P431" s="71"/>
      <c r="Q431" s="71"/>
      <c r="R431" s="71"/>
      <c r="S431" s="71"/>
      <c r="T431" s="72"/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T431" s="17" t="s">
        <v>258</v>
      </c>
      <c r="AU431" s="17" t="s">
        <v>165</v>
      </c>
    </row>
    <row r="432" spans="1:65" s="13" customFormat="1" ht="22.5">
      <c r="B432" s="209"/>
      <c r="C432" s="210"/>
      <c r="D432" s="211" t="s">
        <v>176</v>
      </c>
      <c r="E432" s="212" t="s">
        <v>1</v>
      </c>
      <c r="F432" s="213" t="s">
        <v>177</v>
      </c>
      <c r="G432" s="210"/>
      <c r="H432" s="212" t="s">
        <v>1</v>
      </c>
      <c r="I432" s="214"/>
      <c r="J432" s="210"/>
      <c r="K432" s="210"/>
      <c r="L432" s="215"/>
      <c r="M432" s="216"/>
      <c r="N432" s="217"/>
      <c r="O432" s="217"/>
      <c r="P432" s="217"/>
      <c r="Q432" s="217"/>
      <c r="R432" s="217"/>
      <c r="S432" s="217"/>
      <c r="T432" s="218"/>
      <c r="AT432" s="219" t="s">
        <v>176</v>
      </c>
      <c r="AU432" s="219" t="s">
        <v>165</v>
      </c>
      <c r="AV432" s="13" t="s">
        <v>82</v>
      </c>
      <c r="AW432" s="13" t="s">
        <v>31</v>
      </c>
      <c r="AX432" s="13" t="s">
        <v>75</v>
      </c>
      <c r="AY432" s="219" t="s">
        <v>164</v>
      </c>
    </row>
    <row r="433" spans="1:65" s="13" customFormat="1" ht="11.25">
      <c r="B433" s="209"/>
      <c r="C433" s="210"/>
      <c r="D433" s="211" t="s">
        <v>176</v>
      </c>
      <c r="E433" s="212" t="s">
        <v>1</v>
      </c>
      <c r="F433" s="213" t="s">
        <v>178</v>
      </c>
      <c r="G433" s="210"/>
      <c r="H433" s="212" t="s">
        <v>1</v>
      </c>
      <c r="I433" s="214"/>
      <c r="J433" s="210"/>
      <c r="K433" s="210"/>
      <c r="L433" s="215"/>
      <c r="M433" s="216"/>
      <c r="N433" s="217"/>
      <c r="O433" s="217"/>
      <c r="P433" s="217"/>
      <c r="Q433" s="217"/>
      <c r="R433" s="217"/>
      <c r="S433" s="217"/>
      <c r="T433" s="218"/>
      <c r="AT433" s="219" t="s">
        <v>176</v>
      </c>
      <c r="AU433" s="219" t="s">
        <v>165</v>
      </c>
      <c r="AV433" s="13" t="s">
        <v>82</v>
      </c>
      <c r="AW433" s="13" t="s">
        <v>31</v>
      </c>
      <c r="AX433" s="13" t="s">
        <v>75</v>
      </c>
      <c r="AY433" s="219" t="s">
        <v>164</v>
      </c>
    </row>
    <row r="434" spans="1:65" s="14" customFormat="1" ht="11.25">
      <c r="B434" s="220"/>
      <c r="C434" s="221"/>
      <c r="D434" s="211" t="s">
        <v>176</v>
      </c>
      <c r="E434" s="222" t="s">
        <v>1</v>
      </c>
      <c r="F434" s="223" t="s">
        <v>488</v>
      </c>
      <c r="G434" s="221"/>
      <c r="H434" s="224">
        <v>4.5999999999999996</v>
      </c>
      <c r="I434" s="225"/>
      <c r="J434" s="221"/>
      <c r="K434" s="221"/>
      <c r="L434" s="226"/>
      <c r="M434" s="227"/>
      <c r="N434" s="228"/>
      <c r="O434" s="228"/>
      <c r="P434" s="228"/>
      <c r="Q434" s="228"/>
      <c r="R434" s="228"/>
      <c r="S434" s="228"/>
      <c r="T434" s="229"/>
      <c r="AT434" s="230" t="s">
        <v>176</v>
      </c>
      <c r="AU434" s="230" t="s">
        <v>165</v>
      </c>
      <c r="AV434" s="14" t="s">
        <v>84</v>
      </c>
      <c r="AW434" s="14" t="s">
        <v>31</v>
      </c>
      <c r="AX434" s="14" t="s">
        <v>75</v>
      </c>
      <c r="AY434" s="230" t="s">
        <v>164</v>
      </c>
    </row>
    <row r="435" spans="1:65" s="2" customFormat="1" ht="36" customHeight="1">
      <c r="A435" s="34"/>
      <c r="B435" s="35"/>
      <c r="C435" s="191" t="s">
        <v>489</v>
      </c>
      <c r="D435" s="191" t="s">
        <v>167</v>
      </c>
      <c r="E435" s="192" t="s">
        <v>490</v>
      </c>
      <c r="F435" s="193" t="s">
        <v>491</v>
      </c>
      <c r="G435" s="194" t="s">
        <v>204</v>
      </c>
      <c r="H435" s="195">
        <v>3</v>
      </c>
      <c r="I435" s="196"/>
      <c r="J435" s="197">
        <f>ROUND(I435*H435,2)</f>
        <v>0</v>
      </c>
      <c r="K435" s="193" t="s">
        <v>171</v>
      </c>
      <c r="L435" s="39"/>
      <c r="M435" s="198" t="s">
        <v>1</v>
      </c>
      <c r="N435" s="199" t="s">
        <v>40</v>
      </c>
      <c r="O435" s="71"/>
      <c r="P435" s="200">
        <f>O435*H435</f>
        <v>0</v>
      </c>
      <c r="Q435" s="200">
        <v>0</v>
      </c>
      <c r="R435" s="200">
        <f>Q435*H435</f>
        <v>0</v>
      </c>
      <c r="S435" s="200">
        <v>4.2000000000000003E-2</v>
      </c>
      <c r="T435" s="201">
        <f>S435*H435</f>
        <v>0.126</v>
      </c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R435" s="202" t="s">
        <v>172</v>
      </c>
      <c r="AT435" s="202" t="s">
        <v>167</v>
      </c>
      <c r="AU435" s="202" t="s">
        <v>165</v>
      </c>
      <c r="AY435" s="17" t="s">
        <v>164</v>
      </c>
      <c r="BE435" s="203">
        <f>IF(N435="základní",J435,0)</f>
        <v>0</v>
      </c>
      <c r="BF435" s="203">
        <f>IF(N435="snížená",J435,0)</f>
        <v>0</v>
      </c>
      <c r="BG435" s="203">
        <f>IF(N435="zákl. přenesená",J435,0)</f>
        <v>0</v>
      </c>
      <c r="BH435" s="203">
        <f>IF(N435="sníž. přenesená",J435,0)</f>
        <v>0</v>
      </c>
      <c r="BI435" s="203">
        <f>IF(N435="nulová",J435,0)</f>
        <v>0</v>
      </c>
      <c r="BJ435" s="17" t="s">
        <v>82</v>
      </c>
      <c r="BK435" s="203">
        <f>ROUND(I435*H435,2)</f>
        <v>0</v>
      </c>
      <c r="BL435" s="17" t="s">
        <v>172</v>
      </c>
      <c r="BM435" s="202" t="s">
        <v>492</v>
      </c>
    </row>
    <row r="436" spans="1:65" s="2" customFormat="1" ht="11.25">
      <c r="A436" s="34"/>
      <c r="B436" s="35"/>
      <c r="C436" s="36"/>
      <c r="D436" s="204" t="s">
        <v>174</v>
      </c>
      <c r="E436" s="36"/>
      <c r="F436" s="205" t="s">
        <v>493</v>
      </c>
      <c r="G436" s="36"/>
      <c r="H436" s="36"/>
      <c r="I436" s="206"/>
      <c r="J436" s="36"/>
      <c r="K436" s="36"/>
      <c r="L436" s="39"/>
      <c r="M436" s="207"/>
      <c r="N436" s="208"/>
      <c r="O436" s="71"/>
      <c r="P436" s="71"/>
      <c r="Q436" s="71"/>
      <c r="R436" s="71"/>
      <c r="S436" s="71"/>
      <c r="T436" s="72"/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T436" s="17" t="s">
        <v>174</v>
      </c>
      <c r="AU436" s="17" t="s">
        <v>165</v>
      </c>
    </row>
    <row r="437" spans="1:65" s="13" customFormat="1" ht="22.5">
      <c r="B437" s="209"/>
      <c r="C437" s="210"/>
      <c r="D437" s="211" t="s">
        <v>176</v>
      </c>
      <c r="E437" s="212" t="s">
        <v>1</v>
      </c>
      <c r="F437" s="213" t="s">
        <v>177</v>
      </c>
      <c r="G437" s="210"/>
      <c r="H437" s="212" t="s">
        <v>1</v>
      </c>
      <c r="I437" s="214"/>
      <c r="J437" s="210"/>
      <c r="K437" s="210"/>
      <c r="L437" s="215"/>
      <c r="M437" s="216"/>
      <c r="N437" s="217"/>
      <c r="O437" s="217"/>
      <c r="P437" s="217"/>
      <c r="Q437" s="217"/>
      <c r="R437" s="217"/>
      <c r="S437" s="217"/>
      <c r="T437" s="218"/>
      <c r="AT437" s="219" t="s">
        <v>176</v>
      </c>
      <c r="AU437" s="219" t="s">
        <v>165</v>
      </c>
      <c r="AV437" s="13" t="s">
        <v>82</v>
      </c>
      <c r="AW437" s="13" t="s">
        <v>31</v>
      </c>
      <c r="AX437" s="13" t="s">
        <v>75</v>
      </c>
      <c r="AY437" s="219" t="s">
        <v>164</v>
      </c>
    </row>
    <row r="438" spans="1:65" s="13" customFormat="1" ht="11.25">
      <c r="B438" s="209"/>
      <c r="C438" s="210"/>
      <c r="D438" s="211" t="s">
        <v>176</v>
      </c>
      <c r="E438" s="212" t="s">
        <v>1</v>
      </c>
      <c r="F438" s="213" t="s">
        <v>178</v>
      </c>
      <c r="G438" s="210"/>
      <c r="H438" s="212" t="s">
        <v>1</v>
      </c>
      <c r="I438" s="214"/>
      <c r="J438" s="210"/>
      <c r="K438" s="210"/>
      <c r="L438" s="215"/>
      <c r="M438" s="216"/>
      <c r="N438" s="217"/>
      <c r="O438" s="217"/>
      <c r="P438" s="217"/>
      <c r="Q438" s="217"/>
      <c r="R438" s="217"/>
      <c r="S438" s="217"/>
      <c r="T438" s="218"/>
      <c r="AT438" s="219" t="s">
        <v>176</v>
      </c>
      <c r="AU438" s="219" t="s">
        <v>165</v>
      </c>
      <c r="AV438" s="13" t="s">
        <v>82</v>
      </c>
      <c r="AW438" s="13" t="s">
        <v>31</v>
      </c>
      <c r="AX438" s="13" t="s">
        <v>75</v>
      </c>
      <c r="AY438" s="219" t="s">
        <v>164</v>
      </c>
    </row>
    <row r="439" spans="1:65" s="14" customFormat="1" ht="11.25">
      <c r="B439" s="220"/>
      <c r="C439" s="221"/>
      <c r="D439" s="211" t="s">
        <v>176</v>
      </c>
      <c r="E439" s="222" t="s">
        <v>1</v>
      </c>
      <c r="F439" s="223" t="s">
        <v>494</v>
      </c>
      <c r="G439" s="221"/>
      <c r="H439" s="224">
        <v>3</v>
      </c>
      <c r="I439" s="225"/>
      <c r="J439" s="221"/>
      <c r="K439" s="221"/>
      <c r="L439" s="226"/>
      <c r="M439" s="227"/>
      <c r="N439" s="228"/>
      <c r="O439" s="228"/>
      <c r="P439" s="228"/>
      <c r="Q439" s="228"/>
      <c r="R439" s="228"/>
      <c r="S439" s="228"/>
      <c r="T439" s="229"/>
      <c r="AT439" s="230" t="s">
        <v>176</v>
      </c>
      <c r="AU439" s="230" t="s">
        <v>165</v>
      </c>
      <c r="AV439" s="14" t="s">
        <v>84</v>
      </c>
      <c r="AW439" s="14" t="s">
        <v>31</v>
      </c>
      <c r="AX439" s="14" t="s">
        <v>75</v>
      </c>
      <c r="AY439" s="230" t="s">
        <v>164</v>
      </c>
    </row>
    <row r="440" spans="1:65" s="2" customFormat="1" ht="26.45" customHeight="1">
      <c r="A440" s="34"/>
      <c r="B440" s="35"/>
      <c r="C440" s="191" t="s">
        <v>495</v>
      </c>
      <c r="D440" s="191" t="s">
        <v>167</v>
      </c>
      <c r="E440" s="192" t="s">
        <v>496</v>
      </c>
      <c r="F440" s="193" t="s">
        <v>497</v>
      </c>
      <c r="G440" s="194" t="s">
        <v>393</v>
      </c>
      <c r="H440" s="195">
        <v>1</v>
      </c>
      <c r="I440" s="196"/>
      <c r="J440" s="197">
        <f>ROUND(I440*H440,2)</f>
        <v>0</v>
      </c>
      <c r="K440" s="193" t="s">
        <v>171</v>
      </c>
      <c r="L440" s="39"/>
      <c r="M440" s="198" t="s">
        <v>1</v>
      </c>
      <c r="N440" s="199" t="s">
        <v>40</v>
      </c>
      <c r="O440" s="71"/>
      <c r="P440" s="200">
        <f>O440*H440</f>
        <v>0</v>
      </c>
      <c r="Q440" s="200">
        <v>0</v>
      </c>
      <c r="R440" s="200">
        <f>Q440*H440</f>
        <v>0</v>
      </c>
      <c r="S440" s="200">
        <v>4.9000000000000002E-2</v>
      </c>
      <c r="T440" s="201">
        <f>S440*H440</f>
        <v>4.9000000000000002E-2</v>
      </c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R440" s="202" t="s">
        <v>172</v>
      </c>
      <c r="AT440" s="202" t="s">
        <v>167</v>
      </c>
      <c r="AU440" s="202" t="s">
        <v>165</v>
      </c>
      <c r="AY440" s="17" t="s">
        <v>164</v>
      </c>
      <c r="BE440" s="203">
        <f>IF(N440="základní",J440,0)</f>
        <v>0</v>
      </c>
      <c r="BF440" s="203">
        <f>IF(N440="snížená",J440,0)</f>
        <v>0</v>
      </c>
      <c r="BG440" s="203">
        <f>IF(N440="zákl. přenesená",J440,0)</f>
        <v>0</v>
      </c>
      <c r="BH440" s="203">
        <f>IF(N440="sníž. přenesená",J440,0)</f>
        <v>0</v>
      </c>
      <c r="BI440" s="203">
        <f>IF(N440="nulová",J440,0)</f>
        <v>0</v>
      </c>
      <c r="BJ440" s="17" t="s">
        <v>82</v>
      </c>
      <c r="BK440" s="203">
        <f>ROUND(I440*H440,2)</f>
        <v>0</v>
      </c>
      <c r="BL440" s="17" t="s">
        <v>172</v>
      </c>
      <c r="BM440" s="202" t="s">
        <v>498</v>
      </c>
    </row>
    <row r="441" spans="1:65" s="2" customFormat="1" ht="11.25">
      <c r="A441" s="34"/>
      <c r="B441" s="35"/>
      <c r="C441" s="36"/>
      <c r="D441" s="204" t="s">
        <v>174</v>
      </c>
      <c r="E441" s="36"/>
      <c r="F441" s="205" t="s">
        <v>499</v>
      </c>
      <c r="G441" s="36"/>
      <c r="H441" s="36"/>
      <c r="I441" s="206"/>
      <c r="J441" s="36"/>
      <c r="K441" s="36"/>
      <c r="L441" s="39"/>
      <c r="M441" s="207"/>
      <c r="N441" s="208"/>
      <c r="O441" s="71"/>
      <c r="P441" s="71"/>
      <c r="Q441" s="71"/>
      <c r="R441" s="71"/>
      <c r="S441" s="71"/>
      <c r="T441" s="72"/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T441" s="17" t="s">
        <v>174</v>
      </c>
      <c r="AU441" s="17" t="s">
        <v>165</v>
      </c>
    </row>
    <row r="442" spans="1:65" s="13" customFormat="1" ht="22.5">
      <c r="B442" s="209"/>
      <c r="C442" s="210"/>
      <c r="D442" s="211" t="s">
        <v>176</v>
      </c>
      <c r="E442" s="212" t="s">
        <v>1</v>
      </c>
      <c r="F442" s="213" t="s">
        <v>177</v>
      </c>
      <c r="G442" s="210"/>
      <c r="H442" s="212" t="s">
        <v>1</v>
      </c>
      <c r="I442" s="214"/>
      <c r="J442" s="210"/>
      <c r="K442" s="210"/>
      <c r="L442" s="215"/>
      <c r="M442" s="216"/>
      <c r="N442" s="217"/>
      <c r="O442" s="217"/>
      <c r="P442" s="217"/>
      <c r="Q442" s="217"/>
      <c r="R442" s="217"/>
      <c r="S442" s="217"/>
      <c r="T442" s="218"/>
      <c r="AT442" s="219" t="s">
        <v>176</v>
      </c>
      <c r="AU442" s="219" t="s">
        <v>165</v>
      </c>
      <c r="AV442" s="13" t="s">
        <v>82</v>
      </c>
      <c r="AW442" s="13" t="s">
        <v>31</v>
      </c>
      <c r="AX442" s="13" t="s">
        <v>75</v>
      </c>
      <c r="AY442" s="219" t="s">
        <v>164</v>
      </c>
    </row>
    <row r="443" spans="1:65" s="13" customFormat="1" ht="11.25">
      <c r="B443" s="209"/>
      <c r="C443" s="210"/>
      <c r="D443" s="211" t="s">
        <v>176</v>
      </c>
      <c r="E443" s="212" t="s">
        <v>1</v>
      </c>
      <c r="F443" s="213" t="s">
        <v>178</v>
      </c>
      <c r="G443" s="210"/>
      <c r="H443" s="212" t="s">
        <v>1</v>
      </c>
      <c r="I443" s="214"/>
      <c r="J443" s="210"/>
      <c r="K443" s="210"/>
      <c r="L443" s="215"/>
      <c r="M443" s="216"/>
      <c r="N443" s="217"/>
      <c r="O443" s="217"/>
      <c r="P443" s="217"/>
      <c r="Q443" s="217"/>
      <c r="R443" s="217"/>
      <c r="S443" s="217"/>
      <c r="T443" s="218"/>
      <c r="AT443" s="219" t="s">
        <v>176</v>
      </c>
      <c r="AU443" s="219" t="s">
        <v>165</v>
      </c>
      <c r="AV443" s="13" t="s">
        <v>82</v>
      </c>
      <c r="AW443" s="13" t="s">
        <v>31</v>
      </c>
      <c r="AX443" s="13" t="s">
        <v>75</v>
      </c>
      <c r="AY443" s="219" t="s">
        <v>164</v>
      </c>
    </row>
    <row r="444" spans="1:65" s="14" customFormat="1" ht="11.25">
      <c r="B444" s="220"/>
      <c r="C444" s="221"/>
      <c r="D444" s="211" t="s">
        <v>176</v>
      </c>
      <c r="E444" s="222" t="s">
        <v>1</v>
      </c>
      <c r="F444" s="223" t="s">
        <v>82</v>
      </c>
      <c r="G444" s="221"/>
      <c r="H444" s="224">
        <v>1</v>
      </c>
      <c r="I444" s="225"/>
      <c r="J444" s="221"/>
      <c r="K444" s="221"/>
      <c r="L444" s="226"/>
      <c r="M444" s="227"/>
      <c r="N444" s="228"/>
      <c r="O444" s="228"/>
      <c r="P444" s="228"/>
      <c r="Q444" s="228"/>
      <c r="R444" s="228"/>
      <c r="S444" s="228"/>
      <c r="T444" s="229"/>
      <c r="AT444" s="230" t="s">
        <v>176</v>
      </c>
      <c r="AU444" s="230" t="s">
        <v>165</v>
      </c>
      <c r="AV444" s="14" t="s">
        <v>84</v>
      </c>
      <c r="AW444" s="14" t="s">
        <v>31</v>
      </c>
      <c r="AX444" s="14" t="s">
        <v>75</v>
      </c>
      <c r="AY444" s="230" t="s">
        <v>164</v>
      </c>
    </row>
    <row r="445" spans="1:65" s="2" customFormat="1" ht="26.45" customHeight="1">
      <c r="A445" s="34"/>
      <c r="B445" s="35"/>
      <c r="C445" s="191" t="s">
        <v>500</v>
      </c>
      <c r="D445" s="191" t="s">
        <v>167</v>
      </c>
      <c r="E445" s="192" t="s">
        <v>501</v>
      </c>
      <c r="F445" s="193" t="s">
        <v>502</v>
      </c>
      <c r="G445" s="194" t="s">
        <v>393</v>
      </c>
      <c r="H445" s="195">
        <v>4</v>
      </c>
      <c r="I445" s="196"/>
      <c r="J445" s="197">
        <f>ROUND(I445*H445,2)</f>
        <v>0</v>
      </c>
      <c r="K445" s="193" t="s">
        <v>171</v>
      </c>
      <c r="L445" s="39"/>
      <c r="M445" s="198" t="s">
        <v>1</v>
      </c>
      <c r="N445" s="199" t="s">
        <v>40</v>
      </c>
      <c r="O445" s="71"/>
      <c r="P445" s="200">
        <f>O445*H445</f>
        <v>0</v>
      </c>
      <c r="Q445" s="200">
        <v>0</v>
      </c>
      <c r="R445" s="200">
        <f>Q445*H445</f>
        <v>0</v>
      </c>
      <c r="S445" s="200">
        <v>6.9000000000000006E-2</v>
      </c>
      <c r="T445" s="201">
        <f>S445*H445</f>
        <v>0.27600000000000002</v>
      </c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R445" s="202" t="s">
        <v>172</v>
      </c>
      <c r="AT445" s="202" t="s">
        <v>167</v>
      </c>
      <c r="AU445" s="202" t="s">
        <v>165</v>
      </c>
      <c r="AY445" s="17" t="s">
        <v>164</v>
      </c>
      <c r="BE445" s="203">
        <f>IF(N445="základní",J445,0)</f>
        <v>0</v>
      </c>
      <c r="BF445" s="203">
        <f>IF(N445="snížená",J445,0)</f>
        <v>0</v>
      </c>
      <c r="BG445" s="203">
        <f>IF(N445="zákl. přenesená",J445,0)</f>
        <v>0</v>
      </c>
      <c r="BH445" s="203">
        <f>IF(N445="sníž. přenesená",J445,0)</f>
        <v>0</v>
      </c>
      <c r="BI445" s="203">
        <f>IF(N445="nulová",J445,0)</f>
        <v>0</v>
      </c>
      <c r="BJ445" s="17" t="s">
        <v>82</v>
      </c>
      <c r="BK445" s="203">
        <f>ROUND(I445*H445,2)</f>
        <v>0</v>
      </c>
      <c r="BL445" s="17" t="s">
        <v>172</v>
      </c>
      <c r="BM445" s="202" t="s">
        <v>503</v>
      </c>
    </row>
    <row r="446" spans="1:65" s="2" customFormat="1" ht="11.25">
      <c r="A446" s="34"/>
      <c r="B446" s="35"/>
      <c r="C446" s="36"/>
      <c r="D446" s="204" t="s">
        <v>174</v>
      </c>
      <c r="E446" s="36"/>
      <c r="F446" s="205" t="s">
        <v>504</v>
      </c>
      <c r="G446" s="36"/>
      <c r="H446" s="36"/>
      <c r="I446" s="206"/>
      <c r="J446" s="36"/>
      <c r="K446" s="36"/>
      <c r="L446" s="39"/>
      <c r="M446" s="207"/>
      <c r="N446" s="208"/>
      <c r="O446" s="71"/>
      <c r="P446" s="71"/>
      <c r="Q446" s="71"/>
      <c r="R446" s="71"/>
      <c r="S446" s="71"/>
      <c r="T446" s="72"/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T446" s="17" t="s">
        <v>174</v>
      </c>
      <c r="AU446" s="17" t="s">
        <v>165</v>
      </c>
    </row>
    <row r="447" spans="1:65" s="13" customFormat="1" ht="22.5">
      <c r="B447" s="209"/>
      <c r="C447" s="210"/>
      <c r="D447" s="211" t="s">
        <v>176</v>
      </c>
      <c r="E447" s="212" t="s">
        <v>1</v>
      </c>
      <c r="F447" s="213" t="s">
        <v>177</v>
      </c>
      <c r="G447" s="210"/>
      <c r="H447" s="212" t="s">
        <v>1</v>
      </c>
      <c r="I447" s="214"/>
      <c r="J447" s="210"/>
      <c r="K447" s="210"/>
      <c r="L447" s="215"/>
      <c r="M447" s="216"/>
      <c r="N447" s="217"/>
      <c r="O447" s="217"/>
      <c r="P447" s="217"/>
      <c r="Q447" s="217"/>
      <c r="R447" s="217"/>
      <c r="S447" s="217"/>
      <c r="T447" s="218"/>
      <c r="AT447" s="219" t="s">
        <v>176</v>
      </c>
      <c r="AU447" s="219" t="s">
        <v>165</v>
      </c>
      <c r="AV447" s="13" t="s">
        <v>82</v>
      </c>
      <c r="AW447" s="13" t="s">
        <v>31</v>
      </c>
      <c r="AX447" s="13" t="s">
        <v>75</v>
      </c>
      <c r="AY447" s="219" t="s">
        <v>164</v>
      </c>
    </row>
    <row r="448" spans="1:65" s="13" customFormat="1" ht="11.25">
      <c r="B448" s="209"/>
      <c r="C448" s="210"/>
      <c r="D448" s="211" t="s">
        <v>176</v>
      </c>
      <c r="E448" s="212" t="s">
        <v>1</v>
      </c>
      <c r="F448" s="213" t="s">
        <v>178</v>
      </c>
      <c r="G448" s="210"/>
      <c r="H448" s="212" t="s">
        <v>1</v>
      </c>
      <c r="I448" s="214"/>
      <c r="J448" s="210"/>
      <c r="K448" s="210"/>
      <c r="L448" s="215"/>
      <c r="M448" s="216"/>
      <c r="N448" s="217"/>
      <c r="O448" s="217"/>
      <c r="P448" s="217"/>
      <c r="Q448" s="217"/>
      <c r="R448" s="217"/>
      <c r="S448" s="217"/>
      <c r="T448" s="218"/>
      <c r="AT448" s="219" t="s">
        <v>176</v>
      </c>
      <c r="AU448" s="219" t="s">
        <v>165</v>
      </c>
      <c r="AV448" s="13" t="s">
        <v>82</v>
      </c>
      <c r="AW448" s="13" t="s">
        <v>31</v>
      </c>
      <c r="AX448" s="13" t="s">
        <v>75</v>
      </c>
      <c r="AY448" s="219" t="s">
        <v>164</v>
      </c>
    </row>
    <row r="449" spans="1:65" s="13" customFormat="1" ht="11.25">
      <c r="B449" s="209"/>
      <c r="C449" s="210"/>
      <c r="D449" s="211" t="s">
        <v>176</v>
      </c>
      <c r="E449" s="212" t="s">
        <v>1</v>
      </c>
      <c r="F449" s="213" t="s">
        <v>274</v>
      </c>
      <c r="G449" s="210"/>
      <c r="H449" s="212" t="s">
        <v>1</v>
      </c>
      <c r="I449" s="214"/>
      <c r="J449" s="210"/>
      <c r="K449" s="210"/>
      <c r="L449" s="215"/>
      <c r="M449" s="216"/>
      <c r="N449" s="217"/>
      <c r="O449" s="217"/>
      <c r="P449" s="217"/>
      <c r="Q449" s="217"/>
      <c r="R449" s="217"/>
      <c r="S449" s="217"/>
      <c r="T449" s="218"/>
      <c r="AT449" s="219" t="s">
        <v>176</v>
      </c>
      <c r="AU449" s="219" t="s">
        <v>165</v>
      </c>
      <c r="AV449" s="13" t="s">
        <v>82</v>
      </c>
      <c r="AW449" s="13" t="s">
        <v>31</v>
      </c>
      <c r="AX449" s="13" t="s">
        <v>75</v>
      </c>
      <c r="AY449" s="219" t="s">
        <v>164</v>
      </c>
    </row>
    <row r="450" spans="1:65" s="14" customFormat="1" ht="11.25">
      <c r="B450" s="220"/>
      <c r="C450" s="221"/>
      <c r="D450" s="211" t="s">
        <v>176</v>
      </c>
      <c r="E450" s="222" t="s">
        <v>1</v>
      </c>
      <c r="F450" s="223" t="s">
        <v>172</v>
      </c>
      <c r="G450" s="221"/>
      <c r="H450" s="224">
        <v>4</v>
      </c>
      <c r="I450" s="225"/>
      <c r="J450" s="221"/>
      <c r="K450" s="221"/>
      <c r="L450" s="226"/>
      <c r="M450" s="227"/>
      <c r="N450" s="228"/>
      <c r="O450" s="228"/>
      <c r="P450" s="228"/>
      <c r="Q450" s="228"/>
      <c r="R450" s="228"/>
      <c r="S450" s="228"/>
      <c r="T450" s="229"/>
      <c r="AT450" s="230" t="s">
        <v>176</v>
      </c>
      <c r="AU450" s="230" t="s">
        <v>165</v>
      </c>
      <c r="AV450" s="14" t="s">
        <v>84</v>
      </c>
      <c r="AW450" s="14" t="s">
        <v>31</v>
      </c>
      <c r="AX450" s="14" t="s">
        <v>75</v>
      </c>
      <c r="AY450" s="230" t="s">
        <v>164</v>
      </c>
    </row>
    <row r="451" spans="1:65" s="2" customFormat="1" ht="26.45" customHeight="1">
      <c r="A451" s="34"/>
      <c r="B451" s="35"/>
      <c r="C451" s="191" t="s">
        <v>505</v>
      </c>
      <c r="D451" s="191" t="s">
        <v>167</v>
      </c>
      <c r="E451" s="192" t="s">
        <v>506</v>
      </c>
      <c r="F451" s="193" t="s">
        <v>507</v>
      </c>
      <c r="G451" s="194" t="s">
        <v>204</v>
      </c>
      <c r="H451" s="195">
        <v>44</v>
      </c>
      <c r="I451" s="196"/>
      <c r="J451" s="197">
        <f>ROUND(I451*H451,2)</f>
        <v>0</v>
      </c>
      <c r="K451" s="193" t="s">
        <v>171</v>
      </c>
      <c r="L451" s="39"/>
      <c r="M451" s="198" t="s">
        <v>1</v>
      </c>
      <c r="N451" s="199" t="s">
        <v>40</v>
      </c>
      <c r="O451" s="71"/>
      <c r="P451" s="200">
        <f>O451*H451</f>
        <v>0</v>
      </c>
      <c r="Q451" s="200">
        <v>0</v>
      </c>
      <c r="R451" s="200">
        <f>Q451*H451</f>
        <v>0</v>
      </c>
      <c r="S451" s="200">
        <v>8.9999999999999993E-3</v>
      </c>
      <c r="T451" s="201">
        <f>S451*H451</f>
        <v>0.39599999999999996</v>
      </c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R451" s="202" t="s">
        <v>172</v>
      </c>
      <c r="AT451" s="202" t="s">
        <v>167</v>
      </c>
      <c r="AU451" s="202" t="s">
        <v>165</v>
      </c>
      <c r="AY451" s="17" t="s">
        <v>164</v>
      </c>
      <c r="BE451" s="203">
        <f>IF(N451="základní",J451,0)</f>
        <v>0</v>
      </c>
      <c r="BF451" s="203">
        <f>IF(N451="snížená",J451,0)</f>
        <v>0</v>
      </c>
      <c r="BG451" s="203">
        <f>IF(N451="zákl. přenesená",J451,0)</f>
        <v>0</v>
      </c>
      <c r="BH451" s="203">
        <f>IF(N451="sníž. přenesená",J451,0)</f>
        <v>0</v>
      </c>
      <c r="BI451" s="203">
        <f>IF(N451="nulová",J451,0)</f>
        <v>0</v>
      </c>
      <c r="BJ451" s="17" t="s">
        <v>82</v>
      </c>
      <c r="BK451" s="203">
        <f>ROUND(I451*H451,2)</f>
        <v>0</v>
      </c>
      <c r="BL451" s="17" t="s">
        <v>172</v>
      </c>
      <c r="BM451" s="202" t="s">
        <v>508</v>
      </c>
    </row>
    <row r="452" spans="1:65" s="2" customFormat="1" ht="11.25">
      <c r="A452" s="34"/>
      <c r="B452" s="35"/>
      <c r="C452" s="36"/>
      <c r="D452" s="204" t="s">
        <v>174</v>
      </c>
      <c r="E452" s="36"/>
      <c r="F452" s="205" t="s">
        <v>509</v>
      </c>
      <c r="G452" s="36"/>
      <c r="H452" s="36"/>
      <c r="I452" s="206"/>
      <c r="J452" s="36"/>
      <c r="K452" s="36"/>
      <c r="L452" s="39"/>
      <c r="M452" s="207"/>
      <c r="N452" s="208"/>
      <c r="O452" s="71"/>
      <c r="P452" s="71"/>
      <c r="Q452" s="71"/>
      <c r="R452" s="71"/>
      <c r="S452" s="71"/>
      <c r="T452" s="72"/>
      <c r="U452" s="34"/>
      <c r="V452" s="34"/>
      <c r="W452" s="34"/>
      <c r="X452" s="34"/>
      <c r="Y452" s="34"/>
      <c r="Z452" s="34"/>
      <c r="AA452" s="34"/>
      <c r="AB452" s="34"/>
      <c r="AC452" s="34"/>
      <c r="AD452" s="34"/>
      <c r="AE452" s="34"/>
      <c r="AT452" s="17" t="s">
        <v>174</v>
      </c>
      <c r="AU452" s="17" t="s">
        <v>165</v>
      </c>
    </row>
    <row r="453" spans="1:65" s="13" customFormat="1" ht="22.5">
      <c r="B453" s="209"/>
      <c r="C453" s="210"/>
      <c r="D453" s="211" t="s">
        <v>176</v>
      </c>
      <c r="E453" s="212" t="s">
        <v>1</v>
      </c>
      <c r="F453" s="213" t="s">
        <v>177</v>
      </c>
      <c r="G453" s="210"/>
      <c r="H453" s="212" t="s">
        <v>1</v>
      </c>
      <c r="I453" s="214"/>
      <c r="J453" s="210"/>
      <c r="K453" s="210"/>
      <c r="L453" s="215"/>
      <c r="M453" s="216"/>
      <c r="N453" s="217"/>
      <c r="O453" s="217"/>
      <c r="P453" s="217"/>
      <c r="Q453" s="217"/>
      <c r="R453" s="217"/>
      <c r="S453" s="217"/>
      <c r="T453" s="218"/>
      <c r="AT453" s="219" t="s">
        <v>176</v>
      </c>
      <c r="AU453" s="219" t="s">
        <v>165</v>
      </c>
      <c r="AV453" s="13" t="s">
        <v>82</v>
      </c>
      <c r="AW453" s="13" t="s">
        <v>31</v>
      </c>
      <c r="AX453" s="13" t="s">
        <v>75</v>
      </c>
      <c r="AY453" s="219" t="s">
        <v>164</v>
      </c>
    </row>
    <row r="454" spans="1:65" s="13" customFormat="1" ht="11.25">
      <c r="B454" s="209"/>
      <c r="C454" s="210"/>
      <c r="D454" s="211" t="s">
        <v>176</v>
      </c>
      <c r="E454" s="212" t="s">
        <v>1</v>
      </c>
      <c r="F454" s="213" t="s">
        <v>178</v>
      </c>
      <c r="G454" s="210"/>
      <c r="H454" s="212" t="s">
        <v>1</v>
      </c>
      <c r="I454" s="214"/>
      <c r="J454" s="210"/>
      <c r="K454" s="210"/>
      <c r="L454" s="215"/>
      <c r="M454" s="216"/>
      <c r="N454" s="217"/>
      <c r="O454" s="217"/>
      <c r="P454" s="217"/>
      <c r="Q454" s="217"/>
      <c r="R454" s="217"/>
      <c r="S454" s="217"/>
      <c r="T454" s="218"/>
      <c r="AT454" s="219" t="s">
        <v>176</v>
      </c>
      <c r="AU454" s="219" t="s">
        <v>165</v>
      </c>
      <c r="AV454" s="13" t="s">
        <v>82</v>
      </c>
      <c r="AW454" s="13" t="s">
        <v>31</v>
      </c>
      <c r="AX454" s="13" t="s">
        <v>75</v>
      </c>
      <c r="AY454" s="219" t="s">
        <v>164</v>
      </c>
    </row>
    <row r="455" spans="1:65" s="13" customFormat="1" ht="11.25">
      <c r="B455" s="209"/>
      <c r="C455" s="210"/>
      <c r="D455" s="211" t="s">
        <v>176</v>
      </c>
      <c r="E455" s="212" t="s">
        <v>1</v>
      </c>
      <c r="F455" s="213" t="s">
        <v>510</v>
      </c>
      <c r="G455" s="210"/>
      <c r="H455" s="212" t="s">
        <v>1</v>
      </c>
      <c r="I455" s="214"/>
      <c r="J455" s="210"/>
      <c r="K455" s="210"/>
      <c r="L455" s="215"/>
      <c r="M455" s="216"/>
      <c r="N455" s="217"/>
      <c r="O455" s="217"/>
      <c r="P455" s="217"/>
      <c r="Q455" s="217"/>
      <c r="R455" s="217"/>
      <c r="S455" s="217"/>
      <c r="T455" s="218"/>
      <c r="AT455" s="219" t="s">
        <v>176</v>
      </c>
      <c r="AU455" s="219" t="s">
        <v>165</v>
      </c>
      <c r="AV455" s="13" t="s">
        <v>82</v>
      </c>
      <c r="AW455" s="13" t="s">
        <v>31</v>
      </c>
      <c r="AX455" s="13" t="s">
        <v>75</v>
      </c>
      <c r="AY455" s="219" t="s">
        <v>164</v>
      </c>
    </row>
    <row r="456" spans="1:65" s="14" customFormat="1" ht="11.25">
      <c r="B456" s="220"/>
      <c r="C456" s="221"/>
      <c r="D456" s="211" t="s">
        <v>176</v>
      </c>
      <c r="E456" s="222" t="s">
        <v>1</v>
      </c>
      <c r="F456" s="223" t="s">
        <v>511</v>
      </c>
      <c r="G456" s="221"/>
      <c r="H456" s="224">
        <v>44</v>
      </c>
      <c r="I456" s="225"/>
      <c r="J456" s="221"/>
      <c r="K456" s="221"/>
      <c r="L456" s="226"/>
      <c r="M456" s="227"/>
      <c r="N456" s="228"/>
      <c r="O456" s="228"/>
      <c r="P456" s="228"/>
      <c r="Q456" s="228"/>
      <c r="R456" s="228"/>
      <c r="S456" s="228"/>
      <c r="T456" s="229"/>
      <c r="AT456" s="230" t="s">
        <v>176</v>
      </c>
      <c r="AU456" s="230" t="s">
        <v>165</v>
      </c>
      <c r="AV456" s="14" t="s">
        <v>84</v>
      </c>
      <c r="AW456" s="14" t="s">
        <v>31</v>
      </c>
      <c r="AX456" s="14" t="s">
        <v>75</v>
      </c>
      <c r="AY456" s="230" t="s">
        <v>164</v>
      </c>
    </row>
    <row r="457" spans="1:65" s="2" customFormat="1" ht="26.45" customHeight="1">
      <c r="A457" s="34"/>
      <c r="B457" s="35"/>
      <c r="C457" s="191" t="s">
        <v>512</v>
      </c>
      <c r="D457" s="191" t="s">
        <v>167</v>
      </c>
      <c r="E457" s="192" t="s">
        <v>513</v>
      </c>
      <c r="F457" s="193" t="s">
        <v>514</v>
      </c>
      <c r="G457" s="194" t="s">
        <v>204</v>
      </c>
      <c r="H457" s="195">
        <v>25</v>
      </c>
      <c r="I457" s="196"/>
      <c r="J457" s="197">
        <f>ROUND(I457*H457,2)</f>
        <v>0</v>
      </c>
      <c r="K457" s="193" t="s">
        <v>171</v>
      </c>
      <c r="L457" s="39"/>
      <c r="M457" s="198" t="s">
        <v>1</v>
      </c>
      <c r="N457" s="199" t="s">
        <v>40</v>
      </c>
      <c r="O457" s="71"/>
      <c r="P457" s="200">
        <f>O457*H457</f>
        <v>0</v>
      </c>
      <c r="Q457" s="200">
        <v>0</v>
      </c>
      <c r="R457" s="200">
        <f>Q457*H457</f>
        <v>0</v>
      </c>
      <c r="S457" s="200">
        <v>8.9999999999999993E-3</v>
      </c>
      <c r="T457" s="201">
        <f>S457*H457</f>
        <v>0.22499999999999998</v>
      </c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R457" s="202" t="s">
        <v>172</v>
      </c>
      <c r="AT457" s="202" t="s">
        <v>167</v>
      </c>
      <c r="AU457" s="202" t="s">
        <v>165</v>
      </c>
      <c r="AY457" s="17" t="s">
        <v>164</v>
      </c>
      <c r="BE457" s="203">
        <f>IF(N457="základní",J457,0)</f>
        <v>0</v>
      </c>
      <c r="BF457" s="203">
        <f>IF(N457="snížená",J457,0)</f>
        <v>0</v>
      </c>
      <c r="BG457" s="203">
        <f>IF(N457="zákl. přenesená",J457,0)</f>
        <v>0</v>
      </c>
      <c r="BH457" s="203">
        <f>IF(N457="sníž. přenesená",J457,0)</f>
        <v>0</v>
      </c>
      <c r="BI457" s="203">
        <f>IF(N457="nulová",J457,0)</f>
        <v>0</v>
      </c>
      <c r="BJ457" s="17" t="s">
        <v>82</v>
      </c>
      <c r="BK457" s="203">
        <f>ROUND(I457*H457,2)</f>
        <v>0</v>
      </c>
      <c r="BL457" s="17" t="s">
        <v>172</v>
      </c>
      <c r="BM457" s="202" t="s">
        <v>515</v>
      </c>
    </row>
    <row r="458" spans="1:65" s="2" customFormat="1" ht="11.25">
      <c r="A458" s="34"/>
      <c r="B458" s="35"/>
      <c r="C458" s="36"/>
      <c r="D458" s="204" t="s">
        <v>174</v>
      </c>
      <c r="E458" s="36"/>
      <c r="F458" s="205" t="s">
        <v>516</v>
      </c>
      <c r="G458" s="36"/>
      <c r="H458" s="36"/>
      <c r="I458" s="206"/>
      <c r="J458" s="36"/>
      <c r="K458" s="36"/>
      <c r="L458" s="39"/>
      <c r="M458" s="207"/>
      <c r="N458" s="208"/>
      <c r="O458" s="71"/>
      <c r="P458" s="71"/>
      <c r="Q458" s="71"/>
      <c r="R458" s="71"/>
      <c r="S458" s="71"/>
      <c r="T458" s="72"/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  <c r="AT458" s="17" t="s">
        <v>174</v>
      </c>
      <c r="AU458" s="17" t="s">
        <v>165</v>
      </c>
    </row>
    <row r="459" spans="1:65" s="13" customFormat="1" ht="22.5">
      <c r="B459" s="209"/>
      <c r="C459" s="210"/>
      <c r="D459" s="211" t="s">
        <v>176</v>
      </c>
      <c r="E459" s="212" t="s">
        <v>1</v>
      </c>
      <c r="F459" s="213" t="s">
        <v>177</v>
      </c>
      <c r="G459" s="210"/>
      <c r="H459" s="212" t="s">
        <v>1</v>
      </c>
      <c r="I459" s="214"/>
      <c r="J459" s="210"/>
      <c r="K459" s="210"/>
      <c r="L459" s="215"/>
      <c r="M459" s="216"/>
      <c r="N459" s="217"/>
      <c r="O459" s="217"/>
      <c r="P459" s="217"/>
      <c r="Q459" s="217"/>
      <c r="R459" s="217"/>
      <c r="S459" s="217"/>
      <c r="T459" s="218"/>
      <c r="AT459" s="219" t="s">
        <v>176</v>
      </c>
      <c r="AU459" s="219" t="s">
        <v>165</v>
      </c>
      <c r="AV459" s="13" t="s">
        <v>82</v>
      </c>
      <c r="AW459" s="13" t="s">
        <v>31</v>
      </c>
      <c r="AX459" s="13" t="s">
        <v>75</v>
      </c>
      <c r="AY459" s="219" t="s">
        <v>164</v>
      </c>
    </row>
    <row r="460" spans="1:65" s="13" customFormat="1" ht="11.25">
      <c r="B460" s="209"/>
      <c r="C460" s="210"/>
      <c r="D460" s="211" t="s">
        <v>176</v>
      </c>
      <c r="E460" s="212" t="s">
        <v>1</v>
      </c>
      <c r="F460" s="213" t="s">
        <v>178</v>
      </c>
      <c r="G460" s="210"/>
      <c r="H460" s="212" t="s">
        <v>1</v>
      </c>
      <c r="I460" s="214"/>
      <c r="J460" s="210"/>
      <c r="K460" s="210"/>
      <c r="L460" s="215"/>
      <c r="M460" s="216"/>
      <c r="N460" s="217"/>
      <c r="O460" s="217"/>
      <c r="P460" s="217"/>
      <c r="Q460" s="217"/>
      <c r="R460" s="217"/>
      <c r="S460" s="217"/>
      <c r="T460" s="218"/>
      <c r="AT460" s="219" t="s">
        <v>176</v>
      </c>
      <c r="AU460" s="219" t="s">
        <v>165</v>
      </c>
      <c r="AV460" s="13" t="s">
        <v>82</v>
      </c>
      <c r="AW460" s="13" t="s">
        <v>31</v>
      </c>
      <c r="AX460" s="13" t="s">
        <v>75</v>
      </c>
      <c r="AY460" s="219" t="s">
        <v>164</v>
      </c>
    </row>
    <row r="461" spans="1:65" s="13" customFormat="1" ht="11.25">
      <c r="B461" s="209"/>
      <c r="C461" s="210"/>
      <c r="D461" s="211" t="s">
        <v>176</v>
      </c>
      <c r="E461" s="212" t="s">
        <v>1</v>
      </c>
      <c r="F461" s="213" t="s">
        <v>274</v>
      </c>
      <c r="G461" s="210"/>
      <c r="H461" s="212" t="s">
        <v>1</v>
      </c>
      <c r="I461" s="214"/>
      <c r="J461" s="210"/>
      <c r="K461" s="210"/>
      <c r="L461" s="215"/>
      <c r="M461" s="216"/>
      <c r="N461" s="217"/>
      <c r="O461" s="217"/>
      <c r="P461" s="217"/>
      <c r="Q461" s="217"/>
      <c r="R461" s="217"/>
      <c r="S461" s="217"/>
      <c r="T461" s="218"/>
      <c r="AT461" s="219" t="s">
        <v>176</v>
      </c>
      <c r="AU461" s="219" t="s">
        <v>165</v>
      </c>
      <c r="AV461" s="13" t="s">
        <v>82</v>
      </c>
      <c r="AW461" s="13" t="s">
        <v>31</v>
      </c>
      <c r="AX461" s="13" t="s">
        <v>75</v>
      </c>
      <c r="AY461" s="219" t="s">
        <v>164</v>
      </c>
    </row>
    <row r="462" spans="1:65" s="14" customFormat="1" ht="11.25">
      <c r="B462" s="220"/>
      <c r="C462" s="221"/>
      <c r="D462" s="211" t="s">
        <v>176</v>
      </c>
      <c r="E462" s="222" t="s">
        <v>1</v>
      </c>
      <c r="F462" s="223" t="s">
        <v>517</v>
      </c>
      <c r="G462" s="221"/>
      <c r="H462" s="224">
        <v>25</v>
      </c>
      <c r="I462" s="225"/>
      <c r="J462" s="221"/>
      <c r="K462" s="221"/>
      <c r="L462" s="226"/>
      <c r="M462" s="227"/>
      <c r="N462" s="228"/>
      <c r="O462" s="228"/>
      <c r="P462" s="228"/>
      <c r="Q462" s="228"/>
      <c r="R462" s="228"/>
      <c r="S462" s="228"/>
      <c r="T462" s="229"/>
      <c r="AT462" s="230" t="s">
        <v>176</v>
      </c>
      <c r="AU462" s="230" t="s">
        <v>165</v>
      </c>
      <c r="AV462" s="14" t="s">
        <v>84</v>
      </c>
      <c r="AW462" s="14" t="s">
        <v>31</v>
      </c>
      <c r="AX462" s="14" t="s">
        <v>75</v>
      </c>
      <c r="AY462" s="230" t="s">
        <v>164</v>
      </c>
    </row>
    <row r="463" spans="1:65" s="2" customFormat="1" ht="26.45" customHeight="1">
      <c r="A463" s="34"/>
      <c r="B463" s="35"/>
      <c r="C463" s="191" t="s">
        <v>518</v>
      </c>
      <c r="D463" s="191" t="s">
        <v>167</v>
      </c>
      <c r="E463" s="192" t="s">
        <v>519</v>
      </c>
      <c r="F463" s="193" t="s">
        <v>520</v>
      </c>
      <c r="G463" s="194" t="s">
        <v>204</v>
      </c>
      <c r="H463" s="195">
        <v>27</v>
      </c>
      <c r="I463" s="196"/>
      <c r="J463" s="197">
        <f>ROUND(I463*H463,2)</f>
        <v>0</v>
      </c>
      <c r="K463" s="193" t="s">
        <v>171</v>
      </c>
      <c r="L463" s="39"/>
      <c r="M463" s="198" t="s">
        <v>1</v>
      </c>
      <c r="N463" s="199" t="s">
        <v>40</v>
      </c>
      <c r="O463" s="71"/>
      <c r="P463" s="200">
        <f>O463*H463</f>
        <v>0</v>
      </c>
      <c r="Q463" s="200">
        <v>0</v>
      </c>
      <c r="R463" s="200">
        <f>Q463*H463</f>
        <v>0</v>
      </c>
      <c r="S463" s="200">
        <v>3.7999999999999999E-2</v>
      </c>
      <c r="T463" s="201">
        <f>S463*H463</f>
        <v>1.026</v>
      </c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R463" s="202" t="s">
        <v>172</v>
      </c>
      <c r="AT463" s="202" t="s">
        <v>167</v>
      </c>
      <c r="AU463" s="202" t="s">
        <v>165</v>
      </c>
      <c r="AY463" s="17" t="s">
        <v>164</v>
      </c>
      <c r="BE463" s="203">
        <f>IF(N463="základní",J463,0)</f>
        <v>0</v>
      </c>
      <c r="BF463" s="203">
        <f>IF(N463="snížená",J463,0)</f>
        <v>0</v>
      </c>
      <c r="BG463" s="203">
        <f>IF(N463="zákl. přenesená",J463,0)</f>
        <v>0</v>
      </c>
      <c r="BH463" s="203">
        <f>IF(N463="sníž. přenesená",J463,0)</f>
        <v>0</v>
      </c>
      <c r="BI463" s="203">
        <f>IF(N463="nulová",J463,0)</f>
        <v>0</v>
      </c>
      <c r="BJ463" s="17" t="s">
        <v>82</v>
      </c>
      <c r="BK463" s="203">
        <f>ROUND(I463*H463,2)</f>
        <v>0</v>
      </c>
      <c r="BL463" s="17" t="s">
        <v>172</v>
      </c>
      <c r="BM463" s="202" t="s">
        <v>521</v>
      </c>
    </row>
    <row r="464" spans="1:65" s="2" customFormat="1" ht="11.25">
      <c r="A464" s="34"/>
      <c r="B464" s="35"/>
      <c r="C464" s="36"/>
      <c r="D464" s="204" t="s">
        <v>174</v>
      </c>
      <c r="E464" s="36"/>
      <c r="F464" s="205" t="s">
        <v>522</v>
      </c>
      <c r="G464" s="36"/>
      <c r="H464" s="36"/>
      <c r="I464" s="206"/>
      <c r="J464" s="36"/>
      <c r="K464" s="36"/>
      <c r="L464" s="39"/>
      <c r="M464" s="207"/>
      <c r="N464" s="208"/>
      <c r="O464" s="71"/>
      <c r="P464" s="71"/>
      <c r="Q464" s="71"/>
      <c r="R464" s="71"/>
      <c r="S464" s="71"/>
      <c r="T464" s="72"/>
      <c r="U464" s="34"/>
      <c r="V464" s="34"/>
      <c r="W464" s="34"/>
      <c r="X464" s="34"/>
      <c r="Y464" s="34"/>
      <c r="Z464" s="34"/>
      <c r="AA464" s="34"/>
      <c r="AB464" s="34"/>
      <c r="AC464" s="34"/>
      <c r="AD464" s="34"/>
      <c r="AE464" s="34"/>
      <c r="AT464" s="17" t="s">
        <v>174</v>
      </c>
      <c r="AU464" s="17" t="s">
        <v>165</v>
      </c>
    </row>
    <row r="465" spans="1:65" s="13" customFormat="1" ht="22.5">
      <c r="B465" s="209"/>
      <c r="C465" s="210"/>
      <c r="D465" s="211" t="s">
        <v>176</v>
      </c>
      <c r="E465" s="212" t="s">
        <v>1</v>
      </c>
      <c r="F465" s="213" t="s">
        <v>177</v>
      </c>
      <c r="G465" s="210"/>
      <c r="H465" s="212" t="s">
        <v>1</v>
      </c>
      <c r="I465" s="214"/>
      <c r="J465" s="210"/>
      <c r="K465" s="210"/>
      <c r="L465" s="215"/>
      <c r="M465" s="216"/>
      <c r="N465" s="217"/>
      <c r="O465" s="217"/>
      <c r="P465" s="217"/>
      <c r="Q465" s="217"/>
      <c r="R465" s="217"/>
      <c r="S465" s="217"/>
      <c r="T465" s="218"/>
      <c r="AT465" s="219" t="s">
        <v>176</v>
      </c>
      <c r="AU465" s="219" t="s">
        <v>165</v>
      </c>
      <c r="AV465" s="13" t="s">
        <v>82</v>
      </c>
      <c r="AW465" s="13" t="s">
        <v>31</v>
      </c>
      <c r="AX465" s="13" t="s">
        <v>75</v>
      </c>
      <c r="AY465" s="219" t="s">
        <v>164</v>
      </c>
    </row>
    <row r="466" spans="1:65" s="13" customFormat="1" ht="11.25">
      <c r="B466" s="209"/>
      <c r="C466" s="210"/>
      <c r="D466" s="211" t="s">
        <v>176</v>
      </c>
      <c r="E466" s="212" t="s">
        <v>1</v>
      </c>
      <c r="F466" s="213" t="s">
        <v>178</v>
      </c>
      <c r="G466" s="210"/>
      <c r="H466" s="212" t="s">
        <v>1</v>
      </c>
      <c r="I466" s="214"/>
      <c r="J466" s="210"/>
      <c r="K466" s="210"/>
      <c r="L466" s="215"/>
      <c r="M466" s="216"/>
      <c r="N466" s="217"/>
      <c r="O466" s="217"/>
      <c r="P466" s="217"/>
      <c r="Q466" s="217"/>
      <c r="R466" s="217"/>
      <c r="S466" s="217"/>
      <c r="T466" s="218"/>
      <c r="AT466" s="219" t="s">
        <v>176</v>
      </c>
      <c r="AU466" s="219" t="s">
        <v>165</v>
      </c>
      <c r="AV466" s="13" t="s">
        <v>82</v>
      </c>
      <c r="AW466" s="13" t="s">
        <v>31</v>
      </c>
      <c r="AX466" s="13" t="s">
        <v>75</v>
      </c>
      <c r="AY466" s="219" t="s">
        <v>164</v>
      </c>
    </row>
    <row r="467" spans="1:65" s="13" customFormat="1" ht="11.25">
      <c r="B467" s="209"/>
      <c r="C467" s="210"/>
      <c r="D467" s="211" t="s">
        <v>176</v>
      </c>
      <c r="E467" s="212" t="s">
        <v>1</v>
      </c>
      <c r="F467" s="213" t="s">
        <v>274</v>
      </c>
      <c r="G467" s="210"/>
      <c r="H467" s="212" t="s">
        <v>1</v>
      </c>
      <c r="I467" s="214"/>
      <c r="J467" s="210"/>
      <c r="K467" s="210"/>
      <c r="L467" s="215"/>
      <c r="M467" s="216"/>
      <c r="N467" s="217"/>
      <c r="O467" s="217"/>
      <c r="P467" s="217"/>
      <c r="Q467" s="217"/>
      <c r="R467" s="217"/>
      <c r="S467" s="217"/>
      <c r="T467" s="218"/>
      <c r="AT467" s="219" t="s">
        <v>176</v>
      </c>
      <c r="AU467" s="219" t="s">
        <v>165</v>
      </c>
      <c r="AV467" s="13" t="s">
        <v>82</v>
      </c>
      <c r="AW467" s="13" t="s">
        <v>31</v>
      </c>
      <c r="AX467" s="13" t="s">
        <v>75</v>
      </c>
      <c r="AY467" s="219" t="s">
        <v>164</v>
      </c>
    </row>
    <row r="468" spans="1:65" s="14" customFormat="1" ht="11.25">
      <c r="B468" s="220"/>
      <c r="C468" s="221"/>
      <c r="D468" s="211" t="s">
        <v>176</v>
      </c>
      <c r="E468" s="222" t="s">
        <v>1</v>
      </c>
      <c r="F468" s="223" t="s">
        <v>523</v>
      </c>
      <c r="G468" s="221"/>
      <c r="H468" s="224">
        <v>27</v>
      </c>
      <c r="I468" s="225"/>
      <c r="J468" s="221"/>
      <c r="K468" s="221"/>
      <c r="L468" s="226"/>
      <c r="M468" s="227"/>
      <c r="N468" s="228"/>
      <c r="O468" s="228"/>
      <c r="P468" s="228"/>
      <c r="Q468" s="228"/>
      <c r="R468" s="228"/>
      <c r="S468" s="228"/>
      <c r="T468" s="229"/>
      <c r="AT468" s="230" t="s">
        <v>176</v>
      </c>
      <c r="AU468" s="230" t="s">
        <v>165</v>
      </c>
      <c r="AV468" s="14" t="s">
        <v>84</v>
      </c>
      <c r="AW468" s="14" t="s">
        <v>31</v>
      </c>
      <c r="AX468" s="14" t="s">
        <v>75</v>
      </c>
      <c r="AY468" s="230" t="s">
        <v>164</v>
      </c>
    </row>
    <row r="469" spans="1:65" s="2" customFormat="1" ht="26.45" customHeight="1">
      <c r="A469" s="34"/>
      <c r="B469" s="35"/>
      <c r="C469" s="191" t="s">
        <v>524</v>
      </c>
      <c r="D469" s="191" t="s">
        <v>167</v>
      </c>
      <c r="E469" s="192" t="s">
        <v>525</v>
      </c>
      <c r="F469" s="193" t="s">
        <v>526</v>
      </c>
      <c r="G469" s="194" t="s">
        <v>204</v>
      </c>
      <c r="H469" s="195">
        <v>2.75</v>
      </c>
      <c r="I469" s="196"/>
      <c r="J469" s="197">
        <f>ROUND(I469*H469,2)</f>
        <v>0</v>
      </c>
      <c r="K469" s="193" t="s">
        <v>171</v>
      </c>
      <c r="L469" s="39"/>
      <c r="M469" s="198" t="s">
        <v>1</v>
      </c>
      <c r="N469" s="199" t="s">
        <v>40</v>
      </c>
      <c r="O469" s="71"/>
      <c r="P469" s="200">
        <f>O469*H469</f>
        <v>0</v>
      </c>
      <c r="Q469" s="200">
        <v>0</v>
      </c>
      <c r="R469" s="200">
        <f>Q469*H469</f>
        <v>0</v>
      </c>
      <c r="S469" s="200">
        <v>2.1999999999999999E-2</v>
      </c>
      <c r="T469" s="201">
        <f>S469*H469</f>
        <v>6.0499999999999998E-2</v>
      </c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R469" s="202" t="s">
        <v>172</v>
      </c>
      <c r="AT469" s="202" t="s">
        <v>167</v>
      </c>
      <c r="AU469" s="202" t="s">
        <v>165</v>
      </c>
      <c r="AY469" s="17" t="s">
        <v>164</v>
      </c>
      <c r="BE469" s="203">
        <f>IF(N469="základní",J469,0)</f>
        <v>0</v>
      </c>
      <c r="BF469" s="203">
        <f>IF(N469="snížená",J469,0)</f>
        <v>0</v>
      </c>
      <c r="BG469" s="203">
        <f>IF(N469="zákl. přenesená",J469,0)</f>
        <v>0</v>
      </c>
      <c r="BH469" s="203">
        <f>IF(N469="sníž. přenesená",J469,0)</f>
        <v>0</v>
      </c>
      <c r="BI469" s="203">
        <f>IF(N469="nulová",J469,0)</f>
        <v>0</v>
      </c>
      <c r="BJ469" s="17" t="s">
        <v>82</v>
      </c>
      <c r="BK469" s="203">
        <f>ROUND(I469*H469,2)</f>
        <v>0</v>
      </c>
      <c r="BL469" s="17" t="s">
        <v>172</v>
      </c>
      <c r="BM469" s="202" t="s">
        <v>527</v>
      </c>
    </row>
    <row r="470" spans="1:65" s="2" customFormat="1" ht="11.25">
      <c r="A470" s="34"/>
      <c r="B470" s="35"/>
      <c r="C470" s="36"/>
      <c r="D470" s="204" t="s">
        <v>174</v>
      </c>
      <c r="E470" s="36"/>
      <c r="F470" s="205" t="s">
        <v>528</v>
      </c>
      <c r="G470" s="36"/>
      <c r="H470" s="36"/>
      <c r="I470" s="206"/>
      <c r="J470" s="36"/>
      <c r="K470" s="36"/>
      <c r="L470" s="39"/>
      <c r="M470" s="207"/>
      <c r="N470" s="208"/>
      <c r="O470" s="71"/>
      <c r="P470" s="71"/>
      <c r="Q470" s="71"/>
      <c r="R470" s="71"/>
      <c r="S470" s="71"/>
      <c r="T470" s="72"/>
      <c r="U470" s="34"/>
      <c r="V470" s="34"/>
      <c r="W470" s="34"/>
      <c r="X470" s="34"/>
      <c r="Y470" s="34"/>
      <c r="Z470" s="34"/>
      <c r="AA470" s="34"/>
      <c r="AB470" s="34"/>
      <c r="AC470" s="34"/>
      <c r="AD470" s="34"/>
      <c r="AE470" s="34"/>
      <c r="AT470" s="17" t="s">
        <v>174</v>
      </c>
      <c r="AU470" s="17" t="s">
        <v>165</v>
      </c>
    </row>
    <row r="471" spans="1:65" s="13" customFormat="1" ht="22.5">
      <c r="B471" s="209"/>
      <c r="C471" s="210"/>
      <c r="D471" s="211" t="s">
        <v>176</v>
      </c>
      <c r="E471" s="212" t="s">
        <v>1</v>
      </c>
      <c r="F471" s="213" t="s">
        <v>177</v>
      </c>
      <c r="G471" s="210"/>
      <c r="H471" s="212" t="s">
        <v>1</v>
      </c>
      <c r="I471" s="214"/>
      <c r="J471" s="210"/>
      <c r="K471" s="210"/>
      <c r="L471" s="215"/>
      <c r="M471" s="216"/>
      <c r="N471" s="217"/>
      <c r="O471" s="217"/>
      <c r="P471" s="217"/>
      <c r="Q471" s="217"/>
      <c r="R471" s="217"/>
      <c r="S471" s="217"/>
      <c r="T471" s="218"/>
      <c r="AT471" s="219" t="s">
        <v>176</v>
      </c>
      <c r="AU471" s="219" t="s">
        <v>165</v>
      </c>
      <c r="AV471" s="13" t="s">
        <v>82</v>
      </c>
      <c r="AW471" s="13" t="s">
        <v>31</v>
      </c>
      <c r="AX471" s="13" t="s">
        <v>75</v>
      </c>
      <c r="AY471" s="219" t="s">
        <v>164</v>
      </c>
    </row>
    <row r="472" spans="1:65" s="13" customFormat="1" ht="11.25">
      <c r="B472" s="209"/>
      <c r="C472" s="210"/>
      <c r="D472" s="211" t="s">
        <v>176</v>
      </c>
      <c r="E472" s="212" t="s">
        <v>1</v>
      </c>
      <c r="F472" s="213" t="s">
        <v>178</v>
      </c>
      <c r="G472" s="210"/>
      <c r="H472" s="212" t="s">
        <v>1</v>
      </c>
      <c r="I472" s="214"/>
      <c r="J472" s="210"/>
      <c r="K472" s="210"/>
      <c r="L472" s="215"/>
      <c r="M472" s="216"/>
      <c r="N472" s="217"/>
      <c r="O472" s="217"/>
      <c r="P472" s="217"/>
      <c r="Q472" s="217"/>
      <c r="R472" s="217"/>
      <c r="S472" s="217"/>
      <c r="T472" s="218"/>
      <c r="AT472" s="219" t="s">
        <v>176</v>
      </c>
      <c r="AU472" s="219" t="s">
        <v>165</v>
      </c>
      <c r="AV472" s="13" t="s">
        <v>82</v>
      </c>
      <c r="AW472" s="13" t="s">
        <v>31</v>
      </c>
      <c r="AX472" s="13" t="s">
        <v>75</v>
      </c>
      <c r="AY472" s="219" t="s">
        <v>164</v>
      </c>
    </row>
    <row r="473" spans="1:65" s="13" customFormat="1" ht="11.25">
      <c r="B473" s="209"/>
      <c r="C473" s="210"/>
      <c r="D473" s="211" t="s">
        <v>176</v>
      </c>
      <c r="E473" s="212" t="s">
        <v>1</v>
      </c>
      <c r="F473" s="213" t="s">
        <v>529</v>
      </c>
      <c r="G473" s="210"/>
      <c r="H473" s="212" t="s">
        <v>1</v>
      </c>
      <c r="I473" s="214"/>
      <c r="J473" s="210"/>
      <c r="K473" s="210"/>
      <c r="L473" s="215"/>
      <c r="M473" s="216"/>
      <c r="N473" s="217"/>
      <c r="O473" s="217"/>
      <c r="P473" s="217"/>
      <c r="Q473" s="217"/>
      <c r="R473" s="217"/>
      <c r="S473" s="217"/>
      <c r="T473" s="218"/>
      <c r="AT473" s="219" t="s">
        <v>176</v>
      </c>
      <c r="AU473" s="219" t="s">
        <v>165</v>
      </c>
      <c r="AV473" s="13" t="s">
        <v>82</v>
      </c>
      <c r="AW473" s="13" t="s">
        <v>31</v>
      </c>
      <c r="AX473" s="13" t="s">
        <v>75</v>
      </c>
      <c r="AY473" s="219" t="s">
        <v>164</v>
      </c>
    </row>
    <row r="474" spans="1:65" s="14" customFormat="1" ht="11.25">
      <c r="B474" s="220"/>
      <c r="C474" s="221"/>
      <c r="D474" s="211" t="s">
        <v>176</v>
      </c>
      <c r="E474" s="222" t="s">
        <v>1</v>
      </c>
      <c r="F474" s="223" t="s">
        <v>530</v>
      </c>
      <c r="G474" s="221"/>
      <c r="H474" s="224">
        <v>2.75</v>
      </c>
      <c r="I474" s="225"/>
      <c r="J474" s="221"/>
      <c r="K474" s="221"/>
      <c r="L474" s="226"/>
      <c r="M474" s="227"/>
      <c r="N474" s="228"/>
      <c r="O474" s="228"/>
      <c r="P474" s="228"/>
      <c r="Q474" s="228"/>
      <c r="R474" s="228"/>
      <c r="S474" s="228"/>
      <c r="T474" s="229"/>
      <c r="AT474" s="230" t="s">
        <v>176</v>
      </c>
      <c r="AU474" s="230" t="s">
        <v>165</v>
      </c>
      <c r="AV474" s="14" t="s">
        <v>84</v>
      </c>
      <c r="AW474" s="14" t="s">
        <v>31</v>
      </c>
      <c r="AX474" s="14" t="s">
        <v>75</v>
      </c>
      <c r="AY474" s="230" t="s">
        <v>164</v>
      </c>
    </row>
    <row r="475" spans="1:65" s="2" customFormat="1" ht="26.45" customHeight="1">
      <c r="A475" s="34"/>
      <c r="B475" s="35"/>
      <c r="C475" s="191" t="s">
        <v>531</v>
      </c>
      <c r="D475" s="191" t="s">
        <v>167</v>
      </c>
      <c r="E475" s="192" t="s">
        <v>532</v>
      </c>
      <c r="F475" s="193" t="s">
        <v>533</v>
      </c>
      <c r="G475" s="194" t="s">
        <v>204</v>
      </c>
      <c r="H475" s="195">
        <v>1.5</v>
      </c>
      <c r="I475" s="196"/>
      <c r="J475" s="197">
        <f>ROUND(I475*H475,2)</f>
        <v>0</v>
      </c>
      <c r="K475" s="193" t="s">
        <v>171</v>
      </c>
      <c r="L475" s="39"/>
      <c r="M475" s="198" t="s">
        <v>1</v>
      </c>
      <c r="N475" s="199" t="s">
        <v>40</v>
      </c>
      <c r="O475" s="71"/>
      <c r="P475" s="200">
        <f>O475*H475</f>
        <v>0</v>
      </c>
      <c r="Q475" s="200">
        <v>9.7000000000000005E-4</v>
      </c>
      <c r="R475" s="200">
        <f>Q475*H475</f>
        <v>1.4550000000000001E-3</v>
      </c>
      <c r="S475" s="200">
        <v>4.3E-3</v>
      </c>
      <c r="T475" s="201">
        <f>S475*H475</f>
        <v>6.45E-3</v>
      </c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R475" s="202" t="s">
        <v>172</v>
      </c>
      <c r="AT475" s="202" t="s">
        <v>167</v>
      </c>
      <c r="AU475" s="202" t="s">
        <v>165</v>
      </c>
      <c r="AY475" s="17" t="s">
        <v>164</v>
      </c>
      <c r="BE475" s="203">
        <f>IF(N475="základní",J475,0)</f>
        <v>0</v>
      </c>
      <c r="BF475" s="203">
        <f>IF(N475="snížená",J475,0)</f>
        <v>0</v>
      </c>
      <c r="BG475" s="203">
        <f>IF(N475="zákl. přenesená",J475,0)</f>
        <v>0</v>
      </c>
      <c r="BH475" s="203">
        <f>IF(N475="sníž. přenesená",J475,0)</f>
        <v>0</v>
      </c>
      <c r="BI475" s="203">
        <f>IF(N475="nulová",J475,0)</f>
        <v>0</v>
      </c>
      <c r="BJ475" s="17" t="s">
        <v>82</v>
      </c>
      <c r="BK475" s="203">
        <f>ROUND(I475*H475,2)</f>
        <v>0</v>
      </c>
      <c r="BL475" s="17" t="s">
        <v>172</v>
      </c>
      <c r="BM475" s="202" t="s">
        <v>534</v>
      </c>
    </row>
    <row r="476" spans="1:65" s="2" customFormat="1" ht="11.25">
      <c r="A476" s="34"/>
      <c r="B476" s="35"/>
      <c r="C476" s="36"/>
      <c r="D476" s="204" t="s">
        <v>174</v>
      </c>
      <c r="E476" s="36"/>
      <c r="F476" s="205" t="s">
        <v>535</v>
      </c>
      <c r="G476" s="36"/>
      <c r="H476" s="36"/>
      <c r="I476" s="206"/>
      <c r="J476" s="36"/>
      <c r="K476" s="36"/>
      <c r="L476" s="39"/>
      <c r="M476" s="207"/>
      <c r="N476" s="208"/>
      <c r="O476" s="71"/>
      <c r="P476" s="71"/>
      <c r="Q476" s="71"/>
      <c r="R476" s="71"/>
      <c r="S476" s="71"/>
      <c r="T476" s="72"/>
      <c r="U476" s="34"/>
      <c r="V476" s="34"/>
      <c r="W476" s="34"/>
      <c r="X476" s="34"/>
      <c r="Y476" s="34"/>
      <c r="Z476" s="34"/>
      <c r="AA476" s="34"/>
      <c r="AB476" s="34"/>
      <c r="AC476" s="34"/>
      <c r="AD476" s="34"/>
      <c r="AE476" s="34"/>
      <c r="AT476" s="17" t="s">
        <v>174</v>
      </c>
      <c r="AU476" s="17" t="s">
        <v>165</v>
      </c>
    </row>
    <row r="477" spans="1:65" s="13" customFormat="1" ht="22.5">
      <c r="B477" s="209"/>
      <c r="C477" s="210"/>
      <c r="D477" s="211" t="s">
        <v>176</v>
      </c>
      <c r="E477" s="212" t="s">
        <v>1</v>
      </c>
      <c r="F477" s="213" t="s">
        <v>177</v>
      </c>
      <c r="G477" s="210"/>
      <c r="H477" s="212" t="s">
        <v>1</v>
      </c>
      <c r="I477" s="214"/>
      <c r="J477" s="210"/>
      <c r="K477" s="210"/>
      <c r="L477" s="215"/>
      <c r="M477" s="216"/>
      <c r="N477" s="217"/>
      <c r="O477" s="217"/>
      <c r="P477" s="217"/>
      <c r="Q477" s="217"/>
      <c r="R477" s="217"/>
      <c r="S477" s="217"/>
      <c r="T477" s="218"/>
      <c r="AT477" s="219" t="s">
        <v>176</v>
      </c>
      <c r="AU477" s="219" t="s">
        <v>165</v>
      </c>
      <c r="AV477" s="13" t="s">
        <v>82</v>
      </c>
      <c r="AW477" s="13" t="s">
        <v>31</v>
      </c>
      <c r="AX477" s="13" t="s">
        <v>75</v>
      </c>
      <c r="AY477" s="219" t="s">
        <v>164</v>
      </c>
    </row>
    <row r="478" spans="1:65" s="13" customFormat="1" ht="11.25">
      <c r="B478" s="209"/>
      <c r="C478" s="210"/>
      <c r="D478" s="211" t="s">
        <v>176</v>
      </c>
      <c r="E478" s="212" t="s">
        <v>1</v>
      </c>
      <c r="F478" s="213" t="s">
        <v>178</v>
      </c>
      <c r="G478" s="210"/>
      <c r="H478" s="212" t="s">
        <v>1</v>
      </c>
      <c r="I478" s="214"/>
      <c r="J478" s="210"/>
      <c r="K478" s="210"/>
      <c r="L478" s="215"/>
      <c r="M478" s="216"/>
      <c r="N478" s="217"/>
      <c r="O478" s="217"/>
      <c r="P478" s="217"/>
      <c r="Q478" s="217"/>
      <c r="R478" s="217"/>
      <c r="S478" s="217"/>
      <c r="T478" s="218"/>
      <c r="AT478" s="219" t="s">
        <v>176</v>
      </c>
      <c r="AU478" s="219" t="s">
        <v>165</v>
      </c>
      <c r="AV478" s="13" t="s">
        <v>82</v>
      </c>
      <c r="AW478" s="13" t="s">
        <v>31</v>
      </c>
      <c r="AX478" s="13" t="s">
        <v>75</v>
      </c>
      <c r="AY478" s="219" t="s">
        <v>164</v>
      </c>
    </row>
    <row r="479" spans="1:65" s="13" customFormat="1" ht="11.25">
      <c r="B479" s="209"/>
      <c r="C479" s="210"/>
      <c r="D479" s="211" t="s">
        <v>176</v>
      </c>
      <c r="E479" s="212" t="s">
        <v>1</v>
      </c>
      <c r="F479" s="213" t="s">
        <v>510</v>
      </c>
      <c r="G479" s="210"/>
      <c r="H479" s="212" t="s">
        <v>1</v>
      </c>
      <c r="I479" s="214"/>
      <c r="J479" s="210"/>
      <c r="K479" s="210"/>
      <c r="L479" s="215"/>
      <c r="M479" s="216"/>
      <c r="N479" s="217"/>
      <c r="O479" s="217"/>
      <c r="P479" s="217"/>
      <c r="Q479" s="217"/>
      <c r="R479" s="217"/>
      <c r="S479" s="217"/>
      <c r="T479" s="218"/>
      <c r="AT479" s="219" t="s">
        <v>176</v>
      </c>
      <c r="AU479" s="219" t="s">
        <v>165</v>
      </c>
      <c r="AV479" s="13" t="s">
        <v>82</v>
      </c>
      <c r="AW479" s="13" t="s">
        <v>31</v>
      </c>
      <c r="AX479" s="13" t="s">
        <v>75</v>
      </c>
      <c r="AY479" s="219" t="s">
        <v>164</v>
      </c>
    </row>
    <row r="480" spans="1:65" s="14" customFormat="1" ht="11.25">
      <c r="B480" s="220"/>
      <c r="C480" s="221"/>
      <c r="D480" s="211" t="s">
        <v>176</v>
      </c>
      <c r="E480" s="222" t="s">
        <v>1</v>
      </c>
      <c r="F480" s="223" t="s">
        <v>536</v>
      </c>
      <c r="G480" s="221"/>
      <c r="H480" s="224">
        <v>1.5</v>
      </c>
      <c r="I480" s="225"/>
      <c r="J480" s="221"/>
      <c r="K480" s="221"/>
      <c r="L480" s="226"/>
      <c r="M480" s="227"/>
      <c r="N480" s="228"/>
      <c r="O480" s="228"/>
      <c r="P480" s="228"/>
      <c r="Q480" s="228"/>
      <c r="R480" s="228"/>
      <c r="S480" s="228"/>
      <c r="T480" s="229"/>
      <c r="AT480" s="230" t="s">
        <v>176</v>
      </c>
      <c r="AU480" s="230" t="s">
        <v>165</v>
      </c>
      <c r="AV480" s="14" t="s">
        <v>84</v>
      </c>
      <c r="AW480" s="14" t="s">
        <v>31</v>
      </c>
      <c r="AX480" s="14" t="s">
        <v>75</v>
      </c>
      <c r="AY480" s="230" t="s">
        <v>164</v>
      </c>
    </row>
    <row r="481" spans="1:65" s="2" customFormat="1" ht="26.45" customHeight="1">
      <c r="A481" s="34"/>
      <c r="B481" s="35"/>
      <c r="C481" s="191" t="s">
        <v>537</v>
      </c>
      <c r="D481" s="191" t="s">
        <v>167</v>
      </c>
      <c r="E481" s="192" t="s">
        <v>538</v>
      </c>
      <c r="F481" s="193" t="s">
        <v>539</v>
      </c>
      <c r="G481" s="194" t="s">
        <v>204</v>
      </c>
      <c r="H481" s="195">
        <v>2</v>
      </c>
      <c r="I481" s="196"/>
      <c r="J481" s="197">
        <f>ROUND(I481*H481,2)</f>
        <v>0</v>
      </c>
      <c r="K481" s="193" t="s">
        <v>171</v>
      </c>
      <c r="L481" s="39"/>
      <c r="M481" s="198" t="s">
        <v>1</v>
      </c>
      <c r="N481" s="199" t="s">
        <v>40</v>
      </c>
      <c r="O481" s="71"/>
      <c r="P481" s="200">
        <f>O481*H481</f>
        <v>0</v>
      </c>
      <c r="Q481" s="200">
        <v>1.23E-3</v>
      </c>
      <c r="R481" s="200">
        <f>Q481*H481</f>
        <v>2.4599999999999999E-3</v>
      </c>
      <c r="S481" s="200">
        <v>1.7000000000000001E-2</v>
      </c>
      <c r="T481" s="201">
        <f>S481*H481</f>
        <v>3.4000000000000002E-2</v>
      </c>
      <c r="U481" s="34"/>
      <c r="V481" s="34"/>
      <c r="W481" s="34"/>
      <c r="X481" s="34"/>
      <c r="Y481" s="34"/>
      <c r="Z481" s="34"/>
      <c r="AA481" s="34"/>
      <c r="AB481" s="34"/>
      <c r="AC481" s="34"/>
      <c r="AD481" s="34"/>
      <c r="AE481" s="34"/>
      <c r="AR481" s="202" t="s">
        <v>172</v>
      </c>
      <c r="AT481" s="202" t="s">
        <v>167</v>
      </c>
      <c r="AU481" s="202" t="s">
        <v>165</v>
      </c>
      <c r="AY481" s="17" t="s">
        <v>164</v>
      </c>
      <c r="BE481" s="203">
        <f>IF(N481="základní",J481,0)</f>
        <v>0</v>
      </c>
      <c r="BF481" s="203">
        <f>IF(N481="snížená",J481,0)</f>
        <v>0</v>
      </c>
      <c r="BG481" s="203">
        <f>IF(N481="zákl. přenesená",J481,0)</f>
        <v>0</v>
      </c>
      <c r="BH481" s="203">
        <f>IF(N481="sníž. přenesená",J481,0)</f>
        <v>0</v>
      </c>
      <c r="BI481" s="203">
        <f>IF(N481="nulová",J481,0)</f>
        <v>0</v>
      </c>
      <c r="BJ481" s="17" t="s">
        <v>82</v>
      </c>
      <c r="BK481" s="203">
        <f>ROUND(I481*H481,2)</f>
        <v>0</v>
      </c>
      <c r="BL481" s="17" t="s">
        <v>172</v>
      </c>
      <c r="BM481" s="202" t="s">
        <v>540</v>
      </c>
    </row>
    <row r="482" spans="1:65" s="2" customFormat="1" ht="11.25">
      <c r="A482" s="34"/>
      <c r="B482" s="35"/>
      <c r="C482" s="36"/>
      <c r="D482" s="204" t="s">
        <v>174</v>
      </c>
      <c r="E482" s="36"/>
      <c r="F482" s="205" t="s">
        <v>541</v>
      </c>
      <c r="G482" s="36"/>
      <c r="H482" s="36"/>
      <c r="I482" s="206"/>
      <c r="J482" s="36"/>
      <c r="K482" s="36"/>
      <c r="L482" s="39"/>
      <c r="M482" s="207"/>
      <c r="N482" s="208"/>
      <c r="O482" s="71"/>
      <c r="P482" s="71"/>
      <c r="Q482" s="71"/>
      <c r="R482" s="71"/>
      <c r="S482" s="71"/>
      <c r="T482" s="72"/>
      <c r="U482" s="34"/>
      <c r="V482" s="34"/>
      <c r="W482" s="34"/>
      <c r="X482" s="34"/>
      <c r="Y482" s="34"/>
      <c r="Z482" s="34"/>
      <c r="AA482" s="34"/>
      <c r="AB482" s="34"/>
      <c r="AC482" s="34"/>
      <c r="AD482" s="34"/>
      <c r="AE482" s="34"/>
      <c r="AT482" s="17" t="s">
        <v>174</v>
      </c>
      <c r="AU482" s="17" t="s">
        <v>165</v>
      </c>
    </row>
    <row r="483" spans="1:65" s="13" customFormat="1" ht="22.5">
      <c r="B483" s="209"/>
      <c r="C483" s="210"/>
      <c r="D483" s="211" t="s">
        <v>176</v>
      </c>
      <c r="E483" s="212" t="s">
        <v>1</v>
      </c>
      <c r="F483" s="213" t="s">
        <v>177</v>
      </c>
      <c r="G483" s="210"/>
      <c r="H483" s="212" t="s">
        <v>1</v>
      </c>
      <c r="I483" s="214"/>
      <c r="J483" s="210"/>
      <c r="K483" s="210"/>
      <c r="L483" s="215"/>
      <c r="M483" s="216"/>
      <c r="N483" s="217"/>
      <c r="O483" s="217"/>
      <c r="P483" s="217"/>
      <c r="Q483" s="217"/>
      <c r="R483" s="217"/>
      <c r="S483" s="217"/>
      <c r="T483" s="218"/>
      <c r="AT483" s="219" t="s">
        <v>176</v>
      </c>
      <c r="AU483" s="219" t="s">
        <v>165</v>
      </c>
      <c r="AV483" s="13" t="s">
        <v>82</v>
      </c>
      <c r="AW483" s="13" t="s">
        <v>31</v>
      </c>
      <c r="AX483" s="13" t="s">
        <v>75</v>
      </c>
      <c r="AY483" s="219" t="s">
        <v>164</v>
      </c>
    </row>
    <row r="484" spans="1:65" s="13" customFormat="1" ht="11.25">
      <c r="B484" s="209"/>
      <c r="C484" s="210"/>
      <c r="D484" s="211" t="s">
        <v>176</v>
      </c>
      <c r="E484" s="212" t="s">
        <v>1</v>
      </c>
      <c r="F484" s="213" t="s">
        <v>178</v>
      </c>
      <c r="G484" s="210"/>
      <c r="H484" s="212" t="s">
        <v>1</v>
      </c>
      <c r="I484" s="214"/>
      <c r="J484" s="210"/>
      <c r="K484" s="210"/>
      <c r="L484" s="215"/>
      <c r="M484" s="216"/>
      <c r="N484" s="217"/>
      <c r="O484" s="217"/>
      <c r="P484" s="217"/>
      <c r="Q484" s="217"/>
      <c r="R484" s="217"/>
      <c r="S484" s="217"/>
      <c r="T484" s="218"/>
      <c r="AT484" s="219" t="s">
        <v>176</v>
      </c>
      <c r="AU484" s="219" t="s">
        <v>165</v>
      </c>
      <c r="AV484" s="13" t="s">
        <v>82</v>
      </c>
      <c r="AW484" s="13" t="s">
        <v>31</v>
      </c>
      <c r="AX484" s="13" t="s">
        <v>75</v>
      </c>
      <c r="AY484" s="219" t="s">
        <v>164</v>
      </c>
    </row>
    <row r="485" spans="1:65" s="13" customFormat="1" ht="11.25">
      <c r="B485" s="209"/>
      <c r="C485" s="210"/>
      <c r="D485" s="211" t="s">
        <v>176</v>
      </c>
      <c r="E485" s="212" t="s">
        <v>1</v>
      </c>
      <c r="F485" s="213" t="s">
        <v>510</v>
      </c>
      <c r="G485" s="210"/>
      <c r="H485" s="212" t="s">
        <v>1</v>
      </c>
      <c r="I485" s="214"/>
      <c r="J485" s="210"/>
      <c r="K485" s="210"/>
      <c r="L485" s="215"/>
      <c r="M485" s="216"/>
      <c r="N485" s="217"/>
      <c r="O485" s="217"/>
      <c r="P485" s="217"/>
      <c r="Q485" s="217"/>
      <c r="R485" s="217"/>
      <c r="S485" s="217"/>
      <c r="T485" s="218"/>
      <c r="AT485" s="219" t="s">
        <v>176</v>
      </c>
      <c r="AU485" s="219" t="s">
        <v>165</v>
      </c>
      <c r="AV485" s="13" t="s">
        <v>82</v>
      </c>
      <c r="AW485" s="13" t="s">
        <v>31</v>
      </c>
      <c r="AX485" s="13" t="s">
        <v>75</v>
      </c>
      <c r="AY485" s="219" t="s">
        <v>164</v>
      </c>
    </row>
    <row r="486" spans="1:65" s="14" customFormat="1" ht="11.25">
      <c r="B486" s="220"/>
      <c r="C486" s="221"/>
      <c r="D486" s="211" t="s">
        <v>176</v>
      </c>
      <c r="E486" s="222" t="s">
        <v>1</v>
      </c>
      <c r="F486" s="223" t="s">
        <v>542</v>
      </c>
      <c r="G486" s="221"/>
      <c r="H486" s="224">
        <v>2</v>
      </c>
      <c r="I486" s="225"/>
      <c r="J486" s="221"/>
      <c r="K486" s="221"/>
      <c r="L486" s="226"/>
      <c r="M486" s="227"/>
      <c r="N486" s="228"/>
      <c r="O486" s="228"/>
      <c r="P486" s="228"/>
      <c r="Q486" s="228"/>
      <c r="R486" s="228"/>
      <c r="S486" s="228"/>
      <c r="T486" s="229"/>
      <c r="AT486" s="230" t="s">
        <v>176</v>
      </c>
      <c r="AU486" s="230" t="s">
        <v>165</v>
      </c>
      <c r="AV486" s="14" t="s">
        <v>84</v>
      </c>
      <c r="AW486" s="14" t="s">
        <v>31</v>
      </c>
      <c r="AX486" s="14" t="s">
        <v>75</v>
      </c>
      <c r="AY486" s="230" t="s">
        <v>164</v>
      </c>
    </row>
    <row r="487" spans="1:65" s="2" customFormat="1" ht="26.45" customHeight="1">
      <c r="A487" s="34"/>
      <c r="B487" s="35"/>
      <c r="C487" s="191" t="s">
        <v>543</v>
      </c>
      <c r="D487" s="191" t="s">
        <v>167</v>
      </c>
      <c r="E487" s="192" t="s">
        <v>544</v>
      </c>
      <c r="F487" s="193" t="s">
        <v>545</v>
      </c>
      <c r="G487" s="194" t="s">
        <v>204</v>
      </c>
      <c r="H487" s="195">
        <v>1.2</v>
      </c>
      <c r="I487" s="196"/>
      <c r="J487" s="197">
        <f>ROUND(I487*H487,2)</f>
        <v>0</v>
      </c>
      <c r="K487" s="193" t="s">
        <v>171</v>
      </c>
      <c r="L487" s="39"/>
      <c r="M487" s="198" t="s">
        <v>1</v>
      </c>
      <c r="N487" s="199" t="s">
        <v>40</v>
      </c>
      <c r="O487" s="71"/>
      <c r="P487" s="200">
        <f>O487*H487</f>
        <v>0</v>
      </c>
      <c r="Q487" s="200">
        <v>1.42E-3</v>
      </c>
      <c r="R487" s="200">
        <f>Q487*H487</f>
        <v>1.704E-3</v>
      </c>
      <c r="S487" s="200">
        <v>2.9000000000000001E-2</v>
      </c>
      <c r="T487" s="201">
        <f>S487*H487</f>
        <v>3.4799999999999998E-2</v>
      </c>
      <c r="U487" s="34"/>
      <c r="V487" s="34"/>
      <c r="W487" s="34"/>
      <c r="X487" s="34"/>
      <c r="Y487" s="34"/>
      <c r="Z487" s="34"/>
      <c r="AA487" s="34"/>
      <c r="AB487" s="34"/>
      <c r="AC487" s="34"/>
      <c r="AD487" s="34"/>
      <c r="AE487" s="34"/>
      <c r="AR487" s="202" t="s">
        <v>172</v>
      </c>
      <c r="AT487" s="202" t="s">
        <v>167</v>
      </c>
      <c r="AU487" s="202" t="s">
        <v>165</v>
      </c>
      <c r="AY487" s="17" t="s">
        <v>164</v>
      </c>
      <c r="BE487" s="203">
        <f>IF(N487="základní",J487,0)</f>
        <v>0</v>
      </c>
      <c r="BF487" s="203">
        <f>IF(N487="snížená",J487,0)</f>
        <v>0</v>
      </c>
      <c r="BG487" s="203">
        <f>IF(N487="zákl. přenesená",J487,0)</f>
        <v>0</v>
      </c>
      <c r="BH487" s="203">
        <f>IF(N487="sníž. přenesená",J487,0)</f>
        <v>0</v>
      </c>
      <c r="BI487" s="203">
        <f>IF(N487="nulová",J487,0)</f>
        <v>0</v>
      </c>
      <c r="BJ487" s="17" t="s">
        <v>82</v>
      </c>
      <c r="BK487" s="203">
        <f>ROUND(I487*H487,2)</f>
        <v>0</v>
      </c>
      <c r="BL487" s="17" t="s">
        <v>172</v>
      </c>
      <c r="BM487" s="202" t="s">
        <v>546</v>
      </c>
    </row>
    <row r="488" spans="1:65" s="2" customFormat="1" ht="11.25">
      <c r="A488" s="34"/>
      <c r="B488" s="35"/>
      <c r="C488" s="36"/>
      <c r="D488" s="204" t="s">
        <v>174</v>
      </c>
      <c r="E488" s="36"/>
      <c r="F488" s="205" t="s">
        <v>547</v>
      </c>
      <c r="G488" s="36"/>
      <c r="H488" s="36"/>
      <c r="I488" s="206"/>
      <c r="J488" s="36"/>
      <c r="K488" s="36"/>
      <c r="L488" s="39"/>
      <c r="M488" s="207"/>
      <c r="N488" s="208"/>
      <c r="O488" s="71"/>
      <c r="P488" s="71"/>
      <c r="Q488" s="71"/>
      <c r="R488" s="71"/>
      <c r="S488" s="71"/>
      <c r="T488" s="72"/>
      <c r="U488" s="34"/>
      <c r="V488" s="34"/>
      <c r="W488" s="34"/>
      <c r="X488" s="34"/>
      <c r="Y488" s="34"/>
      <c r="Z488" s="34"/>
      <c r="AA488" s="34"/>
      <c r="AB488" s="34"/>
      <c r="AC488" s="34"/>
      <c r="AD488" s="34"/>
      <c r="AE488" s="34"/>
      <c r="AT488" s="17" t="s">
        <v>174</v>
      </c>
      <c r="AU488" s="17" t="s">
        <v>165</v>
      </c>
    </row>
    <row r="489" spans="1:65" s="13" customFormat="1" ht="22.5">
      <c r="B489" s="209"/>
      <c r="C489" s="210"/>
      <c r="D489" s="211" t="s">
        <v>176</v>
      </c>
      <c r="E489" s="212" t="s">
        <v>1</v>
      </c>
      <c r="F489" s="213" t="s">
        <v>177</v>
      </c>
      <c r="G489" s="210"/>
      <c r="H489" s="212" t="s">
        <v>1</v>
      </c>
      <c r="I489" s="214"/>
      <c r="J489" s="210"/>
      <c r="K489" s="210"/>
      <c r="L489" s="215"/>
      <c r="M489" s="216"/>
      <c r="N489" s="217"/>
      <c r="O489" s="217"/>
      <c r="P489" s="217"/>
      <c r="Q489" s="217"/>
      <c r="R489" s="217"/>
      <c r="S489" s="217"/>
      <c r="T489" s="218"/>
      <c r="AT489" s="219" t="s">
        <v>176</v>
      </c>
      <c r="AU489" s="219" t="s">
        <v>165</v>
      </c>
      <c r="AV489" s="13" t="s">
        <v>82</v>
      </c>
      <c r="AW489" s="13" t="s">
        <v>31</v>
      </c>
      <c r="AX489" s="13" t="s">
        <v>75</v>
      </c>
      <c r="AY489" s="219" t="s">
        <v>164</v>
      </c>
    </row>
    <row r="490" spans="1:65" s="13" customFormat="1" ht="11.25">
      <c r="B490" s="209"/>
      <c r="C490" s="210"/>
      <c r="D490" s="211" t="s">
        <v>176</v>
      </c>
      <c r="E490" s="212" t="s">
        <v>1</v>
      </c>
      <c r="F490" s="213" t="s">
        <v>178</v>
      </c>
      <c r="G490" s="210"/>
      <c r="H490" s="212" t="s">
        <v>1</v>
      </c>
      <c r="I490" s="214"/>
      <c r="J490" s="210"/>
      <c r="K490" s="210"/>
      <c r="L490" s="215"/>
      <c r="M490" s="216"/>
      <c r="N490" s="217"/>
      <c r="O490" s="217"/>
      <c r="P490" s="217"/>
      <c r="Q490" s="217"/>
      <c r="R490" s="217"/>
      <c r="S490" s="217"/>
      <c r="T490" s="218"/>
      <c r="AT490" s="219" t="s">
        <v>176</v>
      </c>
      <c r="AU490" s="219" t="s">
        <v>165</v>
      </c>
      <c r="AV490" s="13" t="s">
        <v>82</v>
      </c>
      <c r="AW490" s="13" t="s">
        <v>31</v>
      </c>
      <c r="AX490" s="13" t="s">
        <v>75</v>
      </c>
      <c r="AY490" s="219" t="s">
        <v>164</v>
      </c>
    </row>
    <row r="491" spans="1:65" s="13" customFormat="1" ht="11.25">
      <c r="B491" s="209"/>
      <c r="C491" s="210"/>
      <c r="D491" s="211" t="s">
        <v>176</v>
      </c>
      <c r="E491" s="212" t="s">
        <v>1</v>
      </c>
      <c r="F491" s="213" t="s">
        <v>510</v>
      </c>
      <c r="G491" s="210"/>
      <c r="H491" s="212" t="s">
        <v>1</v>
      </c>
      <c r="I491" s="214"/>
      <c r="J491" s="210"/>
      <c r="K491" s="210"/>
      <c r="L491" s="215"/>
      <c r="M491" s="216"/>
      <c r="N491" s="217"/>
      <c r="O491" s="217"/>
      <c r="P491" s="217"/>
      <c r="Q491" s="217"/>
      <c r="R491" s="217"/>
      <c r="S491" s="217"/>
      <c r="T491" s="218"/>
      <c r="AT491" s="219" t="s">
        <v>176</v>
      </c>
      <c r="AU491" s="219" t="s">
        <v>165</v>
      </c>
      <c r="AV491" s="13" t="s">
        <v>82</v>
      </c>
      <c r="AW491" s="13" t="s">
        <v>31</v>
      </c>
      <c r="AX491" s="13" t="s">
        <v>75</v>
      </c>
      <c r="AY491" s="219" t="s">
        <v>164</v>
      </c>
    </row>
    <row r="492" spans="1:65" s="14" customFormat="1" ht="11.25">
      <c r="B492" s="220"/>
      <c r="C492" s="221"/>
      <c r="D492" s="211" t="s">
        <v>176</v>
      </c>
      <c r="E492" s="222" t="s">
        <v>1</v>
      </c>
      <c r="F492" s="223" t="s">
        <v>548</v>
      </c>
      <c r="G492" s="221"/>
      <c r="H492" s="224">
        <v>1.2</v>
      </c>
      <c r="I492" s="225"/>
      <c r="J492" s="221"/>
      <c r="K492" s="221"/>
      <c r="L492" s="226"/>
      <c r="M492" s="227"/>
      <c r="N492" s="228"/>
      <c r="O492" s="228"/>
      <c r="P492" s="228"/>
      <c r="Q492" s="228"/>
      <c r="R492" s="228"/>
      <c r="S492" s="228"/>
      <c r="T492" s="229"/>
      <c r="AT492" s="230" t="s">
        <v>176</v>
      </c>
      <c r="AU492" s="230" t="s">
        <v>165</v>
      </c>
      <c r="AV492" s="14" t="s">
        <v>84</v>
      </c>
      <c r="AW492" s="14" t="s">
        <v>31</v>
      </c>
      <c r="AX492" s="14" t="s">
        <v>75</v>
      </c>
      <c r="AY492" s="230" t="s">
        <v>164</v>
      </c>
    </row>
    <row r="493" spans="1:65" s="2" customFormat="1" ht="26.45" customHeight="1">
      <c r="A493" s="34"/>
      <c r="B493" s="35"/>
      <c r="C493" s="191" t="s">
        <v>549</v>
      </c>
      <c r="D493" s="191" t="s">
        <v>167</v>
      </c>
      <c r="E493" s="192" t="s">
        <v>550</v>
      </c>
      <c r="F493" s="193" t="s">
        <v>551</v>
      </c>
      <c r="G493" s="194" t="s">
        <v>204</v>
      </c>
      <c r="H493" s="195">
        <v>0.6</v>
      </c>
      <c r="I493" s="196"/>
      <c r="J493" s="197">
        <f>ROUND(I493*H493,2)</f>
        <v>0</v>
      </c>
      <c r="K493" s="193" t="s">
        <v>171</v>
      </c>
      <c r="L493" s="39"/>
      <c r="M493" s="198" t="s">
        <v>1</v>
      </c>
      <c r="N493" s="199" t="s">
        <v>40</v>
      </c>
      <c r="O493" s="71"/>
      <c r="P493" s="200">
        <f>O493*H493</f>
        <v>0</v>
      </c>
      <c r="Q493" s="200">
        <v>1.4499999999999999E-3</v>
      </c>
      <c r="R493" s="200">
        <f>Q493*H493</f>
        <v>8.699999999999999E-4</v>
      </c>
      <c r="S493" s="200">
        <v>1.7000000000000001E-2</v>
      </c>
      <c r="T493" s="201">
        <f>S493*H493</f>
        <v>1.0200000000000001E-2</v>
      </c>
      <c r="U493" s="34"/>
      <c r="V493" s="34"/>
      <c r="W493" s="34"/>
      <c r="X493" s="34"/>
      <c r="Y493" s="34"/>
      <c r="Z493" s="34"/>
      <c r="AA493" s="34"/>
      <c r="AB493" s="34"/>
      <c r="AC493" s="34"/>
      <c r="AD493" s="34"/>
      <c r="AE493" s="34"/>
      <c r="AR493" s="202" t="s">
        <v>172</v>
      </c>
      <c r="AT493" s="202" t="s">
        <v>167</v>
      </c>
      <c r="AU493" s="202" t="s">
        <v>165</v>
      </c>
      <c r="AY493" s="17" t="s">
        <v>164</v>
      </c>
      <c r="BE493" s="203">
        <f>IF(N493="základní",J493,0)</f>
        <v>0</v>
      </c>
      <c r="BF493" s="203">
        <f>IF(N493="snížená",J493,0)</f>
        <v>0</v>
      </c>
      <c r="BG493" s="203">
        <f>IF(N493="zákl. přenesená",J493,0)</f>
        <v>0</v>
      </c>
      <c r="BH493" s="203">
        <f>IF(N493="sníž. přenesená",J493,0)</f>
        <v>0</v>
      </c>
      <c r="BI493" s="203">
        <f>IF(N493="nulová",J493,0)</f>
        <v>0</v>
      </c>
      <c r="BJ493" s="17" t="s">
        <v>82</v>
      </c>
      <c r="BK493" s="203">
        <f>ROUND(I493*H493,2)</f>
        <v>0</v>
      </c>
      <c r="BL493" s="17" t="s">
        <v>172</v>
      </c>
      <c r="BM493" s="202" t="s">
        <v>552</v>
      </c>
    </row>
    <row r="494" spans="1:65" s="2" customFormat="1" ht="11.25">
      <c r="A494" s="34"/>
      <c r="B494" s="35"/>
      <c r="C494" s="36"/>
      <c r="D494" s="204" t="s">
        <v>174</v>
      </c>
      <c r="E494" s="36"/>
      <c r="F494" s="205" t="s">
        <v>553</v>
      </c>
      <c r="G494" s="36"/>
      <c r="H494" s="36"/>
      <c r="I494" s="206"/>
      <c r="J494" s="36"/>
      <c r="K494" s="36"/>
      <c r="L494" s="39"/>
      <c r="M494" s="207"/>
      <c r="N494" s="208"/>
      <c r="O494" s="71"/>
      <c r="P494" s="71"/>
      <c r="Q494" s="71"/>
      <c r="R494" s="71"/>
      <c r="S494" s="71"/>
      <c r="T494" s="72"/>
      <c r="U494" s="34"/>
      <c r="V494" s="34"/>
      <c r="W494" s="34"/>
      <c r="X494" s="34"/>
      <c r="Y494" s="34"/>
      <c r="Z494" s="34"/>
      <c r="AA494" s="34"/>
      <c r="AB494" s="34"/>
      <c r="AC494" s="34"/>
      <c r="AD494" s="34"/>
      <c r="AE494" s="34"/>
      <c r="AT494" s="17" t="s">
        <v>174</v>
      </c>
      <c r="AU494" s="17" t="s">
        <v>165</v>
      </c>
    </row>
    <row r="495" spans="1:65" s="13" customFormat="1" ht="22.5">
      <c r="B495" s="209"/>
      <c r="C495" s="210"/>
      <c r="D495" s="211" t="s">
        <v>176</v>
      </c>
      <c r="E495" s="212" t="s">
        <v>1</v>
      </c>
      <c r="F495" s="213" t="s">
        <v>177</v>
      </c>
      <c r="G495" s="210"/>
      <c r="H495" s="212" t="s">
        <v>1</v>
      </c>
      <c r="I495" s="214"/>
      <c r="J495" s="210"/>
      <c r="K495" s="210"/>
      <c r="L495" s="215"/>
      <c r="M495" s="216"/>
      <c r="N495" s="217"/>
      <c r="O495" s="217"/>
      <c r="P495" s="217"/>
      <c r="Q495" s="217"/>
      <c r="R495" s="217"/>
      <c r="S495" s="217"/>
      <c r="T495" s="218"/>
      <c r="AT495" s="219" t="s">
        <v>176</v>
      </c>
      <c r="AU495" s="219" t="s">
        <v>165</v>
      </c>
      <c r="AV495" s="13" t="s">
        <v>82</v>
      </c>
      <c r="AW495" s="13" t="s">
        <v>31</v>
      </c>
      <c r="AX495" s="13" t="s">
        <v>75</v>
      </c>
      <c r="AY495" s="219" t="s">
        <v>164</v>
      </c>
    </row>
    <row r="496" spans="1:65" s="13" customFormat="1" ht="11.25">
      <c r="B496" s="209"/>
      <c r="C496" s="210"/>
      <c r="D496" s="211" t="s">
        <v>176</v>
      </c>
      <c r="E496" s="212" t="s">
        <v>1</v>
      </c>
      <c r="F496" s="213" t="s">
        <v>178</v>
      </c>
      <c r="G496" s="210"/>
      <c r="H496" s="212" t="s">
        <v>1</v>
      </c>
      <c r="I496" s="214"/>
      <c r="J496" s="210"/>
      <c r="K496" s="210"/>
      <c r="L496" s="215"/>
      <c r="M496" s="216"/>
      <c r="N496" s="217"/>
      <c r="O496" s="217"/>
      <c r="P496" s="217"/>
      <c r="Q496" s="217"/>
      <c r="R496" s="217"/>
      <c r="S496" s="217"/>
      <c r="T496" s="218"/>
      <c r="AT496" s="219" t="s">
        <v>176</v>
      </c>
      <c r="AU496" s="219" t="s">
        <v>165</v>
      </c>
      <c r="AV496" s="13" t="s">
        <v>82</v>
      </c>
      <c r="AW496" s="13" t="s">
        <v>31</v>
      </c>
      <c r="AX496" s="13" t="s">
        <v>75</v>
      </c>
      <c r="AY496" s="219" t="s">
        <v>164</v>
      </c>
    </row>
    <row r="497" spans="1:65" s="13" customFormat="1" ht="11.25">
      <c r="B497" s="209"/>
      <c r="C497" s="210"/>
      <c r="D497" s="211" t="s">
        <v>176</v>
      </c>
      <c r="E497" s="212" t="s">
        <v>1</v>
      </c>
      <c r="F497" s="213" t="s">
        <v>274</v>
      </c>
      <c r="G497" s="210"/>
      <c r="H497" s="212" t="s">
        <v>1</v>
      </c>
      <c r="I497" s="214"/>
      <c r="J497" s="210"/>
      <c r="K497" s="210"/>
      <c r="L497" s="215"/>
      <c r="M497" s="216"/>
      <c r="N497" s="217"/>
      <c r="O497" s="217"/>
      <c r="P497" s="217"/>
      <c r="Q497" s="217"/>
      <c r="R497" s="217"/>
      <c r="S497" s="217"/>
      <c r="T497" s="218"/>
      <c r="AT497" s="219" t="s">
        <v>176</v>
      </c>
      <c r="AU497" s="219" t="s">
        <v>165</v>
      </c>
      <c r="AV497" s="13" t="s">
        <v>82</v>
      </c>
      <c r="AW497" s="13" t="s">
        <v>31</v>
      </c>
      <c r="AX497" s="13" t="s">
        <v>75</v>
      </c>
      <c r="AY497" s="219" t="s">
        <v>164</v>
      </c>
    </row>
    <row r="498" spans="1:65" s="14" customFormat="1" ht="11.25">
      <c r="B498" s="220"/>
      <c r="C498" s="221"/>
      <c r="D498" s="211" t="s">
        <v>176</v>
      </c>
      <c r="E498" s="222" t="s">
        <v>1</v>
      </c>
      <c r="F498" s="223" t="s">
        <v>554</v>
      </c>
      <c r="G498" s="221"/>
      <c r="H498" s="224">
        <v>0.6</v>
      </c>
      <c r="I498" s="225"/>
      <c r="J498" s="221"/>
      <c r="K498" s="221"/>
      <c r="L498" s="226"/>
      <c r="M498" s="227"/>
      <c r="N498" s="228"/>
      <c r="O498" s="228"/>
      <c r="P498" s="228"/>
      <c r="Q498" s="228"/>
      <c r="R498" s="228"/>
      <c r="S498" s="228"/>
      <c r="T498" s="229"/>
      <c r="AT498" s="230" t="s">
        <v>176</v>
      </c>
      <c r="AU498" s="230" t="s">
        <v>165</v>
      </c>
      <c r="AV498" s="14" t="s">
        <v>84</v>
      </c>
      <c r="AW498" s="14" t="s">
        <v>31</v>
      </c>
      <c r="AX498" s="14" t="s">
        <v>75</v>
      </c>
      <c r="AY498" s="230" t="s">
        <v>164</v>
      </c>
    </row>
    <row r="499" spans="1:65" s="2" customFormat="1" ht="26.45" customHeight="1">
      <c r="A499" s="34"/>
      <c r="B499" s="35"/>
      <c r="C499" s="191" t="s">
        <v>555</v>
      </c>
      <c r="D499" s="191" t="s">
        <v>167</v>
      </c>
      <c r="E499" s="192" t="s">
        <v>556</v>
      </c>
      <c r="F499" s="193" t="s">
        <v>557</v>
      </c>
      <c r="G499" s="194" t="s">
        <v>204</v>
      </c>
      <c r="H499" s="195">
        <v>0.6</v>
      </c>
      <c r="I499" s="196"/>
      <c r="J499" s="197">
        <f>ROUND(I499*H499,2)</f>
        <v>0</v>
      </c>
      <c r="K499" s="193" t="s">
        <v>171</v>
      </c>
      <c r="L499" s="39"/>
      <c r="M499" s="198" t="s">
        <v>1</v>
      </c>
      <c r="N499" s="199" t="s">
        <v>40</v>
      </c>
      <c r="O499" s="71"/>
      <c r="P499" s="200">
        <f>O499*H499</f>
        <v>0</v>
      </c>
      <c r="Q499" s="200">
        <v>1.6199999999999999E-3</v>
      </c>
      <c r="R499" s="200">
        <f>Q499*H499</f>
        <v>9.7199999999999988E-4</v>
      </c>
      <c r="S499" s="200">
        <v>2.9000000000000001E-2</v>
      </c>
      <c r="T499" s="201">
        <f>S499*H499</f>
        <v>1.7399999999999999E-2</v>
      </c>
      <c r="U499" s="34"/>
      <c r="V499" s="34"/>
      <c r="W499" s="34"/>
      <c r="X499" s="34"/>
      <c r="Y499" s="34"/>
      <c r="Z499" s="34"/>
      <c r="AA499" s="34"/>
      <c r="AB499" s="34"/>
      <c r="AC499" s="34"/>
      <c r="AD499" s="34"/>
      <c r="AE499" s="34"/>
      <c r="AR499" s="202" t="s">
        <v>172</v>
      </c>
      <c r="AT499" s="202" t="s">
        <v>167</v>
      </c>
      <c r="AU499" s="202" t="s">
        <v>165</v>
      </c>
      <c r="AY499" s="17" t="s">
        <v>164</v>
      </c>
      <c r="BE499" s="203">
        <f>IF(N499="základní",J499,0)</f>
        <v>0</v>
      </c>
      <c r="BF499" s="203">
        <f>IF(N499="snížená",J499,0)</f>
        <v>0</v>
      </c>
      <c r="BG499" s="203">
        <f>IF(N499="zákl. přenesená",J499,0)</f>
        <v>0</v>
      </c>
      <c r="BH499" s="203">
        <f>IF(N499="sníž. přenesená",J499,0)</f>
        <v>0</v>
      </c>
      <c r="BI499" s="203">
        <f>IF(N499="nulová",J499,0)</f>
        <v>0</v>
      </c>
      <c r="BJ499" s="17" t="s">
        <v>82</v>
      </c>
      <c r="BK499" s="203">
        <f>ROUND(I499*H499,2)</f>
        <v>0</v>
      </c>
      <c r="BL499" s="17" t="s">
        <v>172</v>
      </c>
      <c r="BM499" s="202" t="s">
        <v>558</v>
      </c>
    </row>
    <row r="500" spans="1:65" s="2" customFormat="1" ht="11.25">
      <c r="A500" s="34"/>
      <c r="B500" s="35"/>
      <c r="C500" s="36"/>
      <c r="D500" s="204" t="s">
        <v>174</v>
      </c>
      <c r="E500" s="36"/>
      <c r="F500" s="205" t="s">
        <v>559</v>
      </c>
      <c r="G500" s="36"/>
      <c r="H500" s="36"/>
      <c r="I500" s="206"/>
      <c r="J500" s="36"/>
      <c r="K500" s="36"/>
      <c r="L500" s="39"/>
      <c r="M500" s="207"/>
      <c r="N500" s="208"/>
      <c r="O500" s="71"/>
      <c r="P500" s="71"/>
      <c r="Q500" s="71"/>
      <c r="R500" s="71"/>
      <c r="S500" s="71"/>
      <c r="T500" s="72"/>
      <c r="U500" s="34"/>
      <c r="V500" s="34"/>
      <c r="W500" s="34"/>
      <c r="X500" s="34"/>
      <c r="Y500" s="34"/>
      <c r="Z500" s="34"/>
      <c r="AA500" s="34"/>
      <c r="AB500" s="34"/>
      <c r="AC500" s="34"/>
      <c r="AD500" s="34"/>
      <c r="AE500" s="34"/>
      <c r="AT500" s="17" t="s">
        <v>174</v>
      </c>
      <c r="AU500" s="17" t="s">
        <v>165</v>
      </c>
    </row>
    <row r="501" spans="1:65" s="13" customFormat="1" ht="22.5">
      <c r="B501" s="209"/>
      <c r="C501" s="210"/>
      <c r="D501" s="211" t="s">
        <v>176</v>
      </c>
      <c r="E501" s="212" t="s">
        <v>1</v>
      </c>
      <c r="F501" s="213" t="s">
        <v>177</v>
      </c>
      <c r="G501" s="210"/>
      <c r="H501" s="212" t="s">
        <v>1</v>
      </c>
      <c r="I501" s="214"/>
      <c r="J501" s="210"/>
      <c r="K501" s="210"/>
      <c r="L501" s="215"/>
      <c r="M501" s="216"/>
      <c r="N501" s="217"/>
      <c r="O501" s="217"/>
      <c r="P501" s="217"/>
      <c r="Q501" s="217"/>
      <c r="R501" s="217"/>
      <c r="S501" s="217"/>
      <c r="T501" s="218"/>
      <c r="AT501" s="219" t="s">
        <v>176</v>
      </c>
      <c r="AU501" s="219" t="s">
        <v>165</v>
      </c>
      <c r="AV501" s="13" t="s">
        <v>82</v>
      </c>
      <c r="AW501" s="13" t="s">
        <v>31</v>
      </c>
      <c r="AX501" s="13" t="s">
        <v>75</v>
      </c>
      <c r="AY501" s="219" t="s">
        <v>164</v>
      </c>
    </row>
    <row r="502" spans="1:65" s="13" customFormat="1" ht="11.25">
      <c r="B502" s="209"/>
      <c r="C502" s="210"/>
      <c r="D502" s="211" t="s">
        <v>176</v>
      </c>
      <c r="E502" s="212" t="s">
        <v>1</v>
      </c>
      <c r="F502" s="213" t="s">
        <v>178</v>
      </c>
      <c r="G502" s="210"/>
      <c r="H502" s="212" t="s">
        <v>1</v>
      </c>
      <c r="I502" s="214"/>
      <c r="J502" s="210"/>
      <c r="K502" s="210"/>
      <c r="L502" s="215"/>
      <c r="M502" s="216"/>
      <c r="N502" s="217"/>
      <c r="O502" s="217"/>
      <c r="P502" s="217"/>
      <c r="Q502" s="217"/>
      <c r="R502" s="217"/>
      <c r="S502" s="217"/>
      <c r="T502" s="218"/>
      <c r="AT502" s="219" t="s">
        <v>176</v>
      </c>
      <c r="AU502" s="219" t="s">
        <v>165</v>
      </c>
      <c r="AV502" s="13" t="s">
        <v>82</v>
      </c>
      <c r="AW502" s="13" t="s">
        <v>31</v>
      </c>
      <c r="AX502" s="13" t="s">
        <v>75</v>
      </c>
      <c r="AY502" s="219" t="s">
        <v>164</v>
      </c>
    </row>
    <row r="503" spans="1:65" s="13" customFormat="1" ht="11.25">
      <c r="B503" s="209"/>
      <c r="C503" s="210"/>
      <c r="D503" s="211" t="s">
        <v>176</v>
      </c>
      <c r="E503" s="212" t="s">
        <v>1</v>
      </c>
      <c r="F503" s="213" t="s">
        <v>510</v>
      </c>
      <c r="G503" s="210"/>
      <c r="H503" s="212" t="s">
        <v>1</v>
      </c>
      <c r="I503" s="214"/>
      <c r="J503" s="210"/>
      <c r="K503" s="210"/>
      <c r="L503" s="215"/>
      <c r="M503" s="216"/>
      <c r="N503" s="217"/>
      <c r="O503" s="217"/>
      <c r="P503" s="217"/>
      <c r="Q503" s="217"/>
      <c r="R503" s="217"/>
      <c r="S503" s="217"/>
      <c r="T503" s="218"/>
      <c r="AT503" s="219" t="s">
        <v>176</v>
      </c>
      <c r="AU503" s="219" t="s">
        <v>165</v>
      </c>
      <c r="AV503" s="13" t="s">
        <v>82</v>
      </c>
      <c r="AW503" s="13" t="s">
        <v>31</v>
      </c>
      <c r="AX503" s="13" t="s">
        <v>75</v>
      </c>
      <c r="AY503" s="219" t="s">
        <v>164</v>
      </c>
    </row>
    <row r="504" spans="1:65" s="14" customFormat="1" ht="11.25">
      <c r="B504" s="220"/>
      <c r="C504" s="221"/>
      <c r="D504" s="211" t="s">
        <v>176</v>
      </c>
      <c r="E504" s="222" t="s">
        <v>1</v>
      </c>
      <c r="F504" s="223" t="s">
        <v>554</v>
      </c>
      <c r="G504" s="221"/>
      <c r="H504" s="224">
        <v>0.6</v>
      </c>
      <c r="I504" s="225"/>
      <c r="J504" s="221"/>
      <c r="K504" s="221"/>
      <c r="L504" s="226"/>
      <c r="M504" s="227"/>
      <c r="N504" s="228"/>
      <c r="O504" s="228"/>
      <c r="P504" s="228"/>
      <c r="Q504" s="228"/>
      <c r="R504" s="228"/>
      <c r="S504" s="228"/>
      <c r="T504" s="229"/>
      <c r="AT504" s="230" t="s">
        <v>176</v>
      </c>
      <c r="AU504" s="230" t="s">
        <v>165</v>
      </c>
      <c r="AV504" s="14" t="s">
        <v>84</v>
      </c>
      <c r="AW504" s="14" t="s">
        <v>31</v>
      </c>
      <c r="AX504" s="14" t="s">
        <v>75</v>
      </c>
      <c r="AY504" s="230" t="s">
        <v>164</v>
      </c>
    </row>
    <row r="505" spans="1:65" s="2" customFormat="1" ht="40.9" customHeight="1">
      <c r="A505" s="34"/>
      <c r="B505" s="35"/>
      <c r="C505" s="191" t="s">
        <v>560</v>
      </c>
      <c r="D505" s="191" t="s">
        <v>167</v>
      </c>
      <c r="E505" s="192" t="s">
        <v>561</v>
      </c>
      <c r="F505" s="193" t="s">
        <v>562</v>
      </c>
      <c r="G505" s="194" t="s">
        <v>189</v>
      </c>
      <c r="H505" s="195">
        <v>38.86</v>
      </c>
      <c r="I505" s="196"/>
      <c r="J505" s="197">
        <f>ROUND(I505*H505,2)</f>
        <v>0</v>
      </c>
      <c r="K505" s="193" t="s">
        <v>171</v>
      </c>
      <c r="L505" s="39"/>
      <c r="M505" s="198" t="s">
        <v>1</v>
      </c>
      <c r="N505" s="199" t="s">
        <v>40</v>
      </c>
      <c r="O505" s="71"/>
      <c r="P505" s="200">
        <f>O505*H505</f>
        <v>0</v>
      </c>
      <c r="Q505" s="200">
        <v>0</v>
      </c>
      <c r="R505" s="200">
        <f>Q505*H505</f>
        <v>0</v>
      </c>
      <c r="S505" s="200">
        <v>4.5999999999999999E-2</v>
      </c>
      <c r="T505" s="201">
        <f>S505*H505</f>
        <v>1.78756</v>
      </c>
      <c r="U505" s="34"/>
      <c r="V505" s="34"/>
      <c r="W505" s="34"/>
      <c r="X505" s="34"/>
      <c r="Y505" s="34"/>
      <c r="Z505" s="34"/>
      <c r="AA505" s="34"/>
      <c r="AB505" s="34"/>
      <c r="AC505" s="34"/>
      <c r="AD505" s="34"/>
      <c r="AE505" s="34"/>
      <c r="AR505" s="202" t="s">
        <v>172</v>
      </c>
      <c r="AT505" s="202" t="s">
        <v>167</v>
      </c>
      <c r="AU505" s="202" t="s">
        <v>165</v>
      </c>
      <c r="AY505" s="17" t="s">
        <v>164</v>
      </c>
      <c r="BE505" s="203">
        <f>IF(N505="základní",J505,0)</f>
        <v>0</v>
      </c>
      <c r="BF505" s="203">
        <f>IF(N505="snížená",J505,0)</f>
        <v>0</v>
      </c>
      <c r="BG505" s="203">
        <f>IF(N505="zákl. přenesená",J505,0)</f>
        <v>0</v>
      </c>
      <c r="BH505" s="203">
        <f>IF(N505="sníž. přenesená",J505,0)</f>
        <v>0</v>
      </c>
      <c r="BI505" s="203">
        <f>IF(N505="nulová",J505,0)</f>
        <v>0</v>
      </c>
      <c r="BJ505" s="17" t="s">
        <v>82</v>
      </c>
      <c r="BK505" s="203">
        <f>ROUND(I505*H505,2)</f>
        <v>0</v>
      </c>
      <c r="BL505" s="17" t="s">
        <v>172</v>
      </c>
      <c r="BM505" s="202" t="s">
        <v>563</v>
      </c>
    </row>
    <row r="506" spans="1:65" s="2" customFormat="1" ht="11.25">
      <c r="A506" s="34"/>
      <c r="B506" s="35"/>
      <c r="C506" s="36"/>
      <c r="D506" s="204" t="s">
        <v>174</v>
      </c>
      <c r="E506" s="36"/>
      <c r="F506" s="205" t="s">
        <v>564</v>
      </c>
      <c r="G506" s="36"/>
      <c r="H506" s="36"/>
      <c r="I506" s="206"/>
      <c r="J506" s="36"/>
      <c r="K506" s="36"/>
      <c r="L506" s="39"/>
      <c r="M506" s="207"/>
      <c r="N506" s="208"/>
      <c r="O506" s="71"/>
      <c r="P506" s="71"/>
      <c r="Q506" s="71"/>
      <c r="R506" s="71"/>
      <c r="S506" s="71"/>
      <c r="T506" s="72"/>
      <c r="U506" s="34"/>
      <c r="V506" s="34"/>
      <c r="W506" s="34"/>
      <c r="X506" s="34"/>
      <c r="Y506" s="34"/>
      <c r="Z506" s="34"/>
      <c r="AA506" s="34"/>
      <c r="AB506" s="34"/>
      <c r="AC506" s="34"/>
      <c r="AD506" s="34"/>
      <c r="AE506" s="34"/>
      <c r="AT506" s="17" t="s">
        <v>174</v>
      </c>
      <c r="AU506" s="17" t="s">
        <v>165</v>
      </c>
    </row>
    <row r="507" spans="1:65" s="13" customFormat="1" ht="22.5">
      <c r="B507" s="209"/>
      <c r="C507" s="210"/>
      <c r="D507" s="211" t="s">
        <v>176</v>
      </c>
      <c r="E507" s="212" t="s">
        <v>1</v>
      </c>
      <c r="F507" s="213" t="s">
        <v>177</v>
      </c>
      <c r="G507" s="210"/>
      <c r="H507" s="212" t="s">
        <v>1</v>
      </c>
      <c r="I507" s="214"/>
      <c r="J507" s="210"/>
      <c r="K507" s="210"/>
      <c r="L507" s="215"/>
      <c r="M507" s="216"/>
      <c r="N507" s="217"/>
      <c r="O507" s="217"/>
      <c r="P507" s="217"/>
      <c r="Q507" s="217"/>
      <c r="R507" s="217"/>
      <c r="S507" s="217"/>
      <c r="T507" s="218"/>
      <c r="AT507" s="219" t="s">
        <v>176</v>
      </c>
      <c r="AU507" s="219" t="s">
        <v>165</v>
      </c>
      <c r="AV507" s="13" t="s">
        <v>82</v>
      </c>
      <c r="AW507" s="13" t="s">
        <v>31</v>
      </c>
      <c r="AX507" s="13" t="s">
        <v>75</v>
      </c>
      <c r="AY507" s="219" t="s">
        <v>164</v>
      </c>
    </row>
    <row r="508" spans="1:65" s="13" customFormat="1" ht="11.25">
      <c r="B508" s="209"/>
      <c r="C508" s="210"/>
      <c r="D508" s="211" t="s">
        <v>176</v>
      </c>
      <c r="E508" s="212" t="s">
        <v>1</v>
      </c>
      <c r="F508" s="213" t="s">
        <v>178</v>
      </c>
      <c r="G508" s="210"/>
      <c r="H508" s="212" t="s">
        <v>1</v>
      </c>
      <c r="I508" s="214"/>
      <c r="J508" s="210"/>
      <c r="K508" s="210"/>
      <c r="L508" s="215"/>
      <c r="M508" s="216"/>
      <c r="N508" s="217"/>
      <c r="O508" s="217"/>
      <c r="P508" s="217"/>
      <c r="Q508" s="217"/>
      <c r="R508" s="217"/>
      <c r="S508" s="217"/>
      <c r="T508" s="218"/>
      <c r="AT508" s="219" t="s">
        <v>176</v>
      </c>
      <c r="AU508" s="219" t="s">
        <v>165</v>
      </c>
      <c r="AV508" s="13" t="s">
        <v>82</v>
      </c>
      <c r="AW508" s="13" t="s">
        <v>31</v>
      </c>
      <c r="AX508" s="13" t="s">
        <v>75</v>
      </c>
      <c r="AY508" s="219" t="s">
        <v>164</v>
      </c>
    </row>
    <row r="509" spans="1:65" s="14" customFormat="1" ht="11.25">
      <c r="B509" s="220"/>
      <c r="C509" s="221"/>
      <c r="D509" s="211" t="s">
        <v>176</v>
      </c>
      <c r="E509" s="222" t="s">
        <v>1</v>
      </c>
      <c r="F509" s="223" t="s">
        <v>565</v>
      </c>
      <c r="G509" s="221"/>
      <c r="H509" s="224">
        <v>15.95</v>
      </c>
      <c r="I509" s="225"/>
      <c r="J509" s="221"/>
      <c r="K509" s="221"/>
      <c r="L509" s="226"/>
      <c r="M509" s="227"/>
      <c r="N509" s="228"/>
      <c r="O509" s="228"/>
      <c r="P509" s="228"/>
      <c r="Q509" s="228"/>
      <c r="R509" s="228"/>
      <c r="S509" s="228"/>
      <c r="T509" s="229"/>
      <c r="AT509" s="230" t="s">
        <v>176</v>
      </c>
      <c r="AU509" s="230" t="s">
        <v>165</v>
      </c>
      <c r="AV509" s="14" t="s">
        <v>84</v>
      </c>
      <c r="AW509" s="14" t="s">
        <v>31</v>
      </c>
      <c r="AX509" s="14" t="s">
        <v>75</v>
      </c>
      <c r="AY509" s="230" t="s">
        <v>164</v>
      </c>
    </row>
    <row r="510" spans="1:65" s="14" customFormat="1" ht="11.25">
      <c r="B510" s="220"/>
      <c r="C510" s="221"/>
      <c r="D510" s="211" t="s">
        <v>176</v>
      </c>
      <c r="E510" s="222" t="s">
        <v>1</v>
      </c>
      <c r="F510" s="223" t="s">
        <v>566</v>
      </c>
      <c r="G510" s="221"/>
      <c r="H510" s="224">
        <v>15.95</v>
      </c>
      <c r="I510" s="225"/>
      <c r="J510" s="221"/>
      <c r="K510" s="221"/>
      <c r="L510" s="226"/>
      <c r="M510" s="227"/>
      <c r="N510" s="228"/>
      <c r="O510" s="228"/>
      <c r="P510" s="228"/>
      <c r="Q510" s="228"/>
      <c r="R510" s="228"/>
      <c r="S510" s="228"/>
      <c r="T510" s="229"/>
      <c r="AT510" s="230" t="s">
        <v>176</v>
      </c>
      <c r="AU510" s="230" t="s">
        <v>165</v>
      </c>
      <c r="AV510" s="14" t="s">
        <v>84</v>
      </c>
      <c r="AW510" s="14" t="s">
        <v>31</v>
      </c>
      <c r="AX510" s="14" t="s">
        <v>75</v>
      </c>
      <c r="AY510" s="230" t="s">
        <v>164</v>
      </c>
    </row>
    <row r="511" spans="1:65" s="14" customFormat="1" ht="11.25">
      <c r="B511" s="220"/>
      <c r="C511" s="221"/>
      <c r="D511" s="211" t="s">
        <v>176</v>
      </c>
      <c r="E511" s="222" t="s">
        <v>1</v>
      </c>
      <c r="F511" s="223" t="s">
        <v>567</v>
      </c>
      <c r="G511" s="221"/>
      <c r="H511" s="224">
        <v>6.96</v>
      </c>
      <c r="I511" s="225"/>
      <c r="J511" s="221"/>
      <c r="K511" s="221"/>
      <c r="L511" s="226"/>
      <c r="M511" s="227"/>
      <c r="N511" s="228"/>
      <c r="O511" s="228"/>
      <c r="P511" s="228"/>
      <c r="Q511" s="228"/>
      <c r="R511" s="228"/>
      <c r="S511" s="228"/>
      <c r="T511" s="229"/>
      <c r="AT511" s="230" t="s">
        <v>176</v>
      </c>
      <c r="AU511" s="230" t="s">
        <v>165</v>
      </c>
      <c r="AV511" s="14" t="s">
        <v>84</v>
      </c>
      <c r="AW511" s="14" t="s">
        <v>31</v>
      </c>
      <c r="AX511" s="14" t="s">
        <v>75</v>
      </c>
      <c r="AY511" s="230" t="s">
        <v>164</v>
      </c>
    </row>
    <row r="512" spans="1:65" s="2" customFormat="1" ht="26.45" customHeight="1">
      <c r="A512" s="34"/>
      <c r="B512" s="35"/>
      <c r="C512" s="191" t="s">
        <v>568</v>
      </c>
      <c r="D512" s="191" t="s">
        <v>167</v>
      </c>
      <c r="E512" s="192" t="s">
        <v>569</v>
      </c>
      <c r="F512" s="193" t="s">
        <v>570</v>
      </c>
      <c r="G512" s="194" t="s">
        <v>189</v>
      </c>
      <c r="H512" s="195">
        <v>46.627000000000002</v>
      </c>
      <c r="I512" s="196"/>
      <c r="J512" s="197">
        <f>ROUND(I512*H512,2)</f>
        <v>0</v>
      </c>
      <c r="K512" s="193" t="s">
        <v>171</v>
      </c>
      <c r="L512" s="39"/>
      <c r="M512" s="198" t="s">
        <v>1</v>
      </c>
      <c r="N512" s="199" t="s">
        <v>40</v>
      </c>
      <c r="O512" s="71"/>
      <c r="P512" s="200">
        <f>O512*H512</f>
        <v>0</v>
      </c>
      <c r="Q512" s="200">
        <v>0</v>
      </c>
      <c r="R512" s="200">
        <f>Q512*H512</f>
        <v>0</v>
      </c>
      <c r="S512" s="200">
        <v>6.8000000000000005E-2</v>
      </c>
      <c r="T512" s="201">
        <f>S512*H512</f>
        <v>3.1706360000000005</v>
      </c>
      <c r="U512" s="34"/>
      <c r="V512" s="34"/>
      <c r="W512" s="34"/>
      <c r="X512" s="34"/>
      <c r="Y512" s="34"/>
      <c r="Z512" s="34"/>
      <c r="AA512" s="34"/>
      <c r="AB512" s="34"/>
      <c r="AC512" s="34"/>
      <c r="AD512" s="34"/>
      <c r="AE512" s="34"/>
      <c r="AR512" s="202" t="s">
        <v>172</v>
      </c>
      <c r="AT512" s="202" t="s">
        <v>167</v>
      </c>
      <c r="AU512" s="202" t="s">
        <v>165</v>
      </c>
      <c r="AY512" s="17" t="s">
        <v>164</v>
      </c>
      <c r="BE512" s="203">
        <f>IF(N512="základní",J512,0)</f>
        <v>0</v>
      </c>
      <c r="BF512" s="203">
        <f>IF(N512="snížená",J512,0)</f>
        <v>0</v>
      </c>
      <c r="BG512" s="203">
        <f>IF(N512="zákl. přenesená",J512,0)</f>
        <v>0</v>
      </c>
      <c r="BH512" s="203">
        <f>IF(N512="sníž. přenesená",J512,0)</f>
        <v>0</v>
      </c>
      <c r="BI512" s="203">
        <f>IF(N512="nulová",J512,0)</f>
        <v>0</v>
      </c>
      <c r="BJ512" s="17" t="s">
        <v>82</v>
      </c>
      <c r="BK512" s="203">
        <f>ROUND(I512*H512,2)</f>
        <v>0</v>
      </c>
      <c r="BL512" s="17" t="s">
        <v>172</v>
      </c>
      <c r="BM512" s="202" t="s">
        <v>571</v>
      </c>
    </row>
    <row r="513" spans="1:65" s="2" customFormat="1" ht="11.25">
      <c r="A513" s="34"/>
      <c r="B513" s="35"/>
      <c r="C513" s="36"/>
      <c r="D513" s="204" t="s">
        <v>174</v>
      </c>
      <c r="E513" s="36"/>
      <c r="F513" s="205" t="s">
        <v>572</v>
      </c>
      <c r="G513" s="36"/>
      <c r="H513" s="36"/>
      <c r="I513" s="206"/>
      <c r="J513" s="36"/>
      <c r="K513" s="36"/>
      <c r="L513" s="39"/>
      <c r="M513" s="207"/>
      <c r="N513" s="208"/>
      <c r="O513" s="71"/>
      <c r="P513" s="71"/>
      <c r="Q513" s="71"/>
      <c r="R513" s="71"/>
      <c r="S513" s="71"/>
      <c r="T513" s="72"/>
      <c r="U513" s="34"/>
      <c r="V513" s="34"/>
      <c r="W513" s="34"/>
      <c r="X513" s="34"/>
      <c r="Y513" s="34"/>
      <c r="Z513" s="34"/>
      <c r="AA513" s="34"/>
      <c r="AB513" s="34"/>
      <c r="AC513" s="34"/>
      <c r="AD513" s="34"/>
      <c r="AE513" s="34"/>
      <c r="AT513" s="17" t="s">
        <v>174</v>
      </c>
      <c r="AU513" s="17" t="s">
        <v>165</v>
      </c>
    </row>
    <row r="514" spans="1:65" s="13" customFormat="1" ht="22.5">
      <c r="B514" s="209"/>
      <c r="C514" s="210"/>
      <c r="D514" s="211" t="s">
        <v>176</v>
      </c>
      <c r="E514" s="212" t="s">
        <v>1</v>
      </c>
      <c r="F514" s="213" t="s">
        <v>177</v>
      </c>
      <c r="G514" s="210"/>
      <c r="H514" s="212" t="s">
        <v>1</v>
      </c>
      <c r="I514" s="214"/>
      <c r="J514" s="210"/>
      <c r="K514" s="210"/>
      <c r="L514" s="215"/>
      <c r="M514" s="216"/>
      <c r="N514" s="217"/>
      <c r="O514" s="217"/>
      <c r="P514" s="217"/>
      <c r="Q514" s="217"/>
      <c r="R514" s="217"/>
      <c r="S514" s="217"/>
      <c r="T514" s="218"/>
      <c r="AT514" s="219" t="s">
        <v>176</v>
      </c>
      <c r="AU514" s="219" t="s">
        <v>165</v>
      </c>
      <c r="AV514" s="13" t="s">
        <v>82</v>
      </c>
      <c r="AW514" s="13" t="s">
        <v>31</v>
      </c>
      <c r="AX514" s="13" t="s">
        <v>75</v>
      </c>
      <c r="AY514" s="219" t="s">
        <v>164</v>
      </c>
    </row>
    <row r="515" spans="1:65" s="13" customFormat="1" ht="11.25">
      <c r="B515" s="209"/>
      <c r="C515" s="210"/>
      <c r="D515" s="211" t="s">
        <v>176</v>
      </c>
      <c r="E515" s="212" t="s">
        <v>1</v>
      </c>
      <c r="F515" s="213" t="s">
        <v>178</v>
      </c>
      <c r="G515" s="210"/>
      <c r="H515" s="212" t="s">
        <v>1</v>
      </c>
      <c r="I515" s="214"/>
      <c r="J515" s="210"/>
      <c r="K515" s="210"/>
      <c r="L515" s="215"/>
      <c r="M515" s="216"/>
      <c r="N515" s="217"/>
      <c r="O515" s="217"/>
      <c r="P515" s="217"/>
      <c r="Q515" s="217"/>
      <c r="R515" s="217"/>
      <c r="S515" s="217"/>
      <c r="T515" s="218"/>
      <c r="AT515" s="219" t="s">
        <v>176</v>
      </c>
      <c r="AU515" s="219" t="s">
        <v>165</v>
      </c>
      <c r="AV515" s="13" t="s">
        <v>82</v>
      </c>
      <c r="AW515" s="13" t="s">
        <v>31</v>
      </c>
      <c r="AX515" s="13" t="s">
        <v>75</v>
      </c>
      <c r="AY515" s="219" t="s">
        <v>164</v>
      </c>
    </row>
    <row r="516" spans="1:65" s="14" customFormat="1" ht="11.25">
      <c r="B516" s="220"/>
      <c r="C516" s="221"/>
      <c r="D516" s="211" t="s">
        <v>176</v>
      </c>
      <c r="E516" s="222" t="s">
        <v>1</v>
      </c>
      <c r="F516" s="223" t="s">
        <v>573</v>
      </c>
      <c r="G516" s="221"/>
      <c r="H516" s="224">
        <v>18.963000000000001</v>
      </c>
      <c r="I516" s="225"/>
      <c r="J516" s="221"/>
      <c r="K516" s="221"/>
      <c r="L516" s="226"/>
      <c r="M516" s="227"/>
      <c r="N516" s="228"/>
      <c r="O516" s="228"/>
      <c r="P516" s="228"/>
      <c r="Q516" s="228"/>
      <c r="R516" s="228"/>
      <c r="S516" s="228"/>
      <c r="T516" s="229"/>
      <c r="AT516" s="230" t="s">
        <v>176</v>
      </c>
      <c r="AU516" s="230" t="s">
        <v>165</v>
      </c>
      <c r="AV516" s="14" t="s">
        <v>84</v>
      </c>
      <c r="AW516" s="14" t="s">
        <v>31</v>
      </c>
      <c r="AX516" s="14" t="s">
        <v>75</v>
      </c>
      <c r="AY516" s="230" t="s">
        <v>164</v>
      </c>
    </row>
    <row r="517" spans="1:65" s="14" customFormat="1" ht="11.25">
      <c r="B517" s="220"/>
      <c r="C517" s="221"/>
      <c r="D517" s="211" t="s">
        <v>176</v>
      </c>
      <c r="E517" s="222" t="s">
        <v>1</v>
      </c>
      <c r="F517" s="223" t="s">
        <v>574</v>
      </c>
      <c r="G517" s="221"/>
      <c r="H517" s="224">
        <v>18.963000000000001</v>
      </c>
      <c r="I517" s="225"/>
      <c r="J517" s="221"/>
      <c r="K517" s="221"/>
      <c r="L517" s="226"/>
      <c r="M517" s="227"/>
      <c r="N517" s="228"/>
      <c r="O517" s="228"/>
      <c r="P517" s="228"/>
      <c r="Q517" s="228"/>
      <c r="R517" s="228"/>
      <c r="S517" s="228"/>
      <c r="T517" s="229"/>
      <c r="AT517" s="230" t="s">
        <v>176</v>
      </c>
      <c r="AU517" s="230" t="s">
        <v>165</v>
      </c>
      <c r="AV517" s="14" t="s">
        <v>84</v>
      </c>
      <c r="AW517" s="14" t="s">
        <v>31</v>
      </c>
      <c r="AX517" s="14" t="s">
        <v>75</v>
      </c>
      <c r="AY517" s="230" t="s">
        <v>164</v>
      </c>
    </row>
    <row r="518" spans="1:65" s="14" customFormat="1" ht="11.25">
      <c r="B518" s="220"/>
      <c r="C518" s="221"/>
      <c r="D518" s="211" t="s">
        <v>176</v>
      </c>
      <c r="E518" s="222" t="s">
        <v>1</v>
      </c>
      <c r="F518" s="223" t="s">
        <v>575</v>
      </c>
      <c r="G518" s="221"/>
      <c r="H518" s="224">
        <v>8.7010000000000005</v>
      </c>
      <c r="I518" s="225"/>
      <c r="J518" s="221"/>
      <c r="K518" s="221"/>
      <c r="L518" s="226"/>
      <c r="M518" s="227"/>
      <c r="N518" s="228"/>
      <c r="O518" s="228"/>
      <c r="P518" s="228"/>
      <c r="Q518" s="228"/>
      <c r="R518" s="228"/>
      <c r="S518" s="228"/>
      <c r="T518" s="229"/>
      <c r="AT518" s="230" t="s">
        <v>176</v>
      </c>
      <c r="AU518" s="230" t="s">
        <v>165</v>
      </c>
      <c r="AV518" s="14" t="s">
        <v>84</v>
      </c>
      <c r="AW518" s="14" t="s">
        <v>31</v>
      </c>
      <c r="AX518" s="14" t="s">
        <v>75</v>
      </c>
      <c r="AY518" s="230" t="s">
        <v>164</v>
      </c>
    </row>
    <row r="519" spans="1:65" s="12" customFormat="1" ht="20.85" customHeight="1">
      <c r="B519" s="175"/>
      <c r="C519" s="176"/>
      <c r="D519" s="177" t="s">
        <v>74</v>
      </c>
      <c r="E519" s="189" t="s">
        <v>576</v>
      </c>
      <c r="F519" s="189" t="s">
        <v>577</v>
      </c>
      <c r="G519" s="176"/>
      <c r="H519" s="176"/>
      <c r="I519" s="179"/>
      <c r="J519" s="190">
        <f>BK519</f>
        <v>0</v>
      </c>
      <c r="K519" s="176"/>
      <c r="L519" s="181"/>
      <c r="M519" s="182"/>
      <c r="N519" s="183"/>
      <c r="O519" s="183"/>
      <c r="P519" s="184">
        <f>SUM(P520:P543)</f>
        <v>0</v>
      </c>
      <c r="Q519" s="183"/>
      <c r="R519" s="184">
        <f>SUM(R520:R543)</f>
        <v>0</v>
      </c>
      <c r="S519" s="183"/>
      <c r="T519" s="185">
        <f>SUM(T520:T543)</f>
        <v>0</v>
      </c>
      <c r="AR519" s="186" t="s">
        <v>82</v>
      </c>
      <c r="AT519" s="187" t="s">
        <v>74</v>
      </c>
      <c r="AU519" s="187" t="s">
        <v>84</v>
      </c>
      <c r="AY519" s="186" t="s">
        <v>164</v>
      </c>
      <c r="BK519" s="188">
        <f>SUM(BK520:BK543)</f>
        <v>0</v>
      </c>
    </row>
    <row r="520" spans="1:65" s="2" customFormat="1" ht="26.45" customHeight="1">
      <c r="A520" s="34"/>
      <c r="B520" s="35"/>
      <c r="C520" s="191" t="s">
        <v>578</v>
      </c>
      <c r="D520" s="191" t="s">
        <v>167</v>
      </c>
      <c r="E520" s="192" t="s">
        <v>579</v>
      </c>
      <c r="F520" s="193" t="s">
        <v>580</v>
      </c>
      <c r="G520" s="194" t="s">
        <v>183</v>
      </c>
      <c r="H520" s="195">
        <v>26.667999999999999</v>
      </c>
      <c r="I520" s="196"/>
      <c r="J520" s="197">
        <f>ROUND(I520*H520,2)</f>
        <v>0</v>
      </c>
      <c r="K520" s="193" t="s">
        <v>171</v>
      </c>
      <c r="L520" s="39"/>
      <c r="M520" s="198" t="s">
        <v>1</v>
      </c>
      <c r="N520" s="199" t="s">
        <v>40</v>
      </c>
      <c r="O520" s="71"/>
      <c r="P520" s="200">
        <f>O520*H520</f>
        <v>0</v>
      </c>
      <c r="Q520" s="200">
        <v>0</v>
      </c>
      <c r="R520" s="200">
        <f>Q520*H520</f>
        <v>0</v>
      </c>
      <c r="S520" s="200">
        <v>0</v>
      </c>
      <c r="T520" s="201">
        <f>S520*H520</f>
        <v>0</v>
      </c>
      <c r="U520" s="34"/>
      <c r="V520" s="34"/>
      <c r="W520" s="34"/>
      <c r="X520" s="34"/>
      <c r="Y520" s="34"/>
      <c r="Z520" s="34"/>
      <c r="AA520" s="34"/>
      <c r="AB520" s="34"/>
      <c r="AC520" s="34"/>
      <c r="AD520" s="34"/>
      <c r="AE520" s="34"/>
      <c r="AR520" s="202" t="s">
        <v>172</v>
      </c>
      <c r="AT520" s="202" t="s">
        <v>167</v>
      </c>
      <c r="AU520" s="202" t="s">
        <v>165</v>
      </c>
      <c r="AY520" s="17" t="s">
        <v>164</v>
      </c>
      <c r="BE520" s="203">
        <f>IF(N520="základní",J520,0)</f>
        <v>0</v>
      </c>
      <c r="BF520" s="203">
        <f>IF(N520="snížená",J520,0)</f>
        <v>0</v>
      </c>
      <c r="BG520" s="203">
        <f>IF(N520="zákl. přenesená",J520,0)</f>
        <v>0</v>
      </c>
      <c r="BH520" s="203">
        <f>IF(N520="sníž. přenesená",J520,0)</f>
        <v>0</v>
      </c>
      <c r="BI520" s="203">
        <f>IF(N520="nulová",J520,0)</f>
        <v>0</v>
      </c>
      <c r="BJ520" s="17" t="s">
        <v>82</v>
      </c>
      <c r="BK520" s="203">
        <f>ROUND(I520*H520,2)</f>
        <v>0</v>
      </c>
      <c r="BL520" s="17" t="s">
        <v>172</v>
      </c>
      <c r="BM520" s="202" t="s">
        <v>581</v>
      </c>
    </row>
    <row r="521" spans="1:65" s="2" customFormat="1" ht="11.25">
      <c r="A521" s="34"/>
      <c r="B521" s="35"/>
      <c r="C521" s="36"/>
      <c r="D521" s="204" t="s">
        <v>174</v>
      </c>
      <c r="E521" s="36"/>
      <c r="F521" s="205" t="s">
        <v>582</v>
      </c>
      <c r="G521" s="36"/>
      <c r="H521" s="36"/>
      <c r="I521" s="206"/>
      <c r="J521" s="36"/>
      <c r="K521" s="36"/>
      <c r="L521" s="39"/>
      <c r="M521" s="207"/>
      <c r="N521" s="208"/>
      <c r="O521" s="71"/>
      <c r="P521" s="71"/>
      <c r="Q521" s="71"/>
      <c r="R521" s="71"/>
      <c r="S521" s="71"/>
      <c r="T521" s="72"/>
      <c r="U521" s="34"/>
      <c r="V521" s="34"/>
      <c r="W521" s="34"/>
      <c r="X521" s="34"/>
      <c r="Y521" s="34"/>
      <c r="Z521" s="34"/>
      <c r="AA521" s="34"/>
      <c r="AB521" s="34"/>
      <c r="AC521" s="34"/>
      <c r="AD521" s="34"/>
      <c r="AE521" s="34"/>
      <c r="AT521" s="17" t="s">
        <v>174</v>
      </c>
      <c r="AU521" s="17" t="s">
        <v>165</v>
      </c>
    </row>
    <row r="522" spans="1:65" s="2" customFormat="1" ht="16.5" customHeight="1">
      <c r="A522" s="34"/>
      <c r="B522" s="35"/>
      <c r="C522" s="191" t="s">
        <v>583</v>
      </c>
      <c r="D522" s="191" t="s">
        <v>167</v>
      </c>
      <c r="E522" s="192" t="s">
        <v>584</v>
      </c>
      <c r="F522" s="193" t="s">
        <v>585</v>
      </c>
      <c r="G522" s="194" t="s">
        <v>204</v>
      </c>
      <c r="H522" s="195">
        <v>12</v>
      </c>
      <c r="I522" s="196"/>
      <c r="J522" s="197">
        <f>ROUND(I522*H522,2)</f>
        <v>0</v>
      </c>
      <c r="K522" s="193" t="s">
        <v>171</v>
      </c>
      <c r="L522" s="39"/>
      <c r="M522" s="198" t="s">
        <v>1</v>
      </c>
      <c r="N522" s="199" t="s">
        <v>40</v>
      </c>
      <c r="O522" s="71"/>
      <c r="P522" s="200">
        <f>O522*H522</f>
        <v>0</v>
      </c>
      <c r="Q522" s="200">
        <v>0</v>
      </c>
      <c r="R522" s="200">
        <f>Q522*H522</f>
        <v>0</v>
      </c>
      <c r="S522" s="200">
        <v>0</v>
      </c>
      <c r="T522" s="201">
        <f>S522*H522</f>
        <v>0</v>
      </c>
      <c r="U522" s="34"/>
      <c r="V522" s="34"/>
      <c r="W522" s="34"/>
      <c r="X522" s="34"/>
      <c r="Y522" s="34"/>
      <c r="Z522" s="34"/>
      <c r="AA522" s="34"/>
      <c r="AB522" s="34"/>
      <c r="AC522" s="34"/>
      <c r="AD522" s="34"/>
      <c r="AE522" s="34"/>
      <c r="AR522" s="202" t="s">
        <v>172</v>
      </c>
      <c r="AT522" s="202" t="s">
        <v>167</v>
      </c>
      <c r="AU522" s="202" t="s">
        <v>165</v>
      </c>
      <c r="AY522" s="17" t="s">
        <v>164</v>
      </c>
      <c r="BE522" s="203">
        <f>IF(N522="základní",J522,0)</f>
        <v>0</v>
      </c>
      <c r="BF522" s="203">
        <f>IF(N522="snížená",J522,0)</f>
        <v>0</v>
      </c>
      <c r="BG522" s="203">
        <f>IF(N522="zákl. přenesená",J522,0)</f>
        <v>0</v>
      </c>
      <c r="BH522" s="203">
        <f>IF(N522="sníž. přenesená",J522,0)</f>
        <v>0</v>
      </c>
      <c r="BI522" s="203">
        <f>IF(N522="nulová",J522,0)</f>
        <v>0</v>
      </c>
      <c r="BJ522" s="17" t="s">
        <v>82</v>
      </c>
      <c r="BK522" s="203">
        <f>ROUND(I522*H522,2)</f>
        <v>0</v>
      </c>
      <c r="BL522" s="17" t="s">
        <v>172</v>
      </c>
      <c r="BM522" s="202" t="s">
        <v>586</v>
      </c>
    </row>
    <row r="523" spans="1:65" s="2" customFormat="1" ht="11.25">
      <c r="A523" s="34"/>
      <c r="B523" s="35"/>
      <c r="C523" s="36"/>
      <c r="D523" s="204" t="s">
        <v>174</v>
      </c>
      <c r="E523" s="36"/>
      <c r="F523" s="205" t="s">
        <v>587</v>
      </c>
      <c r="G523" s="36"/>
      <c r="H523" s="36"/>
      <c r="I523" s="206"/>
      <c r="J523" s="36"/>
      <c r="K523" s="36"/>
      <c r="L523" s="39"/>
      <c r="M523" s="207"/>
      <c r="N523" s="208"/>
      <c r="O523" s="71"/>
      <c r="P523" s="71"/>
      <c r="Q523" s="71"/>
      <c r="R523" s="71"/>
      <c r="S523" s="71"/>
      <c r="T523" s="72"/>
      <c r="U523" s="34"/>
      <c r="V523" s="34"/>
      <c r="W523" s="34"/>
      <c r="X523" s="34"/>
      <c r="Y523" s="34"/>
      <c r="Z523" s="34"/>
      <c r="AA523" s="34"/>
      <c r="AB523" s="34"/>
      <c r="AC523" s="34"/>
      <c r="AD523" s="34"/>
      <c r="AE523" s="34"/>
      <c r="AT523" s="17" t="s">
        <v>174</v>
      </c>
      <c r="AU523" s="17" t="s">
        <v>165</v>
      </c>
    </row>
    <row r="524" spans="1:65" s="13" customFormat="1" ht="22.5">
      <c r="B524" s="209"/>
      <c r="C524" s="210"/>
      <c r="D524" s="211" t="s">
        <v>176</v>
      </c>
      <c r="E524" s="212" t="s">
        <v>1</v>
      </c>
      <c r="F524" s="213" t="s">
        <v>177</v>
      </c>
      <c r="G524" s="210"/>
      <c r="H524" s="212" t="s">
        <v>1</v>
      </c>
      <c r="I524" s="214"/>
      <c r="J524" s="210"/>
      <c r="K524" s="210"/>
      <c r="L524" s="215"/>
      <c r="M524" s="216"/>
      <c r="N524" s="217"/>
      <c r="O524" s="217"/>
      <c r="P524" s="217"/>
      <c r="Q524" s="217"/>
      <c r="R524" s="217"/>
      <c r="S524" s="217"/>
      <c r="T524" s="218"/>
      <c r="AT524" s="219" t="s">
        <v>176</v>
      </c>
      <c r="AU524" s="219" t="s">
        <v>165</v>
      </c>
      <c r="AV524" s="13" t="s">
        <v>82</v>
      </c>
      <c r="AW524" s="13" t="s">
        <v>31</v>
      </c>
      <c r="AX524" s="13" t="s">
        <v>75</v>
      </c>
      <c r="AY524" s="219" t="s">
        <v>164</v>
      </c>
    </row>
    <row r="525" spans="1:65" s="13" customFormat="1" ht="11.25">
      <c r="B525" s="209"/>
      <c r="C525" s="210"/>
      <c r="D525" s="211" t="s">
        <v>176</v>
      </c>
      <c r="E525" s="212" t="s">
        <v>1</v>
      </c>
      <c r="F525" s="213" t="s">
        <v>178</v>
      </c>
      <c r="G525" s="210"/>
      <c r="H525" s="212" t="s">
        <v>1</v>
      </c>
      <c r="I525" s="214"/>
      <c r="J525" s="210"/>
      <c r="K525" s="210"/>
      <c r="L525" s="215"/>
      <c r="M525" s="216"/>
      <c r="N525" s="217"/>
      <c r="O525" s="217"/>
      <c r="P525" s="217"/>
      <c r="Q525" s="217"/>
      <c r="R525" s="217"/>
      <c r="S525" s="217"/>
      <c r="T525" s="218"/>
      <c r="AT525" s="219" t="s">
        <v>176</v>
      </c>
      <c r="AU525" s="219" t="s">
        <v>165</v>
      </c>
      <c r="AV525" s="13" t="s">
        <v>82</v>
      </c>
      <c r="AW525" s="13" t="s">
        <v>31</v>
      </c>
      <c r="AX525" s="13" t="s">
        <v>75</v>
      </c>
      <c r="AY525" s="219" t="s">
        <v>164</v>
      </c>
    </row>
    <row r="526" spans="1:65" s="14" customFormat="1" ht="11.25">
      <c r="B526" s="220"/>
      <c r="C526" s="221"/>
      <c r="D526" s="211" t="s">
        <v>176</v>
      </c>
      <c r="E526" s="222" t="s">
        <v>1</v>
      </c>
      <c r="F526" s="223" t="s">
        <v>588</v>
      </c>
      <c r="G526" s="221"/>
      <c r="H526" s="224">
        <v>12</v>
      </c>
      <c r="I526" s="225"/>
      <c r="J526" s="221"/>
      <c r="K526" s="221"/>
      <c r="L526" s="226"/>
      <c r="M526" s="227"/>
      <c r="N526" s="228"/>
      <c r="O526" s="228"/>
      <c r="P526" s="228"/>
      <c r="Q526" s="228"/>
      <c r="R526" s="228"/>
      <c r="S526" s="228"/>
      <c r="T526" s="229"/>
      <c r="AT526" s="230" t="s">
        <v>176</v>
      </c>
      <c r="AU526" s="230" t="s">
        <v>165</v>
      </c>
      <c r="AV526" s="14" t="s">
        <v>84</v>
      </c>
      <c r="AW526" s="14" t="s">
        <v>31</v>
      </c>
      <c r="AX526" s="14" t="s">
        <v>75</v>
      </c>
      <c r="AY526" s="230" t="s">
        <v>164</v>
      </c>
    </row>
    <row r="527" spans="1:65" s="2" customFormat="1" ht="26.45" customHeight="1">
      <c r="A527" s="34"/>
      <c r="B527" s="35"/>
      <c r="C527" s="191" t="s">
        <v>225</v>
      </c>
      <c r="D527" s="191" t="s">
        <v>167</v>
      </c>
      <c r="E527" s="192" t="s">
        <v>589</v>
      </c>
      <c r="F527" s="193" t="s">
        <v>590</v>
      </c>
      <c r="G527" s="194" t="s">
        <v>204</v>
      </c>
      <c r="H527" s="195">
        <v>120</v>
      </c>
      <c r="I527" s="196"/>
      <c r="J527" s="197">
        <f>ROUND(I527*H527,2)</f>
        <v>0</v>
      </c>
      <c r="K527" s="193" t="s">
        <v>171</v>
      </c>
      <c r="L527" s="39"/>
      <c r="M527" s="198" t="s">
        <v>1</v>
      </c>
      <c r="N527" s="199" t="s">
        <v>40</v>
      </c>
      <c r="O527" s="71"/>
      <c r="P527" s="200">
        <f>O527*H527</f>
        <v>0</v>
      </c>
      <c r="Q527" s="200">
        <v>0</v>
      </c>
      <c r="R527" s="200">
        <f>Q527*H527</f>
        <v>0</v>
      </c>
      <c r="S527" s="200">
        <v>0</v>
      </c>
      <c r="T527" s="201">
        <f>S527*H527</f>
        <v>0</v>
      </c>
      <c r="U527" s="34"/>
      <c r="V527" s="34"/>
      <c r="W527" s="34"/>
      <c r="X527" s="34"/>
      <c r="Y527" s="34"/>
      <c r="Z527" s="34"/>
      <c r="AA527" s="34"/>
      <c r="AB527" s="34"/>
      <c r="AC527" s="34"/>
      <c r="AD527" s="34"/>
      <c r="AE527" s="34"/>
      <c r="AR527" s="202" t="s">
        <v>172</v>
      </c>
      <c r="AT527" s="202" t="s">
        <v>167</v>
      </c>
      <c r="AU527" s="202" t="s">
        <v>165</v>
      </c>
      <c r="AY527" s="17" t="s">
        <v>164</v>
      </c>
      <c r="BE527" s="203">
        <f>IF(N527="základní",J527,0)</f>
        <v>0</v>
      </c>
      <c r="BF527" s="203">
        <f>IF(N527="snížená",J527,0)</f>
        <v>0</v>
      </c>
      <c r="BG527" s="203">
        <f>IF(N527="zákl. přenesená",J527,0)</f>
        <v>0</v>
      </c>
      <c r="BH527" s="203">
        <f>IF(N527="sníž. přenesená",J527,0)</f>
        <v>0</v>
      </c>
      <c r="BI527" s="203">
        <f>IF(N527="nulová",J527,0)</f>
        <v>0</v>
      </c>
      <c r="BJ527" s="17" t="s">
        <v>82</v>
      </c>
      <c r="BK527" s="203">
        <f>ROUND(I527*H527,2)</f>
        <v>0</v>
      </c>
      <c r="BL527" s="17" t="s">
        <v>172</v>
      </c>
      <c r="BM527" s="202" t="s">
        <v>591</v>
      </c>
    </row>
    <row r="528" spans="1:65" s="2" customFormat="1" ht="11.25">
      <c r="A528" s="34"/>
      <c r="B528" s="35"/>
      <c r="C528" s="36"/>
      <c r="D528" s="204" t="s">
        <v>174</v>
      </c>
      <c r="E528" s="36"/>
      <c r="F528" s="205" t="s">
        <v>592</v>
      </c>
      <c r="G528" s="36"/>
      <c r="H528" s="36"/>
      <c r="I528" s="206"/>
      <c r="J528" s="36"/>
      <c r="K528" s="36"/>
      <c r="L528" s="39"/>
      <c r="M528" s="207"/>
      <c r="N528" s="208"/>
      <c r="O528" s="71"/>
      <c r="P528" s="71"/>
      <c r="Q528" s="71"/>
      <c r="R528" s="71"/>
      <c r="S528" s="71"/>
      <c r="T528" s="72"/>
      <c r="U528" s="34"/>
      <c r="V528" s="34"/>
      <c r="W528" s="34"/>
      <c r="X528" s="34"/>
      <c r="Y528" s="34"/>
      <c r="Z528" s="34"/>
      <c r="AA528" s="34"/>
      <c r="AB528" s="34"/>
      <c r="AC528" s="34"/>
      <c r="AD528" s="34"/>
      <c r="AE528" s="34"/>
      <c r="AT528" s="17" t="s">
        <v>174</v>
      </c>
      <c r="AU528" s="17" t="s">
        <v>165</v>
      </c>
    </row>
    <row r="529" spans="1:65" s="14" customFormat="1" ht="11.25">
      <c r="B529" s="220"/>
      <c r="C529" s="221"/>
      <c r="D529" s="211" t="s">
        <v>176</v>
      </c>
      <c r="E529" s="221"/>
      <c r="F529" s="223" t="s">
        <v>593</v>
      </c>
      <c r="G529" s="221"/>
      <c r="H529" s="224">
        <v>120</v>
      </c>
      <c r="I529" s="225"/>
      <c r="J529" s="221"/>
      <c r="K529" s="221"/>
      <c r="L529" s="226"/>
      <c r="M529" s="227"/>
      <c r="N529" s="228"/>
      <c r="O529" s="228"/>
      <c r="P529" s="228"/>
      <c r="Q529" s="228"/>
      <c r="R529" s="228"/>
      <c r="S529" s="228"/>
      <c r="T529" s="229"/>
      <c r="AT529" s="230" t="s">
        <v>176</v>
      </c>
      <c r="AU529" s="230" t="s">
        <v>165</v>
      </c>
      <c r="AV529" s="14" t="s">
        <v>84</v>
      </c>
      <c r="AW529" s="14" t="s">
        <v>4</v>
      </c>
      <c r="AX529" s="14" t="s">
        <v>82</v>
      </c>
      <c r="AY529" s="230" t="s">
        <v>164</v>
      </c>
    </row>
    <row r="530" spans="1:65" s="2" customFormat="1" ht="36" customHeight="1">
      <c r="A530" s="34"/>
      <c r="B530" s="35"/>
      <c r="C530" s="191" t="s">
        <v>594</v>
      </c>
      <c r="D530" s="191" t="s">
        <v>167</v>
      </c>
      <c r="E530" s="192" t="s">
        <v>595</v>
      </c>
      <c r="F530" s="193" t="s">
        <v>596</v>
      </c>
      <c r="G530" s="194" t="s">
        <v>183</v>
      </c>
      <c r="H530" s="195">
        <v>26.667999999999999</v>
      </c>
      <c r="I530" s="196"/>
      <c r="J530" s="197">
        <f>ROUND(I530*H530,2)</f>
        <v>0</v>
      </c>
      <c r="K530" s="193" t="s">
        <v>171</v>
      </c>
      <c r="L530" s="39"/>
      <c r="M530" s="198" t="s">
        <v>1</v>
      </c>
      <c r="N530" s="199" t="s">
        <v>40</v>
      </c>
      <c r="O530" s="71"/>
      <c r="P530" s="200">
        <f>O530*H530</f>
        <v>0</v>
      </c>
      <c r="Q530" s="200">
        <v>0</v>
      </c>
      <c r="R530" s="200">
        <f>Q530*H530</f>
        <v>0</v>
      </c>
      <c r="S530" s="200">
        <v>0</v>
      </c>
      <c r="T530" s="201">
        <f>S530*H530</f>
        <v>0</v>
      </c>
      <c r="U530" s="34"/>
      <c r="V530" s="34"/>
      <c r="W530" s="34"/>
      <c r="X530" s="34"/>
      <c r="Y530" s="34"/>
      <c r="Z530" s="34"/>
      <c r="AA530" s="34"/>
      <c r="AB530" s="34"/>
      <c r="AC530" s="34"/>
      <c r="AD530" s="34"/>
      <c r="AE530" s="34"/>
      <c r="AR530" s="202" t="s">
        <v>172</v>
      </c>
      <c r="AT530" s="202" t="s">
        <v>167</v>
      </c>
      <c r="AU530" s="202" t="s">
        <v>165</v>
      </c>
      <c r="AY530" s="17" t="s">
        <v>164</v>
      </c>
      <c r="BE530" s="203">
        <f>IF(N530="základní",J530,0)</f>
        <v>0</v>
      </c>
      <c r="BF530" s="203">
        <f>IF(N530="snížená",J530,0)</f>
        <v>0</v>
      </c>
      <c r="BG530" s="203">
        <f>IF(N530="zákl. přenesená",J530,0)</f>
        <v>0</v>
      </c>
      <c r="BH530" s="203">
        <f>IF(N530="sníž. přenesená",J530,0)</f>
        <v>0</v>
      </c>
      <c r="BI530" s="203">
        <f>IF(N530="nulová",J530,0)</f>
        <v>0</v>
      </c>
      <c r="BJ530" s="17" t="s">
        <v>82</v>
      </c>
      <c r="BK530" s="203">
        <f>ROUND(I530*H530,2)</f>
        <v>0</v>
      </c>
      <c r="BL530" s="17" t="s">
        <v>172</v>
      </c>
      <c r="BM530" s="202" t="s">
        <v>597</v>
      </c>
    </row>
    <row r="531" spans="1:65" s="2" customFormat="1" ht="11.25">
      <c r="A531" s="34"/>
      <c r="B531" s="35"/>
      <c r="C531" s="36"/>
      <c r="D531" s="204" t="s">
        <v>174</v>
      </c>
      <c r="E531" s="36"/>
      <c r="F531" s="205" t="s">
        <v>598</v>
      </c>
      <c r="G531" s="36"/>
      <c r="H531" s="36"/>
      <c r="I531" s="206"/>
      <c r="J531" s="36"/>
      <c r="K531" s="36"/>
      <c r="L531" s="39"/>
      <c r="M531" s="207"/>
      <c r="N531" s="208"/>
      <c r="O531" s="71"/>
      <c r="P531" s="71"/>
      <c r="Q531" s="71"/>
      <c r="R531" s="71"/>
      <c r="S531" s="71"/>
      <c r="T531" s="72"/>
      <c r="U531" s="34"/>
      <c r="V531" s="34"/>
      <c r="W531" s="34"/>
      <c r="X531" s="34"/>
      <c r="Y531" s="34"/>
      <c r="Z531" s="34"/>
      <c r="AA531" s="34"/>
      <c r="AB531" s="34"/>
      <c r="AC531" s="34"/>
      <c r="AD531" s="34"/>
      <c r="AE531" s="34"/>
      <c r="AT531" s="17" t="s">
        <v>174</v>
      </c>
      <c r="AU531" s="17" t="s">
        <v>165</v>
      </c>
    </row>
    <row r="532" spans="1:65" s="2" customFormat="1" ht="26.45" customHeight="1">
      <c r="A532" s="34"/>
      <c r="B532" s="35"/>
      <c r="C532" s="191" t="s">
        <v>296</v>
      </c>
      <c r="D532" s="191" t="s">
        <v>167</v>
      </c>
      <c r="E532" s="192" t="s">
        <v>599</v>
      </c>
      <c r="F532" s="193" t="s">
        <v>600</v>
      </c>
      <c r="G532" s="194" t="s">
        <v>183</v>
      </c>
      <c r="H532" s="195">
        <v>453.35599999999999</v>
      </c>
      <c r="I532" s="196"/>
      <c r="J532" s="197">
        <f>ROUND(I532*H532,2)</f>
        <v>0</v>
      </c>
      <c r="K532" s="193" t="s">
        <v>171</v>
      </c>
      <c r="L532" s="39"/>
      <c r="M532" s="198" t="s">
        <v>1</v>
      </c>
      <c r="N532" s="199" t="s">
        <v>40</v>
      </c>
      <c r="O532" s="71"/>
      <c r="P532" s="200">
        <f>O532*H532</f>
        <v>0</v>
      </c>
      <c r="Q532" s="200">
        <v>0</v>
      </c>
      <c r="R532" s="200">
        <f>Q532*H532</f>
        <v>0</v>
      </c>
      <c r="S532" s="200">
        <v>0</v>
      </c>
      <c r="T532" s="201">
        <f>S532*H532</f>
        <v>0</v>
      </c>
      <c r="U532" s="34"/>
      <c r="V532" s="34"/>
      <c r="W532" s="34"/>
      <c r="X532" s="34"/>
      <c r="Y532" s="34"/>
      <c r="Z532" s="34"/>
      <c r="AA532" s="34"/>
      <c r="AB532" s="34"/>
      <c r="AC532" s="34"/>
      <c r="AD532" s="34"/>
      <c r="AE532" s="34"/>
      <c r="AR532" s="202" t="s">
        <v>172</v>
      </c>
      <c r="AT532" s="202" t="s">
        <v>167</v>
      </c>
      <c r="AU532" s="202" t="s">
        <v>165</v>
      </c>
      <c r="AY532" s="17" t="s">
        <v>164</v>
      </c>
      <c r="BE532" s="203">
        <f>IF(N532="základní",J532,0)</f>
        <v>0</v>
      </c>
      <c r="BF532" s="203">
        <f>IF(N532="snížená",J532,0)</f>
        <v>0</v>
      </c>
      <c r="BG532" s="203">
        <f>IF(N532="zákl. přenesená",J532,0)</f>
        <v>0</v>
      </c>
      <c r="BH532" s="203">
        <f>IF(N532="sníž. přenesená",J532,0)</f>
        <v>0</v>
      </c>
      <c r="BI532" s="203">
        <f>IF(N532="nulová",J532,0)</f>
        <v>0</v>
      </c>
      <c r="BJ532" s="17" t="s">
        <v>82</v>
      </c>
      <c r="BK532" s="203">
        <f>ROUND(I532*H532,2)</f>
        <v>0</v>
      </c>
      <c r="BL532" s="17" t="s">
        <v>172</v>
      </c>
      <c r="BM532" s="202" t="s">
        <v>601</v>
      </c>
    </row>
    <row r="533" spans="1:65" s="2" customFormat="1" ht="11.25">
      <c r="A533" s="34"/>
      <c r="B533" s="35"/>
      <c r="C533" s="36"/>
      <c r="D533" s="204" t="s">
        <v>174</v>
      </c>
      <c r="E533" s="36"/>
      <c r="F533" s="205" t="s">
        <v>602</v>
      </c>
      <c r="G533" s="36"/>
      <c r="H533" s="36"/>
      <c r="I533" s="206"/>
      <c r="J533" s="36"/>
      <c r="K533" s="36"/>
      <c r="L533" s="39"/>
      <c r="M533" s="207"/>
      <c r="N533" s="208"/>
      <c r="O533" s="71"/>
      <c r="P533" s="71"/>
      <c r="Q533" s="71"/>
      <c r="R533" s="71"/>
      <c r="S533" s="71"/>
      <c r="T533" s="72"/>
      <c r="U533" s="34"/>
      <c r="V533" s="34"/>
      <c r="W533" s="34"/>
      <c r="X533" s="34"/>
      <c r="Y533" s="34"/>
      <c r="Z533" s="34"/>
      <c r="AA533" s="34"/>
      <c r="AB533" s="34"/>
      <c r="AC533" s="34"/>
      <c r="AD533" s="34"/>
      <c r="AE533" s="34"/>
      <c r="AT533" s="17" t="s">
        <v>174</v>
      </c>
      <c r="AU533" s="17" t="s">
        <v>165</v>
      </c>
    </row>
    <row r="534" spans="1:65" s="14" customFormat="1" ht="11.25">
      <c r="B534" s="220"/>
      <c r="C534" s="221"/>
      <c r="D534" s="211" t="s">
        <v>176</v>
      </c>
      <c r="E534" s="221"/>
      <c r="F534" s="223" t="s">
        <v>603</v>
      </c>
      <c r="G534" s="221"/>
      <c r="H534" s="224">
        <v>453.35599999999999</v>
      </c>
      <c r="I534" s="225"/>
      <c r="J534" s="221"/>
      <c r="K534" s="221"/>
      <c r="L534" s="226"/>
      <c r="M534" s="227"/>
      <c r="N534" s="228"/>
      <c r="O534" s="228"/>
      <c r="P534" s="228"/>
      <c r="Q534" s="228"/>
      <c r="R534" s="228"/>
      <c r="S534" s="228"/>
      <c r="T534" s="229"/>
      <c r="AT534" s="230" t="s">
        <v>176</v>
      </c>
      <c r="AU534" s="230" t="s">
        <v>165</v>
      </c>
      <c r="AV534" s="14" t="s">
        <v>84</v>
      </c>
      <c r="AW534" s="14" t="s">
        <v>4</v>
      </c>
      <c r="AX534" s="14" t="s">
        <v>82</v>
      </c>
      <c r="AY534" s="230" t="s">
        <v>164</v>
      </c>
    </row>
    <row r="535" spans="1:65" s="2" customFormat="1" ht="36" customHeight="1">
      <c r="A535" s="34"/>
      <c r="B535" s="35"/>
      <c r="C535" s="191" t="s">
        <v>604</v>
      </c>
      <c r="D535" s="191" t="s">
        <v>167</v>
      </c>
      <c r="E535" s="192" t="s">
        <v>605</v>
      </c>
      <c r="F535" s="193" t="s">
        <v>606</v>
      </c>
      <c r="G535" s="194" t="s">
        <v>183</v>
      </c>
      <c r="H535" s="195">
        <v>2.6669999999999998</v>
      </c>
      <c r="I535" s="196"/>
      <c r="J535" s="197">
        <f>ROUND(I535*H535,2)</f>
        <v>0</v>
      </c>
      <c r="K535" s="193" t="s">
        <v>171</v>
      </c>
      <c r="L535" s="39"/>
      <c r="M535" s="198" t="s">
        <v>1</v>
      </c>
      <c r="N535" s="199" t="s">
        <v>40</v>
      </c>
      <c r="O535" s="71"/>
      <c r="P535" s="200">
        <f>O535*H535</f>
        <v>0</v>
      </c>
      <c r="Q535" s="200">
        <v>0</v>
      </c>
      <c r="R535" s="200">
        <f>Q535*H535</f>
        <v>0</v>
      </c>
      <c r="S535" s="200">
        <v>0</v>
      </c>
      <c r="T535" s="201">
        <f>S535*H535</f>
        <v>0</v>
      </c>
      <c r="U535" s="34"/>
      <c r="V535" s="34"/>
      <c r="W535" s="34"/>
      <c r="X535" s="34"/>
      <c r="Y535" s="34"/>
      <c r="Z535" s="34"/>
      <c r="AA535" s="34"/>
      <c r="AB535" s="34"/>
      <c r="AC535" s="34"/>
      <c r="AD535" s="34"/>
      <c r="AE535" s="34"/>
      <c r="AR535" s="202" t="s">
        <v>172</v>
      </c>
      <c r="AT535" s="202" t="s">
        <v>167</v>
      </c>
      <c r="AU535" s="202" t="s">
        <v>165</v>
      </c>
      <c r="AY535" s="17" t="s">
        <v>164</v>
      </c>
      <c r="BE535" s="203">
        <f>IF(N535="základní",J535,0)</f>
        <v>0</v>
      </c>
      <c r="BF535" s="203">
        <f>IF(N535="snížená",J535,0)</f>
        <v>0</v>
      </c>
      <c r="BG535" s="203">
        <f>IF(N535="zákl. přenesená",J535,0)</f>
        <v>0</v>
      </c>
      <c r="BH535" s="203">
        <f>IF(N535="sníž. přenesená",J535,0)</f>
        <v>0</v>
      </c>
      <c r="BI535" s="203">
        <f>IF(N535="nulová",J535,0)</f>
        <v>0</v>
      </c>
      <c r="BJ535" s="17" t="s">
        <v>82</v>
      </c>
      <c r="BK535" s="203">
        <f>ROUND(I535*H535,2)</f>
        <v>0</v>
      </c>
      <c r="BL535" s="17" t="s">
        <v>172</v>
      </c>
      <c r="BM535" s="202" t="s">
        <v>607</v>
      </c>
    </row>
    <row r="536" spans="1:65" s="2" customFormat="1" ht="11.25">
      <c r="A536" s="34"/>
      <c r="B536" s="35"/>
      <c r="C536" s="36"/>
      <c r="D536" s="204" t="s">
        <v>174</v>
      </c>
      <c r="E536" s="36"/>
      <c r="F536" s="205" t="s">
        <v>608</v>
      </c>
      <c r="G536" s="36"/>
      <c r="H536" s="36"/>
      <c r="I536" s="206"/>
      <c r="J536" s="36"/>
      <c r="K536" s="36"/>
      <c r="L536" s="39"/>
      <c r="M536" s="207"/>
      <c r="N536" s="208"/>
      <c r="O536" s="71"/>
      <c r="P536" s="71"/>
      <c r="Q536" s="71"/>
      <c r="R536" s="71"/>
      <c r="S536" s="71"/>
      <c r="T536" s="72"/>
      <c r="U536" s="34"/>
      <c r="V536" s="34"/>
      <c r="W536" s="34"/>
      <c r="X536" s="34"/>
      <c r="Y536" s="34"/>
      <c r="Z536" s="34"/>
      <c r="AA536" s="34"/>
      <c r="AB536" s="34"/>
      <c r="AC536" s="34"/>
      <c r="AD536" s="34"/>
      <c r="AE536" s="34"/>
      <c r="AT536" s="17" t="s">
        <v>174</v>
      </c>
      <c r="AU536" s="17" t="s">
        <v>165</v>
      </c>
    </row>
    <row r="537" spans="1:65" s="2" customFormat="1" ht="68.25">
      <c r="A537" s="34"/>
      <c r="B537" s="35"/>
      <c r="C537" s="36"/>
      <c r="D537" s="211" t="s">
        <v>258</v>
      </c>
      <c r="E537" s="36"/>
      <c r="F537" s="231" t="s">
        <v>609</v>
      </c>
      <c r="G537" s="36"/>
      <c r="H537" s="36"/>
      <c r="I537" s="206"/>
      <c r="J537" s="36"/>
      <c r="K537" s="36"/>
      <c r="L537" s="39"/>
      <c r="M537" s="207"/>
      <c r="N537" s="208"/>
      <c r="O537" s="71"/>
      <c r="P537" s="71"/>
      <c r="Q537" s="71"/>
      <c r="R537" s="71"/>
      <c r="S537" s="71"/>
      <c r="T537" s="72"/>
      <c r="U537" s="34"/>
      <c r="V537" s="34"/>
      <c r="W537" s="34"/>
      <c r="X537" s="34"/>
      <c r="Y537" s="34"/>
      <c r="Z537" s="34"/>
      <c r="AA537" s="34"/>
      <c r="AB537" s="34"/>
      <c r="AC537" s="34"/>
      <c r="AD537" s="34"/>
      <c r="AE537" s="34"/>
      <c r="AT537" s="17" t="s">
        <v>258</v>
      </c>
      <c r="AU537" s="17" t="s">
        <v>165</v>
      </c>
    </row>
    <row r="538" spans="1:65" s="14" customFormat="1" ht="11.25">
      <c r="B538" s="220"/>
      <c r="C538" s="221"/>
      <c r="D538" s="211" t="s">
        <v>176</v>
      </c>
      <c r="E538" s="221"/>
      <c r="F538" s="223" t="s">
        <v>610</v>
      </c>
      <c r="G538" s="221"/>
      <c r="H538" s="224">
        <v>2.6669999999999998</v>
      </c>
      <c r="I538" s="225"/>
      <c r="J538" s="221"/>
      <c r="K538" s="221"/>
      <c r="L538" s="226"/>
      <c r="M538" s="227"/>
      <c r="N538" s="228"/>
      <c r="O538" s="228"/>
      <c r="P538" s="228"/>
      <c r="Q538" s="228"/>
      <c r="R538" s="228"/>
      <c r="S538" s="228"/>
      <c r="T538" s="229"/>
      <c r="AT538" s="230" t="s">
        <v>176</v>
      </c>
      <c r="AU538" s="230" t="s">
        <v>165</v>
      </c>
      <c r="AV538" s="14" t="s">
        <v>84</v>
      </c>
      <c r="AW538" s="14" t="s">
        <v>4</v>
      </c>
      <c r="AX538" s="14" t="s">
        <v>82</v>
      </c>
      <c r="AY538" s="230" t="s">
        <v>164</v>
      </c>
    </row>
    <row r="539" spans="1:65" s="2" customFormat="1" ht="48" customHeight="1">
      <c r="A539" s="34"/>
      <c r="B539" s="35"/>
      <c r="C539" s="191" t="s">
        <v>611</v>
      </c>
      <c r="D539" s="191" t="s">
        <v>167</v>
      </c>
      <c r="E539" s="192" t="s">
        <v>612</v>
      </c>
      <c r="F539" s="193" t="s">
        <v>613</v>
      </c>
      <c r="G539" s="194" t="s">
        <v>183</v>
      </c>
      <c r="H539" s="195">
        <v>24.001000000000001</v>
      </c>
      <c r="I539" s="196"/>
      <c r="J539" s="197">
        <f>ROUND(I539*H539,2)</f>
        <v>0</v>
      </c>
      <c r="K539" s="193" t="s">
        <v>171</v>
      </c>
      <c r="L539" s="39"/>
      <c r="M539" s="198" t="s">
        <v>1</v>
      </c>
      <c r="N539" s="199" t="s">
        <v>40</v>
      </c>
      <c r="O539" s="71"/>
      <c r="P539" s="200">
        <f>O539*H539</f>
        <v>0</v>
      </c>
      <c r="Q539" s="200">
        <v>0</v>
      </c>
      <c r="R539" s="200">
        <f>Q539*H539</f>
        <v>0</v>
      </c>
      <c r="S539" s="200">
        <v>0</v>
      </c>
      <c r="T539" s="201">
        <f>S539*H539</f>
        <v>0</v>
      </c>
      <c r="U539" s="34"/>
      <c r="V539" s="34"/>
      <c r="W539" s="34"/>
      <c r="X539" s="34"/>
      <c r="Y539" s="34"/>
      <c r="Z539" s="34"/>
      <c r="AA539" s="34"/>
      <c r="AB539" s="34"/>
      <c r="AC539" s="34"/>
      <c r="AD539" s="34"/>
      <c r="AE539" s="34"/>
      <c r="AR539" s="202" t="s">
        <v>172</v>
      </c>
      <c r="AT539" s="202" t="s">
        <v>167</v>
      </c>
      <c r="AU539" s="202" t="s">
        <v>165</v>
      </c>
      <c r="AY539" s="17" t="s">
        <v>164</v>
      </c>
      <c r="BE539" s="203">
        <f>IF(N539="základní",J539,0)</f>
        <v>0</v>
      </c>
      <c r="BF539" s="203">
        <f>IF(N539="snížená",J539,0)</f>
        <v>0</v>
      </c>
      <c r="BG539" s="203">
        <f>IF(N539="zákl. přenesená",J539,0)</f>
        <v>0</v>
      </c>
      <c r="BH539" s="203">
        <f>IF(N539="sníž. přenesená",J539,0)</f>
        <v>0</v>
      </c>
      <c r="BI539" s="203">
        <f>IF(N539="nulová",J539,0)</f>
        <v>0</v>
      </c>
      <c r="BJ539" s="17" t="s">
        <v>82</v>
      </c>
      <c r="BK539" s="203">
        <f>ROUND(I539*H539,2)</f>
        <v>0</v>
      </c>
      <c r="BL539" s="17" t="s">
        <v>172</v>
      </c>
      <c r="BM539" s="202" t="s">
        <v>614</v>
      </c>
    </row>
    <row r="540" spans="1:65" s="2" customFormat="1" ht="11.25">
      <c r="A540" s="34"/>
      <c r="B540" s="35"/>
      <c r="C540" s="36"/>
      <c r="D540" s="204" t="s">
        <v>174</v>
      </c>
      <c r="E540" s="36"/>
      <c r="F540" s="205" t="s">
        <v>615</v>
      </c>
      <c r="G540" s="36"/>
      <c r="H540" s="36"/>
      <c r="I540" s="206"/>
      <c r="J540" s="36"/>
      <c r="K540" s="36"/>
      <c r="L540" s="39"/>
      <c r="M540" s="207"/>
      <c r="N540" s="208"/>
      <c r="O540" s="71"/>
      <c r="P540" s="71"/>
      <c r="Q540" s="71"/>
      <c r="R540" s="71"/>
      <c r="S540" s="71"/>
      <c r="T540" s="72"/>
      <c r="U540" s="34"/>
      <c r="V540" s="34"/>
      <c r="W540" s="34"/>
      <c r="X540" s="34"/>
      <c r="Y540" s="34"/>
      <c r="Z540" s="34"/>
      <c r="AA540" s="34"/>
      <c r="AB540" s="34"/>
      <c r="AC540" s="34"/>
      <c r="AD540" s="34"/>
      <c r="AE540" s="34"/>
      <c r="AT540" s="17" t="s">
        <v>174</v>
      </c>
      <c r="AU540" s="17" t="s">
        <v>165</v>
      </c>
    </row>
    <row r="541" spans="1:65" s="14" customFormat="1" ht="11.25">
      <c r="B541" s="220"/>
      <c r="C541" s="221"/>
      <c r="D541" s="211" t="s">
        <v>176</v>
      </c>
      <c r="E541" s="221"/>
      <c r="F541" s="223" t="s">
        <v>616</v>
      </c>
      <c r="G541" s="221"/>
      <c r="H541" s="224">
        <v>24.001000000000001</v>
      </c>
      <c r="I541" s="225"/>
      <c r="J541" s="221"/>
      <c r="K541" s="221"/>
      <c r="L541" s="226"/>
      <c r="M541" s="227"/>
      <c r="N541" s="228"/>
      <c r="O541" s="228"/>
      <c r="P541" s="228"/>
      <c r="Q541" s="228"/>
      <c r="R541" s="228"/>
      <c r="S541" s="228"/>
      <c r="T541" s="229"/>
      <c r="AT541" s="230" t="s">
        <v>176</v>
      </c>
      <c r="AU541" s="230" t="s">
        <v>165</v>
      </c>
      <c r="AV541" s="14" t="s">
        <v>84</v>
      </c>
      <c r="AW541" s="14" t="s">
        <v>4</v>
      </c>
      <c r="AX541" s="14" t="s">
        <v>82</v>
      </c>
      <c r="AY541" s="230" t="s">
        <v>164</v>
      </c>
    </row>
    <row r="542" spans="1:65" s="2" customFormat="1" ht="26.45" customHeight="1">
      <c r="A542" s="34"/>
      <c r="B542" s="35"/>
      <c r="C542" s="191" t="s">
        <v>617</v>
      </c>
      <c r="D542" s="191" t="s">
        <v>167</v>
      </c>
      <c r="E542" s="192" t="s">
        <v>618</v>
      </c>
      <c r="F542" s="193" t="s">
        <v>619</v>
      </c>
      <c r="G542" s="194" t="s">
        <v>183</v>
      </c>
      <c r="H542" s="195">
        <v>7.8380000000000001</v>
      </c>
      <c r="I542" s="196"/>
      <c r="J542" s="197">
        <f>ROUND(I542*H542,2)</f>
        <v>0</v>
      </c>
      <c r="K542" s="193" t="s">
        <v>171</v>
      </c>
      <c r="L542" s="39"/>
      <c r="M542" s="198" t="s">
        <v>1</v>
      </c>
      <c r="N542" s="199" t="s">
        <v>40</v>
      </c>
      <c r="O542" s="71"/>
      <c r="P542" s="200">
        <f>O542*H542</f>
        <v>0</v>
      </c>
      <c r="Q542" s="200">
        <v>0</v>
      </c>
      <c r="R542" s="200">
        <f>Q542*H542</f>
        <v>0</v>
      </c>
      <c r="S542" s="200">
        <v>0</v>
      </c>
      <c r="T542" s="201">
        <f>S542*H542</f>
        <v>0</v>
      </c>
      <c r="U542" s="34"/>
      <c r="V542" s="34"/>
      <c r="W542" s="34"/>
      <c r="X542" s="34"/>
      <c r="Y542" s="34"/>
      <c r="Z542" s="34"/>
      <c r="AA542" s="34"/>
      <c r="AB542" s="34"/>
      <c r="AC542" s="34"/>
      <c r="AD542" s="34"/>
      <c r="AE542" s="34"/>
      <c r="AR542" s="202" t="s">
        <v>172</v>
      </c>
      <c r="AT542" s="202" t="s">
        <v>167</v>
      </c>
      <c r="AU542" s="202" t="s">
        <v>165</v>
      </c>
      <c r="AY542" s="17" t="s">
        <v>164</v>
      </c>
      <c r="BE542" s="203">
        <f>IF(N542="základní",J542,0)</f>
        <v>0</v>
      </c>
      <c r="BF542" s="203">
        <f>IF(N542="snížená",J542,0)</f>
        <v>0</v>
      </c>
      <c r="BG542" s="203">
        <f>IF(N542="zákl. přenesená",J542,0)</f>
        <v>0</v>
      </c>
      <c r="BH542" s="203">
        <f>IF(N542="sníž. přenesená",J542,0)</f>
        <v>0</v>
      </c>
      <c r="BI542" s="203">
        <f>IF(N542="nulová",J542,0)</f>
        <v>0</v>
      </c>
      <c r="BJ542" s="17" t="s">
        <v>82</v>
      </c>
      <c r="BK542" s="203">
        <f>ROUND(I542*H542,2)</f>
        <v>0</v>
      </c>
      <c r="BL542" s="17" t="s">
        <v>172</v>
      </c>
      <c r="BM542" s="202" t="s">
        <v>620</v>
      </c>
    </row>
    <row r="543" spans="1:65" s="2" customFormat="1" ht="11.25">
      <c r="A543" s="34"/>
      <c r="B543" s="35"/>
      <c r="C543" s="36"/>
      <c r="D543" s="204" t="s">
        <v>174</v>
      </c>
      <c r="E543" s="36"/>
      <c r="F543" s="205" t="s">
        <v>621</v>
      </c>
      <c r="G543" s="36"/>
      <c r="H543" s="36"/>
      <c r="I543" s="206"/>
      <c r="J543" s="36"/>
      <c r="K543" s="36"/>
      <c r="L543" s="39"/>
      <c r="M543" s="207"/>
      <c r="N543" s="208"/>
      <c r="O543" s="71"/>
      <c r="P543" s="71"/>
      <c r="Q543" s="71"/>
      <c r="R543" s="71"/>
      <c r="S543" s="71"/>
      <c r="T543" s="72"/>
      <c r="U543" s="34"/>
      <c r="V543" s="34"/>
      <c r="W543" s="34"/>
      <c r="X543" s="34"/>
      <c r="Y543" s="34"/>
      <c r="Z543" s="34"/>
      <c r="AA543" s="34"/>
      <c r="AB543" s="34"/>
      <c r="AC543" s="34"/>
      <c r="AD543" s="34"/>
      <c r="AE543" s="34"/>
      <c r="AT543" s="17" t="s">
        <v>174</v>
      </c>
      <c r="AU543" s="17" t="s">
        <v>165</v>
      </c>
    </row>
    <row r="544" spans="1:65" s="12" customFormat="1" ht="25.9" customHeight="1">
      <c r="B544" s="175"/>
      <c r="C544" s="176"/>
      <c r="D544" s="177" t="s">
        <v>74</v>
      </c>
      <c r="E544" s="178" t="s">
        <v>622</v>
      </c>
      <c r="F544" s="178" t="s">
        <v>623</v>
      </c>
      <c r="G544" s="176"/>
      <c r="H544" s="176"/>
      <c r="I544" s="179"/>
      <c r="J544" s="180">
        <f>BK544</f>
        <v>0</v>
      </c>
      <c r="K544" s="176"/>
      <c r="L544" s="181"/>
      <c r="M544" s="182"/>
      <c r="N544" s="183"/>
      <c r="O544" s="183"/>
      <c r="P544" s="184">
        <f>P545+P574+P693+P716+P770+P910+P1006</f>
        <v>0</v>
      </c>
      <c r="Q544" s="183"/>
      <c r="R544" s="184">
        <f>R545+R574+R693+R716+R770+R910+R1006</f>
        <v>3.2827390099999998</v>
      </c>
      <c r="S544" s="183"/>
      <c r="T544" s="185">
        <f>T545+T574+T693+T716+T770+T910+T1006</f>
        <v>3.0000000000000003E-4</v>
      </c>
      <c r="AR544" s="186" t="s">
        <v>84</v>
      </c>
      <c r="AT544" s="187" t="s">
        <v>74</v>
      </c>
      <c r="AU544" s="187" t="s">
        <v>75</v>
      </c>
      <c r="AY544" s="186" t="s">
        <v>164</v>
      </c>
      <c r="BK544" s="188">
        <f>BK545+BK574+BK693+BK716+BK770+BK910+BK1006</f>
        <v>0</v>
      </c>
    </row>
    <row r="545" spans="1:65" s="12" customFormat="1" ht="22.9" customHeight="1">
      <c r="B545" s="175"/>
      <c r="C545" s="176"/>
      <c r="D545" s="177" t="s">
        <v>74</v>
      </c>
      <c r="E545" s="189" t="s">
        <v>624</v>
      </c>
      <c r="F545" s="189" t="s">
        <v>625</v>
      </c>
      <c r="G545" s="176"/>
      <c r="H545" s="176"/>
      <c r="I545" s="179"/>
      <c r="J545" s="190">
        <f>BK545</f>
        <v>0</v>
      </c>
      <c r="K545" s="176"/>
      <c r="L545" s="181"/>
      <c r="M545" s="182"/>
      <c r="N545" s="183"/>
      <c r="O545" s="183"/>
      <c r="P545" s="184">
        <f>SUM(P546:P573)</f>
        <v>0</v>
      </c>
      <c r="Q545" s="183"/>
      <c r="R545" s="184">
        <f>SUM(R546:R573)</f>
        <v>6.0894799999999995E-3</v>
      </c>
      <c r="S545" s="183"/>
      <c r="T545" s="185">
        <f>SUM(T546:T573)</f>
        <v>0</v>
      </c>
      <c r="AR545" s="186" t="s">
        <v>84</v>
      </c>
      <c r="AT545" s="187" t="s">
        <v>74</v>
      </c>
      <c r="AU545" s="187" t="s">
        <v>82</v>
      </c>
      <c r="AY545" s="186" t="s">
        <v>164</v>
      </c>
      <c r="BK545" s="188">
        <f>SUM(BK546:BK573)</f>
        <v>0</v>
      </c>
    </row>
    <row r="546" spans="1:65" s="2" customFormat="1" ht="26.45" customHeight="1">
      <c r="A546" s="34"/>
      <c r="B546" s="35"/>
      <c r="C546" s="191" t="s">
        <v>626</v>
      </c>
      <c r="D546" s="191" t="s">
        <v>167</v>
      </c>
      <c r="E546" s="192" t="s">
        <v>627</v>
      </c>
      <c r="F546" s="193" t="s">
        <v>628</v>
      </c>
      <c r="G546" s="194" t="s">
        <v>189</v>
      </c>
      <c r="H546" s="195">
        <v>10.145</v>
      </c>
      <c r="I546" s="196"/>
      <c r="J546" s="197">
        <f>ROUND(I546*H546,2)</f>
        <v>0</v>
      </c>
      <c r="K546" s="193" t="s">
        <v>171</v>
      </c>
      <c r="L546" s="39"/>
      <c r="M546" s="198" t="s">
        <v>1</v>
      </c>
      <c r="N546" s="199" t="s">
        <v>40</v>
      </c>
      <c r="O546" s="71"/>
      <c r="P546" s="200">
        <f>O546*H546</f>
        <v>0</v>
      </c>
      <c r="Q546" s="200">
        <v>0</v>
      </c>
      <c r="R546" s="200">
        <f>Q546*H546</f>
        <v>0</v>
      </c>
      <c r="S546" s="200">
        <v>0</v>
      </c>
      <c r="T546" s="201">
        <f>S546*H546</f>
        <v>0</v>
      </c>
      <c r="U546" s="34"/>
      <c r="V546" s="34"/>
      <c r="W546" s="34"/>
      <c r="X546" s="34"/>
      <c r="Y546" s="34"/>
      <c r="Z546" s="34"/>
      <c r="AA546" s="34"/>
      <c r="AB546" s="34"/>
      <c r="AC546" s="34"/>
      <c r="AD546" s="34"/>
      <c r="AE546" s="34"/>
      <c r="AR546" s="202" t="s">
        <v>290</v>
      </c>
      <c r="AT546" s="202" t="s">
        <v>167</v>
      </c>
      <c r="AU546" s="202" t="s">
        <v>84</v>
      </c>
      <c r="AY546" s="17" t="s">
        <v>164</v>
      </c>
      <c r="BE546" s="203">
        <f>IF(N546="základní",J546,0)</f>
        <v>0</v>
      </c>
      <c r="BF546" s="203">
        <f>IF(N546="snížená",J546,0)</f>
        <v>0</v>
      </c>
      <c r="BG546" s="203">
        <f>IF(N546="zákl. přenesená",J546,0)</f>
        <v>0</v>
      </c>
      <c r="BH546" s="203">
        <f>IF(N546="sníž. přenesená",J546,0)</f>
        <v>0</v>
      </c>
      <c r="BI546" s="203">
        <f>IF(N546="nulová",J546,0)</f>
        <v>0</v>
      </c>
      <c r="BJ546" s="17" t="s">
        <v>82</v>
      </c>
      <c r="BK546" s="203">
        <f>ROUND(I546*H546,2)</f>
        <v>0</v>
      </c>
      <c r="BL546" s="17" t="s">
        <v>290</v>
      </c>
      <c r="BM546" s="202" t="s">
        <v>629</v>
      </c>
    </row>
    <row r="547" spans="1:65" s="2" customFormat="1" ht="11.25">
      <c r="A547" s="34"/>
      <c r="B547" s="35"/>
      <c r="C547" s="36"/>
      <c r="D547" s="204" t="s">
        <v>174</v>
      </c>
      <c r="E547" s="36"/>
      <c r="F547" s="205" t="s">
        <v>630</v>
      </c>
      <c r="G547" s="36"/>
      <c r="H547" s="36"/>
      <c r="I547" s="206"/>
      <c r="J547" s="36"/>
      <c r="K547" s="36"/>
      <c r="L547" s="39"/>
      <c r="M547" s="207"/>
      <c r="N547" s="208"/>
      <c r="O547" s="71"/>
      <c r="P547" s="71"/>
      <c r="Q547" s="71"/>
      <c r="R547" s="71"/>
      <c r="S547" s="71"/>
      <c r="T547" s="72"/>
      <c r="U547" s="34"/>
      <c r="V547" s="34"/>
      <c r="W547" s="34"/>
      <c r="X547" s="34"/>
      <c r="Y547" s="34"/>
      <c r="Z547" s="34"/>
      <c r="AA547" s="34"/>
      <c r="AB547" s="34"/>
      <c r="AC547" s="34"/>
      <c r="AD547" s="34"/>
      <c r="AE547" s="34"/>
      <c r="AT547" s="17" t="s">
        <v>174</v>
      </c>
      <c r="AU547" s="17" t="s">
        <v>84</v>
      </c>
    </row>
    <row r="548" spans="1:65" s="2" customFormat="1" ht="26.45" customHeight="1">
      <c r="A548" s="34"/>
      <c r="B548" s="35"/>
      <c r="C548" s="232" t="s">
        <v>631</v>
      </c>
      <c r="D548" s="232" t="s">
        <v>291</v>
      </c>
      <c r="E548" s="233" t="s">
        <v>632</v>
      </c>
      <c r="F548" s="234" t="s">
        <v>633</v>
      </c>
      <c r="G548" s="235" t="s">
        <v>189</v>
      </c>
      <c r="H548" s="236">
        <v>11.16</v>
      </c>
      <c r="I548" s="237"/>
      <c r="J548" s="238">
        <f>ROUND(I548*H548,2)</f>
        <v>0</v>
      </c>
      <c r="K548" s="234" t="s">
        <v>171</v>
      </c>
      <c r="L548" s="239"/>
      <c r="M548" s="240" t="s">
        <v>1</v>
      </c>
      <c r="N548" s="241" t="s">
        <v>40</v>
      </c>
      <c r="O548" s="71"/>
      <c r="P548" s="200">
        <f>O548*H548</f>
        <v>0</v>
      </c>
      <c r="Q548" s="200">
        <v>2.5999999999999998E-4</v>
      </c>
      <c r="R548" s="200">
        <f>Q548*H548</f>
        <v>2.9015999999999998E-3</v>
      </c>
      <c r="S548" s="200">
        <v>0</v>
      </c>
      <c r="T548" s="201">
        <f>S548*H548</f>
        <v>0</v>
      </c>
      <c r="U548" s="34"/>
      <c r="V548" s="34"/>
      <c r="W548" s="34"/>
      <c r="X548" s="34"/>
      <c r="Y548" s="34"/>
      <c r="Z548" s="34"/>
      <c r="AA548" s="34"/>
      <c r="AB548" s="34"/>
      <c r="AC548" s="34"/>
      <c r="AD548" s="34"/>
      <c r="AE548" s="34"/>
      <c r="AR548" s="202" t="s">
        <v>406</v>
      </c>
      <c r="AT548" s="202" t="s">
        <v>291</v>
      </c>
      <c r="AU548" s="202" t="s">
        <v>84</v>
      </c>
      <c r="AY548" s="17" t="s">
        <v>164</v>
      </c>
      <c r="BE548" s="203">
        <f>IF(N548="základní",J548,0)</f>
        <v>0</v>
      </c>
      <c r="BF548" s="203">
        <f>IF(N548="snížená",J548,0)</f>
        <v>0</v>
      </c>
      <c r="BG548" s="203">
        <f>IF(N548="zákl. přenesená",J548,0)</f>
        <v>0</v>
      </c>
      <c r="BH548" s="203">
        <f>IF(N548="sníž. přenesená",J548,0)</f>
        <v>0</v>
      </c>
      <c r="BI548" s="203">
        <f>IF(N548="nulová",J548,0)</f>
        <v>0</v>
      </c>
      <c r="BJ548" s="17" t="s">
        <v>82</v>
      </c>
      <c r="BK548" s="203">
        <f>ROUND(I548*H548,2)</f>
        <v>0</v>
      </c>
      <c r="BL548" s="17" t="s">
        <v>290</v>
      </c>
      <c r="BM548" s="202" t="s">
        <v>634</v>
      </c>
    </row>
    <row r="549" spans="1:65" s="13" customFormat="1" ht="22.5">
      <c r="B549" s="209"/>
      <c r="C549" s="210"/>
      <c r="D549" s="211" t="s">
        <v>176</v>
      </c>
      <c r="E549" s="212" t="s">
        <v>1</v>
      </c>
      <c r="F549" s="213" t="s">
        <v>635</v>
      </c>
      <c r="G549" s="210"/>
      <c r="H549" s="212" t="s">
        <v>1</v>
      </c>
      <c r="I549" s="214"/>
      <c r="J549" s="210"/>
      <c r="K549" s="210"/>
      <c r="L549" s="215"/>
      <c r="M549" s="216"/>
      <c r="N549" s="217"/>
      <c r="O549" s="217"/>
      <c r="P549" s="217"/>
      <c r="Q549" s="217"/>
      <c r="R549" s="217"/>
      <c r="S549" s="217"/>
      <c r="T549" s="218"/>
      <c r="AT549" s="219" t="s">
        <v>176</v>
      </c>
      <c r="AU549" s="219" t="s">
        <v>84</v>
      </c>
      <c r="AV549" s="13" t="s">
        <v>82</v>
      </c>
      <c r="AW549" s="13" t="s">
        <v>31</v>
      </c>
      <c r="AX549" s="13" t="s">
        <v>75</v>
      </c>
      <c r="AY549" s="219" t="s">
        <v>164</v>
      </c>
    </row>
    <row r="550" spans="1:65" s="13" customFormat="1" ht="11.25">
      <c r="B550" s="209"/>
      <c r="C550" s="210"/>
      <c r="D550" s="211" t="s">
        <v>176</v>
      </c>
      <c r="E550" s="212" t="s">
        <v>1</v>
      </c>
      <c r="F550" s="213" t="s">
        <v>178</v>
      </c>
      <c r="G550" s="210"/>
      <c r="H550" s="212" t="s">
        <v>1</v>
      </c>
      <c r="I550" s="214"/>
      <c r="J550" s="210"/>
      <c r="K550" s="210"/>
      <c r="L550" s="215"/>
      <c r="M550" s="216"/>
      <c r="N550" s="217"/>
      <c r="O550" s="217"/>
      <c r="P550" s="217"/>
      <c r="Q550" s="217"/>
      <c r="R550" s="217"/>
      <c r="S550" s="217"/>
      <c r="T550" s="218"/>
      <c r="AT550" s="219" t="s">
        <v>176</v>
      </c>
      <c r="AU550" s="219" t="s">
        <v>84</v>
      </c>
      <c r="AV550" s="13" t="s">
        <v>82</v>
      </c>
      <c r="AW550" s="13" t="s">
        <v>31</v>
      </c>
      <c r="AX550" s="13" t="s">
        <v>75</v>
      </c>
      <c r="AY550" s="219" t="s">
        <v>164</v>
      </c>
    </row>
    <row r="551" spans="1:65" s="14" customFormat="1" ht="11.25">
      <c r="B551" s="220"/>
      <c r="C551" s="221"/>
      <c r="D551" s="211" t="s">
        <v>176</v>
      </c>
      <c r="E551" s="222" t="s">
        <v>1</v>
      </c>
      <c r="F551" s="223" t="s">
        <v>317</v>
      </c>
      <c r="G551" s="221"/>
      <c r="H551" s="224">
        <v>2.415</v>
      </c>
      <c r="I551" s="225"/>
      <c r="J551" s="221"/>
      <c r="K551" s="221"/>
      <c r="L551" s="226"/>
      <c r="M551" s="227"/>
      <c r="N551" s="228"/>
      <c r="O551" s="228"/>
      <c r="P551" s="228"/>
      <c r="Q551" s="228"/>
      <c r="R551" s="228"/>
      <c r="S551" s="228"/>
      <c r="T551" s="229"/>
      <c r="AT551" s="230" t="s">
        <v>176</v>
      </c>
      <c r="AU551" s="230" t="s">
        <v>84</v>
      </c>
      <c r="AV551" s="14" t="s">
        <v>84</v>
      </c>
      <c r="AW551" s="14" t="s">
        <v>31</v>
      </c>
      <c r="AX551" s="14" t="s">
        <v>75</v>
      </c>
      <c r="AY551" s="230" t="s">
        <v>164</v>
      </c>
    </row>
    <row r="552" spans="1:65" s="14" customFormat="1" ht="11.25">
      <c r="B552" s="220"/>
      <c r="C552" s="221"/>
      <c r="D552" s="211" t="s">
        <v>176</v>
      </c>
      <c r="E552" s="222" t="s">
        <v>1</v>
      </c>
      <c r="F552" s="223" t="s">
        <v>318</v>
      </c>
      <c r="G552" s="221"/>
      <c r="H552" s="224">
        <v>4.32</v>
      </c>
      <c r="I552" s="225"/>
      <c r="J552" s="221"/>
      <c r="K552" s="221"/>
      <c r="L552" s="226"/>
      <c r="M552" s="227"/>
      <c r="N552" s="228"/>
      <c r="O552" s="228"/>
      <c r="P552" s="228"/>
      <c r="Q552" s="228"/>
      <c r="R552" s="228"/>
      <c r="S552" s="228"/>
      <c r="T552" s="229"/>
      <c r="AT552" s="230" t="s">
        <v>176</v>
      </c>
      <c r="AU552" s="230" t="s">
        <v>84</v>
      </c>
      <c r="AV552" s="14" t="s">
        <v>84</v>
      </c>
      <c r="AW552" s="14" t="s">
        <v>31</v>
      </c>
      <c r="AX552" s="14" t="s">
        <v>75</v>
      </c>
      <c r="AY552" s="230" t="s">
        <v>164</v>
      </c>
    </row>
    <row r="553" spans="1:65" s="14" customFormat="1" ht="11.25">
      <c r="B553" s="220"/>
      <c r="C553" s="221"/>
      <c r="D553" s="211" t="s">
        <v>176</v>
      </c>
      <c r="E553" s="222" t="s">
        <v>1</v>
      </c>
      <c r="F553" s="223" t="s">
        <v>319</v>
      </c>
      <c r="G553" s="221"/>
      <c r="H553" s="224">
        <v>3.41</v>
      </c>
      <c r="I553" s="225"/>
      <c r="J553" s="221"/>
      <c r="K553" s="221"/>
      <c r="L553" s="226"/>
      <c r="M553" s="227"/>
      <c r="N553" s="228"/>
      <c r="O553" s="228"/>
      <c r="P553" s="228"/>
      <c r="Q553" s="228"/>
      <c r="R553" s="228"/>
      <c r="S553" s="228"/>
      <c r="T553" s="229"/>
      <c r="AT553" s="230" t="s">
        <v>176</v>
      </c>
      <c r="AU553" s="230" t="s">
        <v>84</v>
      </c>
      <c r="AV553" s="14" t="s">
        <v>84</v>
      </c>
      <c r="AW553" s="14" t="s">
        <v>31</v>
      </c>
      <c r="AX553" s="14" t="s">
        <v>75</v>
      </c>
      <c r="AY553" s="230" t="s">
        <v>164</v>
      </c>
    </row>
    <row r="554" spans="1:65" s="14" customFormat="1" ht="11.25">
      <c r="B554" s="220"/>
      <c r="C554" s="221"/>
      <c r="D554" s="211" t="s">
        <v>176</v>
      </c>
      <c r="E554" s="221"/>
      <c r="F554" s="223" t="s">
        <v>636</v>
      </c>
      <c r="G554" s="221"/>
      <c r="H554" s="224">
        <v>11.16</v>
      </c>
      <c r="I554" s="225"/>
      <c r="J554" s="221"/>
      <c r="K554" s="221"/>
      <c r="L554" s="226"/>
      <c r="M554" s="227"/>
      <c r="N554" s="228"/>
      <c r="O554" s="228"/>
      <c r="P554" s="228"/>
      <c r="Q554" s="228"/>
      <c r="R554" s="228"/>
      <c r="S554" s="228"/>
      <c r="T554" s="229"/>
      <c r="AT554" s="230" t="s">
        <v>176</v>
      </c>
      <c r="AU554" s="230" t="s">
        <v>84</v>
      </c>
      <c r="AV554" s="14" t="s">
        <v>84</v>
      </c>
      <c r="AW554" s="14" t="s">
        <v>4</v>
      </c>
      <c r="AX554" s="14" t="s">
        <v>82</v>
      </c>
      <c r="AY554" s="230" t="s">
        <v>164</v>
      </c>
    </row>
    <row r="555" spans="1:65" s="2" customFormat="1" ht="26.45" customHeight="1">
      <c r="A555" s="34"/>
      <c r="B555" s="35"/>
      <c r="C555" s="191" t="s">
        <v>637</v>
      </c>
      <c r="D555" s="191" t="s">
        <v>167</v>
      </c>
      <c r="E555" s="192" t="s">
        <v>638</v>
      </c>
      <c r="F555" s="193" t="s">
        <v>639</v>
      </c>
      <c r="G555" s="194" t="s">
        <v>204</v>
      </c>
      <c r="H555" s="195">
        <v>15.7</v>
      </c>
      <c r="I555" s="196"/>
      <c r="J555" s="197">
        <f>ROUND(I555*H555,2)</f>
        <v>0</v>
      </c>
      <c r="K555" s="193" t="s">
        <v>171</v>
      </c>
      <c r="L555" s="39"/>
      <c r="M555" s="198" t="s">
        <v>1</v>
      </c>
      <c r="N555" s="199" t="s">
        <v>40</v>
      </c>
      <c r="O555" s="71"/>
      <c r="P555" s="200">
        <f>O555*H555</f>
        <v>0</v>
      </c>
      <c r="Q555" s="200">
        <v>0</v>
      </c>
      <c r="R555" s="200">
        <f>Q555*H555</f>
        <v>0</v>
      </c>
      <c r="S555" s="200">
        <v>0</v>
      </c>
      <c r="T555" s="201">
        <f>S555*H555</f>
        <v>0</v>
      </c>
      <c r="U555" s="34"/>
      <c r="V555" s="34"/>
      <c r="W555" s="34"/>
      <c r="X555" s="34"/>
      <c r="Y555" s="34"/>
      <c r="Z555" s="34"/>
      <c r="AA555" s="34"/>
      <c r="AB555" s="34"/>
      <c r="AC555" s="34"/>
      <c r="AD555" s="34"/>
      <c r="AE555" s="34"/>
      <c r="AR555" s="202" t="s">
        <v>290</v>
      </c>
      <c r="AT555" s="202" t="s">
        <v>167</v>
      </c>
      <c r="AU555" s="202" t="s">
        <v>84</v>
      </c>
      <c r="AY555" s="17" t="s">
        <v>164</v>
      </c>
      <c r="BE555" s="203">
        <f>IF(N555="základní",J555,0)</f>
        <v>0</v>
      </c>
      <c r="BF555" s="203">
        <f>IF(N555="snížená",J555,0)</f>
        <v>0</v>
      </c>
      <c r="BG555" s="203">
        <f>IF(N555="zákl. přenesená",J555,0)</f>
        <v>0</v>
      </c>
      <c r="BH555" s="203">
        <f>IF(N555="sníž. přenesená",J555,0)</f>
        <v>0</v>
      </c>
      <c r="BI555" s="203">
        <f>IF(N555="nulová",J555,0)</f>
        <v>0</v>
      </c>
      <c r="BJ555" s="17" t="s">
        <v>82</v>
      </c>
      <c r="BK555" s="203">
        <f>ROUND(I555*H555,2)</f>
        <v>0</v>
      </c>
      <c r="BL555" s="17" t="s">
        <v>290</v>
      </c>
      <c r="BM555" s="202" t="s">
        <v>640</v>
      </c>
    </row>
    <row r="556" spans="1:65" s="2" customFormat="1" ht="11.25">
      <c r="A556" s="34"/>
      <c r="B556" s="35"/>
      <c r="C556" s="36"/>
      <c r="D556" s="204" t="s">
        <v>174</v>
      </c>
      <c r="E556" s="36"/>
      <c r="F556" s="205" t="s">
        <v>641</v>
      </c>
      <c r="G556" s="36"/>
      <c r="H556" s="36"/>
      <c r="I556" s="206"/>
      <c r="J556" s="36"/>
      <c r="K556" s="36"/>
      <c r="L556" s="39"/>
      <c r="M556" s="207"/>
      <c r="N556" s="208"/>
      <c r="O556" s="71"/>
      <c r="P556" s="71"/>
      <c r="Q556" s="71"/>
      <c r="R556" s="71"/>
      <c r="S556" s="71"/>
      <c r="T556" s="72"/>
      <c r="U556" s="34"/>
      <c r="V556" s="34"/>
      <c r="W556" s="34"/>
      <c r="X556" s="34"/>
      <c r="Y556" s="34"/>
      <c r="Z556" s="34"/>
      <c r="AA556" s="34"/>
      <c r="AB556" s="34"/>
      <c r="AC556" s="34"/>
      <c r="AD556" s="34"/>
      <c r="AE556" s="34"/>
      <c r="AT556" s="17" t="s">
        <v>174</v>
      </c>
      <c r="AU556" s="17" t="s">
        <v>84</v>
      </c>
    </row>
    <row r="557" spans="1:65" s="2" customFormat="1" ht="26.45" customHeight="1">
      <c r="A557" s="34"/>
      <c r="B557" s="35"/>
      <c r="C557" s="232" t="s">
        <v>642</v>
      </c>
      <c r="D557" s="232" t="s">
        <v>291</v>
      </c>
      <c r="E557" s="233" t="s">
        <v>643</v>
      </c>
      <c r="F557" s="234" t="s">
        <v>644</v>
      </c>
      <c r="G557" s="235" t="s">
        <v>204</v>
      </c>
      <c r="H557" s="236">
        <v>17.27</v>
      </c>
      <c r="I557" s="237"/>
      <c r="J557" s="238">
        <f>ROUND(I557*H557,2)</f>
        <v>0</v>
      </c>
      <c r="K557" s="234" t="s">
        <v>1</v>
      </c>
      <c r="L557" s="239"/>
      <c r="M557" s="240" t="s">
        <v>1</v>
      </c>
      <c r="N557" s="241" t="s">
        <v>40</v>
      </c>
      <c r="O557" s="71"/>
      <c r="P557" s="200">
        <f>O557*H557</f>
        <v>0</v>
      </c>
      <c r="Q557" s="200">
        <v>1E-4</v>
      </c>
      <c r="R557" s="200">
        <f>Q557*H557</f>
        <v>1.727E-3</v>
      </c>
      <c r="S557" s="200">
        <v>0</v>
      </c>
      <c r="T557" s="201">
        <f>S557*H557</f>
        <v>0</v>
      </c>
      <c r="U557" s="34"/>
      <c r="V557" s="34"/>
      <c r="W557" s="34"/>
      <c r="X557" s="34"/>
      <c r="Y557" s="34"/>
      <c r="Z557" s="34"/>
      <c r="AA557" s="34"/>
      <c r="AB557" s="34"/>
      <c r="AC557" s="34"/>
      <c r="AD557" s="34"/>
      <c r="AE557" s="34"/>
      <c r="AR557" s="202" t="s">
        <v>406</v>
      </c>
      <c r="AT557" s="202" t="s">
        <v>291</v>
      </c>
      <c r="AU557" s="202" t="s">
        <v>84</v>
      </c>
      <c r="AY557" s="17" t="s">
        <v>164</v>
      </c>
      <c r="BE557" s="203">
        <f>IF(N557="základní",J557,0)</f>
        <v>0</v>
      </c>
      <c r="BF557" s="203">
        <f>IF(N557="snížená",J557,0)</f>
        <v>0</v>
      </c>
      <c r="BG557" s="203">
        <f>IF(N557="zákl. přenesená",J557,0)</f>
        <v>0</v>
      </c>
      <c r="BH557" s="203">
        <f>IF(N557="sníž. přenesená",J557,0)</f>
        <v>0</v>
      </c>
      <c r="BI557" s="203">
        <f>IF(N557="nulová",J557,0)</f>
        <v>0</v>
      </c>
      <c r="BJ557" s="17" t="s">
        <v>82</v>
      </c>
      <c r="BK557" s="203">
        <f>ROUND(I557*H557,2)</f>
        <v>0</v>
      </c>
      <c r="BL557" s="17" t="s">
        <v>290</v>
      </c>
      <c r="BM557" s="202" t="s">
        <v>645</v>
      </c>
    </row>
    <row r="558" spans="1:65" s="13" customFormat="1" ht="22.5">
      <c r="B558" s="209"/>
      <c r="C558" s="210"/>
      <c r="D558" s="211" t="s">
        <v>176</v>
      </c>
      <c r="E558" s="212" t="s">
        <v>1</v>
      </c>
      <c r="F558" s="213" t="s">
        <v>635</v>
      </c>
      <c r="G558" s="210"/>
      <c r="H558" s="212" t="s">
        <v>1</v>
      </c>
      <c r="I558" s="214"/>
      <c r="J558" s="210"/>
      <c r="K558" s="210"/>
      <c r="L558" s="215"/>
      <c r="M558" s="216"/>
      <c r="N558" s="217"/>
      <c r="O558" s="217"/>
      <c r="P558" s="217"/>
      <c r="Q558" s="217"/>
      <c r="R558" s="217"/>
      <c r="S558" s="217"/>
      <c r="T558" s="218"/>
      <c r="AT558" s="219" t="s">
        <v>176</v>
      </c>
      <c r="AU558" s="219" t="s">
        <v>84</v>
      </c>
      <c r="AV558" s="13" t="s">
        <v>82</v>
      </c>
      <c r="AW558" s="13" t="s">
        <v>31</v>
      </c>
      <c r="AX558" s="13" t="s">
        <v>75</v>
      </c>
      <c r="AY558" s="219" t="s">
        <v>164</v>
      </c>
    </row>
    <row r="559" spans="1:65" s="13" customFormat="1" ht="11.25">
      <c r="B559" s="209"/>
      <c r="C559" s="210"/>
      <c r="D559" s="211" t="s">
        <v>176</v>
      </c>
      <c r="E559" s="212" t="s">
        <v>1</v>
      </c>
      <c r="F559" s="213" t="s">
        <v>178</v>
      </c>
      <c r="G559" s="210"/>
      <c r="H559" s="212" t="s">
        <v>1</v>
      </c>
      <c r="I559" s="214"/>
      <c r="J559" s="210"/>
      <c r="K559" s="210"/>
      <c r="L559" s="215"/>
      <c r="M559" s="216"/>
      <c r="N559" s="217"/>
      <c r="O559" s="217"/>
      <c r="P559" s="217"/>
      <c r="Q559" s="217"/>
      <c r="R559" s="217"/>
      <c r="S559" s="217"/>
      <c r="T559" s="218"/>
      <c r="AT559" s="219" t="s">
        <v>176</v>
      </c>
      <c r="AU559" s="219" t="s">
        <v>84</v>
      </c>
      <c r="AV559" s="13" t="s">
        <v>82</v>
      </c>
      <c r="AW559" s="13" t="s">
        <v>31</v>
      </c>
      <c r="AX559" s="13" t="s">
        <v>75</v>
      </c>
      <c r="AY559" s="219" t="s">
        <v>164</v>
      </c>
    </row>
    <row r="560" spans="1:65" s="14" customFormat="1" ht="11.25">
      <c r="B560" s="220"/>
      <c r="C560" s="221"/>
      <c r="D560" s="211" t="s">
        <v>176</v>
      </c>
      <c r="E560" s="222" t="s">
        <v>1</v>
      </c>
      <c r="F560" s="223" t="s">
        <v>646</v>
      </c>
      <c r="G560" s="221"/>
      <c r="H560" s="224">
        <v>8.4</v>
      </c>
      <c r="I560" s="225"/>
      <c r="J560" s="221"/>
      <c r="K560" s="221"/>
      <c r="L560" s="226"/>
      <c r="M560" s="227"/>
      <c r="N560" s="228"/>
      <c r="O560" s="228"/>
      <c r="P560" s="228"/>
      <c r="Q560" s="228"/>
      <c r="R560" s="228"/>
      <c r="S560" s="228"/>
      <c r="T560" s="229"/>
      <c r="AT560" s="230" t="s">
        <v>176</v>
      </c>
      <c r="AU560" s="230" t="s">
        <v>84</v>
      </c>
      <c r="AV560" s="14" t="s">
        <v>84</v>
      </c>
      <c r="AW560" s="14" t="s">
        <v>31</v>
      </c>
      <c r="AX560" s="14" t="s">
        <v>75</v>
      </c>
      <c r="AY560" s="230" t="s">
        <v>164</v>
      </c>
    </row>
    <row r="561" spans="1:65" s="14" customFormat="1" ht="11.25">
      <c r="B561" s="220"/>
      <c r="C561" s="221"/>
      <c r="D561" s="211" t="s">
        <v>176</v>
      </c>
      <c r="E561" s="222" t="s">
        <v>1</v>
      </c>
      <c r="F561" s="223" t="s">
        <v>647</v>
      </c>
      <c r="G561" s="221"/>
      <c r="H561" s="224">
        <v>7.3</v>
      </c>
      <c r="I561" s="225"/>
      <c r="J561" s="221"/>
      <c r="K561" s="221"/>
      <c r="L561" s="226"/>
      <c r="M561" s="227"/>
      <c r="N561" s="228"/>
      <c r="O561" s="228"/>
      <c r="P561" s="228"/>
      <c r="Q561" s="228"/>
      <c r="R561" s="228"/>
      <c r="S561" s="228"/>
      <c r="T561" s="229"/>
      <c r="AT561" s="230" t="s">
        <v>176</v>
      </c>
      <c r="AU561" s="230" t="s">
        <v>84</v>
      </c>
      <c r="AV561" s="14" t="s">
        <v>84</v>
      </c>
      <c r="AW561" s="14" t="s">
        <v>31</v>
      </c>
      <c r="AX561" s="14" t="s">
        <v>75</v>
      </c>
      <c r="AY561" s="230" t="s">
        <v>164</v>
      </c>
    </row>
    <row r="562" spans="1:65" s="14" customFormat="1" ht="11.25">
      <c r="B562" s="220"/>
      <c r="C562" s="221"/>
      <c r="D562" s="211" t="s">
        <v>176</v>
      </c>
      <c r="E562" s="221"/>
      <c r="F562" s="223" t="s">
        <v>648</v>
      </c>
      <c r="G562" s="221"/>
      <c r="H562" s="224">
        <v>17.27</v>
      </c>
      <c r="I562" s="225"/>
      <c r="J562" s="221"/>
      <c r="K562" s="221"/>
      <c r="L562" s="226"/>
      <c r="M562" s="227"/>
      <c r="N562" s="228"/>
      <c r="O562" s="228"/>
      <c r="P562" s="228"/>
      <c r="Q562" s="228"/>
      <c r="R562" s="228"/>
      <c r="S562" s="228"/>
      <c r="T562" s="229"/>
      <c r="AT562" s="230" t="s">
        <v>176</v>
      </c>
      <c r="AU562" s="230" t="s">
        <v>84</v>
      </c>
      <c r="AV562" s="14" t="s">
        <v>84</v>
      </c>
      <c r="AW562" s="14" t="s">
        <v>4</v>
      </c>
      <c r="AX562" s="14" t="s">
        <v>82</v>
      </c>
      <c r="AY562" s="230" t="s">
        <v>164</v>
      </c>
    </row>
    <row r="563" spans="1:65" s="2" customFormat="1" ht="26.45" customHeight="1">
      <c r="A563" s="34"/>
      <c r="B563" s="35"/>
      <c r="C563" s="191" t="s">
        <v>649</v>
      </c>
      <c r="D563" s="191" t="s">
        <v>167</v>
      </c>
      <c r="E563" s="192" t="s">
        <v>650</v>
      </c>
      <c r="F563" s="193" t="s">
        <v>651</v>
      </c>
      <c r="G563" s="194" t="s">
        <v>189</v>
      </c>
      <c r="H563" s="195">
        <v>10.145</v>
      </c>
      <c r="I563" s="196"/>
      <c r="J563" s="197">
        <f>ROUND(I563*H563,2)</f>
        <v>0</v>
      </c>
      <c r="K563" s="193" t="s">
        <v>171</v>
      </c>
      <c r="L563" s="39"/>
      <c r="M563" s="198" t="s">
        <v>1</v>
      </c>
      <c r="N563" s="199" t="s">
        <v>40</v>
      </c>
      <c r="O563" s="71"/>
      <c r="P563" s="200">
        <f>O563*H563</f>
        <v>0</v>
      </c>
      <c r="Q563" s="200">
        <v>0</v>
      </c>
      <c r="R563" s="200">
        <f>Q563*H563</f>
        <v>0</v>
      </c>
      <c r="S563" s="200">
        <v>0</v>
      </c>
      <c r="T563" s="201">
        <f>S563*H563</f>
        <v>0</v>
      </c>
      <c r="U563" s="34"/>
      <c r="V563" s="34"/>
      <c r="W563" s="34"/>
      <c r="X563" s="34"/>
      <c r="Y563" s="34"/>
      <c r="Z563" s="34"/>
      <c r="AA563" s="34"/>
      <c r="AB563" s="34"/>
      <c r="AC563" s="34"/>
      <c r="AD563" s="34"/>
      <c r="AE563" s="34"/>
      <c r="AR563" s="202" t="s">
        <v>290</v>
      </c>
      <c r="AT563" s="202" t="s">
        <v>167</v>
      </c>
      <c r="AU563" s="202" t="s">
        <v>84</v>
      </c>
      <c r="AY563" s="17" t="s">
        <v>164</v>
      </c>
      <c r="BE563" s="203">
        <f>IF(N563="základní",J563,0)</f>
        <v>0</v>
      </c>
      <c r="BF563" s="203">
        <f>IF(N563="snížená",J563,0)</f>
        <v>0</v>
      </c>
      <c r="BG563" s="203">
        <f>IF(N563="zákl. přenesená",J563,0)</f>
        <v>0</v>
      </c>
      <c r="BH563" s="203">
        <f>IF(N563="sníž. přenesená",J563,0)</f>
        <v>0</v>
      </c>
      <c r="BI563" s="203">
        <f>IF(N563="nulová",J563,0)</f>
        <v>0</v>
      </c>
      <c r="BJ563" s="17" t="s">
        <v>82</v>
      </c>
      <c r="BK563" s="203">
        <f>ROUND(I563*H563,2)</f>
        <v>0</v>
      </c>
      <c r="BL563" s="17" t="s">
        <v>290</v>
      </c>
      <c r="BM563" s="202" t="s">
        <v>652</v>
      </c>
    </row>
    <row r="564" spans="1:65" s="2" customFormat="1" ht="11.25">
      <c r="A564" s="34"/>
      <c r="B564" s="35"/>
      <c r="C564" s="36"/>
      <c r="D564" s="204" t="s">
        <v>174</v>
      </c>
      <c r="E564" s="36"/>
      <c r="F564" s="205" t="s">
        <v>653</v>
      </c>
      <c r="G564" s="36"/>
      <c r="H564" s="36"/>
      <c r="I564" s="206"/>
      <c r="J564" s="36"/>
      <c r="K564" s="36"/>
      <c r="L564" s="39"/>
      <c r="M564" s="207"/>
      <c r="N564" s="208"/>
      <c r="O564" s="71"/>
      <c r="P564" s="71"/>
      <c r="Q564" s="71"/>
      <c r="R564" s="71"/>
      <c r="S564" s="71"/>
      <c r="T564" s="72"/>
      <c r="U564" s="34"/>
      <c r="V564" s="34"/>
      <c r="W564" s="34"/>
      <c r="X564" s="34"/>
      <c r="Y564" s="34"/>
      <c r="Z564" s="34"/>
      <c r="AA564" s="34"/>
      <c r="AB564" s="34"/>
      <c r="AC564" s="34"/>
      <c r="AD564" s="34"/>
      <c r="AE564" s="34"/>
      <c r="AT564" s="17" t="s">
        <v>174</v>
      </c>
      <c r="AU564" s="17" t="s">
        <v>84</v>
      </c>
    </row>
    <row r="565" spans="1:65" s="13" customFormat="1" ht="22.5">
      <c r="B565" s="209"/>
      <c r="C565" s="210"/>
      <c r="D565" s="211" t="s">
        <v>176</v>
      </c>
      <c r="E565" s="212" t="s">
        <v>1</v>
      </c>
      <c r="F565" s="213" t="s">
        <v>635</v>
      </c>
      <c r="G565" s="210"/>
      <c r="H565" s="212" t="s">
        <v>1</v>
      </c>
      <c r="I565" s="214"/>
      <c r="J565" s="210"/>
      <c r="K565" s="210"/>
      <c r="L565" s="215"/>
      <c r="M565" s="216"/>
      <c r="N565" s="217"/>
      <c r="O565" s="217"/>
      <c r="P565" s="217"/>
      <c r="Q565" s="217"/>
      <c r="R565" s="217"/>
      <c r="S565" s="217"/>
      <c r="T565" s="218"/>
      <c r="AT565" s="219" t="s">
        <v>176</v>
      </c>
      <c r="AU565" s="219" t="s">
        <v>84</v>
      </c>
      <c r="AV565" s="13" t="s">
        <v>82</v>
      </c>
      <c r="AW565" s="13" t="s">
        <v>31</v>
      </c>
      <c r="AX565" s="13" t="s">
        <v>75</v>
      </c>
      <c r="AY565" s="219" t="s">
        <v>164</v>
      </c>
    </row>
    <row r="566" spans="1:65" s="13" customFormat="1" ht="11.25">
      <c r="B566" s="209"/>
      <c r="C566" s="210"/>
      <c r="D566" s="211" t="s">
        <v>176</v>
      </c>
      <c r="E566" s="212" t="s">
        <v>1</v>
      </c>
      <c r="F566" s="213" t="s">
        <v>178</v>
      </c>
      <c r="G566" s="210"/>
      <c r="H566" s="212" t="s">
        <v>1</v>
      </c>
      <c r="I566" s="214"/>
      <c r="J566" s="210"/>
      <c r="K566" s="210"/>
      <c r="L566" s="215"/>
      <c r="M566" s="216"/>
      <c r="N566" s="217"/>
      <c r="O566" s="217"/>
      <c r="P566" s="217"/>
      <c r="Q566" s="217"/>
      <c r="R566" s="217"/>
      <c r="S566" s="217"/>
      <c r="T566" s="218"/>
      <c r="AT566" s="219" t="s">
        <v>176</v>
      </c>
      <c r="AU566" s="219" t="s">
        <v>84</v>
      </c>
      <c r="AV566" s="13" t="s">
        <v>82</v>
      </c>
      <c r="AW566" s="13" t="s">
        <v>31</v>
      </c>
      <c r="AX566" s="13" t="s">
        <v>75</v>
      </c>
      <c r="AY566" s="219" t="s">
        <v>164</v>
      </c>
    </row>
    <row r="567" spans="1:65" s="14" customFormat="1" ht="11.25">
      <c r="B567" s="220"/>
      <c r="C567" s="221"/>
      <c r="D567" s="211" t="s">
        <v>176</v>
      </c>
      <c r="E567" s="222" t="s">
        <v>1</v>
      </c>
      <c r="F567" s="223" t="s">
        <v>317</v>
      </c>
      <c r="G567" s="221"/>
      <c r="H567" s="224">
        <v>2.415</v>
      </c>
      <c r="I567" s="225"/>
      <c r="J567" s="221"/>
      <c r="K567" s="221"/>
      <c r="L567" s="226"/>
      <c r="M567" s="227"/>
      <c r="N567" s="228"/>
      <c r="O567" s="228"/>
      <c r="P567" s="228"/>
      <c r="Q567" s="228"/>
      <c r="R567" s="228"/>
      <c r="S567" s="228"/>
      <c r="T567" s="229"/>
      <c r="AT567" s="230" t="s">
        <v>176</v>
      </c>
      <c r="AU567" s="230" t="s">
        <v>84</v>
      </c>
      <c r="AV567" s="14" t="s">
        <v>84</v>
      </c>
      <c r="AW567" s="14" t="s">
        <v>31</v>
      </c>
      <c r="AX567" s="14" t="s">
        <v>75</v>
      </c>
      <c r="AY567" s="230" t="s">
        <v>164</v>
      </c>
    </row>
    <row r="568" spans="1:65" s="14" customFormat="1" ht="11.25">
      <c r="B568" s="220"/>
      <c r="C568" s="221"/>
      <c r="D568" s="211" t="s">
        <v>176</v>
      </c>
      <c r="E568" s="222" t="s">
        <v>1</v>
      </c>
      <c r="F568" s="223" t="s">
        <v>318</v>
      </c>
      <c r="G568" s="221"/>
      <c r="H568" s="224">
        <v>4.32</v>
      </c>
      <c r="I568" s="225"/>
      <c r="J568" s="221"/>
      <c r="K568" s="221"/>
      <c r="L568" s="226"/>
      <c r="M568" s="227"/>
      <c r="N568" s="228"/>
      <c r="O568" s="228"/>
      <c r="P568" s="228"/>
      <c r="Q568" s="228"/>
      <c r="R568" s="228"/>
      <c r="S568" s="228"/>
      <c r="T568" s="229"/>
      <c r="AT568" s="230" t="s">
        <v>176</v>
      </c>
      <c r="AU568" s="230" t="s">
        <v>84</v>
      </c>
      <c r="AV568" s="14" t="s">
        <v>84</v>
      </c>
      <c r="AW568" s="14" t="s">
        <v>31</v>
      </c>
      <c r="AX568" s="14" t="s">
        <v>75</v>
      </c>
      <c r="AY568" s="230" t="s">
        <v>164</v>
      </c>
    </row>
    <row r="569" spans="1:65" s="14" customFormat="1" ht="11.25">
      <c r="B569" s="220"/>
      <c r="C569" s="221"/>
      <c r="D569" s="211" t="s">
        <v>176</v>
      </c>
      <c r="E569" s="222" t="s">
        <v>1</v>
      </c>
      <c r="F569" s="223" t="s">
        <v>319</v>
      </c>
      <c r="G569" s="221"/>
      <c r="H569" s="224">
        <v>3.41</v>
      </c>
      <c r="I569" s="225"/>
      <c r="J569" s="221"/>
      <c r="K569" s="221"/>
      <c r="L569" s="226"/>
      <c r="M569" s="227"/>
      <c r="N569" s="228"/>
      <c r="O569" s="228"/>
      <c r="P569" s="228"/>
      <c r="Q569" s="228"/>
      <c r="R569" s="228"/>
      <c r="S569" s="228"/>
      <c r="T569" s="229"/>
      <c r="AT569" s="230" t="s">
        <v>176</v>
      </c>
      <c r="AU569" s="230" t="s">
        <v>84</v>
      </c>
      <c r="AV569" s="14" t="s">
        <v>84</v>
      </c>
      <c r="AW569" s="14" t="s">
        <v>31</v>
      </c>
      <c r="AX569" s="14" t="s">
        <v>75</v>
      </c>
      <c r="AY569" s="230" t="s">
        <v>164</v>
      </c>
    </row>
    <row r="570" spans="1:65" s="2" customFormat="1" ht="16.5" customHeight="1">
      <c r="A570" s="34"/>
      <c r="B570" s="35"/>
      <c r="C570" s="232" t="s">
        <v>654</v>
      </c>
      <c r="D570" s="232" t="s">
        <v>291</v>
      </c>
      <c r="E570" s="233" t="s">
        <v>655</v>
      </c>
      <c r="F570" s="234" t="s">
        <v>656</v>
      </c>
      <c r="G570" s="235" t="s">
        <v>189</v>
      </c>
      <c r="H570" s="236">
        <v>12.173999999999999</v>
      </c>
      <c r="I570" s="237"/>
      <c r="J570" s="238">
        <f>ROUND(I570*H570,2)</f>
        <v>0</v>
      </c>
      <c r="K570" s="234" t="s">
        <v>171</v>
      </c>
      <c r="L570" s="239"/>
      <c r="M570" s="240" t="s">
        <v>1</v>
      </c>
      <c r="N570" s="241" t="s">
        <v>40</v>
      </c>
      <c r="O570" s="71"/>
      <c r="P570" s="200">
        <f>O570*H570</f>
        <v>0</v>
      </c>
      <c r="Q570" s="200">
        <v>1.2E-4</v>
      </c>
      <c r="R570" s="200">
        <f>Q570*H570</f>
        <v>1.4608799999999999E-3</v>
      </c>
      <c r="S570" s="200">
        <v>0</v>
      </c>
      <c r="T570" s="201">
        <f>S570*H570</f>
        <v>0</v>
      </c>
      <c r="U570" s="34"/>
      <c r="V570" s="34"/>
      <c r="W570" s="34"/>
      <c r="X570" s="34"/>
      <c r="Y570" s="34"/>
      <c r="Z570" s="34"/>
      <c r="AA570" s="34"/>
      <c r="AB570" s="34"/>
      <c r="AC570" s="34"/>
      <c r="AD570" s="34"/>
      <c r="AE570" s="34"/>
      <c r="AR570" s="202" t="s">
        <v>406</v>
      </c>
      <c r="AT570" s="202" t="s">
        <v>291</v>
      </c>
      <c r="AU570" s="202" t="s">
        <v>84</v>
      </c>
      <c r="AY570" s="17" t="s">
        <v>164</v>
      </c>
      <c r="BE570" s="203">
        <f>IF(N570="základní",J570,0)</f>
        <v>0</v>
      </c>
      <c r="BF570" s="203">
        <f>IF(N570="snížená",J570,0)</f>
        <v>0</v>
      </c>
      <c r="BG570" s="203">
        <f>IF(N570="zákl. přenesená",J570,0)</f>
        <v>0</v>
      </c>
      <c r="BH570" s="203">
        <f>IF(N570="sníž. přenesená",J570,0)</f>
        <v>0</v>
      </c>
      <c r="BI570" s="203">
        <f>IF(N570="nulová",J570,0)</f>
        <v>0</v>
      </c>
      <c r="BJ570" s="17" t="s">
        <v>82</v>
      </c>
      <c r="BK570" s="203">
        <f>ROUND(I570*H570,2)</f>
        <v>0</v>
      </c>
      <c r="BL570" s="17" t="s">
        <v>290</v>
      </c>
      <c r="BM570" s="202" t="s">
        <v>657</v>
      </c>
    </row>
    <row r="571" spans="1:65" s="14" customFormat="1" ht="11.25">
      <c r="B571" s="220"/>
      <c r="C571" s="221"/>
      <c r="D571" s="211" t="s">
        <v>176</v>
      </c>
      <c r="E571" s="221"/>
      <c r="F571" s="223" t="s">
        <v>658</v>
      </c>
      <c r="G571" s="221"/>
      <c r="H571" s="224">
        <v>12.173999999999999</v>
      </c>
      <c r="I571" s="225"/>
      <c r="J571" s="221"/>
      <c r="K571" s="221"/>
      <c r="L571" s="226"/>
      <c r="M571" s="227"/>
      <c r="N571" s="228"/>
      <c r="O571" s="228"/>
      <c r="P571" s="228"/>
      <c r="Q571" s="228"/>
      <c r="R571" s="228"/>
      <c r="S571" s="228"/>
      <c r="T571" s="229"/>
      <c r="AT571" s="230" t="s">
        <v>176</v>
      </c>
      <c r="AU571" s="230" t="s">
        <v>84</v>
      </c>
      <c r="AV571" s="14" t="s">
        <v>84</v>
      </c>
      <c r="AW571" s="14" t="s">
        <v>4</v>
      </c>
      <c r="AX571" s="14" t="s">
        <v>82</v>
      </c>
      <c r="AY571" s="230" t="s">
        <v>164</v>
      </c>
    </row>
    <row r="572" spans="1:65" s="2" customFormat="1" ht="26.45" customHeight="1">
      <c r="A572" s="34"/>
      <c r="B572" s="35"/>
      <c r="C572" s="191" t="s">
        <v>659</v>
      </c>
      <c r="D572" s="191" t="s">
        <v>167</v>
      </c>
      <c r="E572" s="192" t="s">
        <v>660</v>
      </c>
      <c r="F572" s="193" t="s">
        <v>661</v>
      </c>
      <c r="G572" s="194" t="s">
        <v>183</v>
      </c>
      <c r="H572" s="195">
        <v>6.0000000000000001E-3</v>
      </c>
      <c r="I572" s="196"/>
      <c r="J572" s="197">
        <f>ROUND(I572*H572,2)</f>
        <v>0</v>
      </c>
      <c r="K572" s="193" t="s">
        <v>171</v>
      </c>
      <c r="L572" s="39"/>
      <c r="M572" s="198" t="s">
        <v>1</v>
      </c>
      <c r="N572" s="199" t="s">
        <v>40</v>
      </c>
      <c r="O572" s="71"/>
      <c r="P572" s="200">
        <f>O572*H572</f>
        <v>0</v>
      </c>
      <c r="Q572" s="200">
        <v>0</v>
      </c>
      <c r="R572" s="200">
        <f>Q572*H572</f>
        <v>0</v>
      </c>
      <c r="S572" s="200">
        <v>0</v>
      </c>
      <c r="T572" s="201">
        <f>S572*H572</f>
        <v>0</v>
      </c>
      <c r="U572" s="34"/>
      <c r="V572" s="34"/>
      <c r="W572" s="34"/>
      <c r="X572" s="34"/>
      <c r="Y572" s="34"/>
      <c r="Z572" s="34"/>
      <c r="AA572" s="34"/>
      <c r="AB572" s="34"/>
      <c r="AC572" s="34"/>
      <c r="AD572" s="34"/>
      <c r="AE572" s="34"/>
      <c r="AR572" s="202" t="s">
        <v>290</v>
      </c>
      <c r="AT572" s="202" t="s">
        <v>167</v>
      </c>
      <c r="AU572" s="202" t="s">
        <v>84</v>
      </c>
      <c r="AY572" s="17" t="s">
        <v>164</v>
      </c>
      <c r="BE572" s="203">
        <f>IF(N572="základní",J572,0)</f>
        <v>0</v>
      </c>
      <c r="BF572" s="203">
        <f>IF(N572="snížená",J572,0)</f>
        <v>0</v>
      </c>
      <c r="BG572" s="203">
        <f>IF(N572="zákl. přenesená",J572,0)</f>
        <v>0</v>
      </c>
      <c r="BH572" s="203">
        <f>IF(N572="sníž. přenesená",J572,0)</f>
        <v>0</v>
      </c>
      <c r="BI572" s="203">
        <f>IF(N572="nulová",J572,0)</f>
        <v>0</v>
      </c>
      <c r="BJ572" s="17" t="s">
        <v>82</v>
      </c>
      <c r="BK572" s="203">
        <f>ROUND(I572*H572,2)</f>
        <v>0</v>
      </c>
      <c r="BL572" s="17" t="s">
        <v>290</v>
      </c>
      <c r="BM572" s="202" t="s">
        <v>662</v>
      </c>
    </row>
    <row r="573" spans="1:65" s="2" customFormat="1" ht="11.25">
      <c r="A573" s="34"/>
      <c r="B573" s="35"/>
      <c r="C573" s="36"/>
      <c r="D573" s="204" t="s">
        <v>174</v>
      </c>
      <c r="E573" s="36"/>
      <c r="F573" s="205" t="s">
        <v>663</v>
      </c>
      <c r="G573" s="36"/>
      <c r="H573" s="36"/>
      <c r="I573" s="206"/>
      <c r="J573" s="36"/>
      <c r="K573" s="36"/>
      <c r="L573" s="39"/>
      <c r="M573" s="207"/>
      <c r="N573" s="208"/>
      <c r="O573" s="71"/>
      <c r="P573" s="71"/>
      <c r="Q573" s="71"/>
      <c r="R573" s="71"/>
      <c r="S573" s="71"/>
      <c r="T573" s="72"/>
      <c r="U573" s="34"/>
      <c r="V573" s="34"/>
      <c r="W573" s="34"/>
      <c r="X573" s="34"/>
      <c r="Y573" s="34"/>
      <c r="Z573" s="34"/>
      <c r="AA573" s="34"/>
      <c r="AB573" s="34"/>
      <c r="AC573" s="34"/>
      <c r="AD573" s="34"/>
      <c r="AE573" s="34"/>
      <c r="AT573" s="17" t="s">
        <v>174</v>
      </c>
      <c r="AU573" s="17" t="s">
        <v>84</v>
      </c>
    </row>
    <row r="574" spans="1:65" s="12" customFormat="1" ht="22.9" customHeight="1">
      <c r="B574" s="175"/>
      <c r="C574" s="176"/>
      <c r="D574" s="177" t="s">
        <v>74</v>
      </c>
      <c r="E574" s="189" t="s">
        <v>664</v>
      </c>
      <c r="F574" s="189" t="s">
        <v>665</v>
      </c>
      <c r="G574" s="176"/>
      <c r="H574" s="176"/>
      <c r="I574" s="179"/>
      <c r="J574" s="190">
        <f>BK574</f>
        <v>0</v>
      </c>
      <c r="K574" s="176"/>
      <c r="L574" s="181"/>
      <c r="M574" s="182"/>
      <c r="N574" s="183"/>
      <c r="O574" s="183"/>
      <c r="P574" s="184">
        <f>SUM(P575:P692)</f>
        <v>0</v>
      </c>
      <c r="Q574" s="183"/>
      <c r="R574" s="184">
        <f>SUM(R575:R692)</f>
        <v>1.1477455299999999</v>
      </c>
      <c r="S574" s="183"/>
      <c r="T574" s="185">
        <f>SUM(T575:T692)</f>
        <v>0</v>
      </c>
      <c r="AR574" s="186" t="s">
        <v>84</v>
      </c>
      <c r="AT574" s="187" t="s">
        <v>74</v>
      </c>
      <c r="AU574" s="187" t="s">
        <v>82</v>
      </c>
      <c r="AY574" s="186" t="s">
        <v>164</v>
      </c>
      <c r="BK574" s="188">
        <f>SUM(BK575:BK692)</f>
        <v>0</v>
      </c>
    </row>
    <row r="575" spans="1:65" s="2" customFormat="1" ht="48" customHeight="1">
      <c r="A575" s="34"/>
      <c r="B575" s="35"/>
      <c r="C575" s="191" t="s">
        <v>666</v>
      </c>
      <c r="D575" s="191" t="s">
        <v>167</v>
      </c>
      <c r="E575" s="192" t="s">
        <v>667</v>
      </c>
      <c r="F575" s="193" t="s">
        <v>668</v>
      </c>
      <c r="G575" s="194" t="s">
        <v>189</v>
      </c>
      <c r="H575" s="195">
        <v>10.038</v>
      </c>
      <c r="I575" s="196"/>
      <c r="J575" s="197">
        <f>ROUND(I575*H575,2)</f>
        <v>0</v>
      </c>
      <c r="K575" s="193" t="s">
        <v>171</v>
      </c>
      <c r="L575" s="39"/>
      <c r="M575" s="198" t="s">
        <v>1</v>
      </c>
      <c r="N575" s="199" t="s">
        <v>40</v>
      </c>
      <c r="O575" s="71"/>
      <c r="P575" s="200">
        <f>O575*H575</f>
        <v>0</v>
      </c>
      <c r="Q575" s="200">
        <v>3.005E-2</v>
      </c>
      <c r="R575" s="200">
        <f>Q575*H575</f>
        <v>0.30164190000000002</v>
      </c>
      <c r="S575" s="200">
        <v>0</v>
      </c>
      <c r="T575" s="201">
        <f>S575*H575</f>
        <v>0</v>
      </c>
      <c r="U575" s="34"/>
      <c r="V575" s="34"/>
      <c r="W575" s="34"/>
      <c r="X575" s="34"/>
      <c r="Y575" s="34"/>
      <c r="Z575" s="34"/>
      <c r="AA575" s="34"/>
      <c r="AB575" s="34"/>
      <c r="AC575" s="34"/>
      <c r="AD575" s="34"/>
      <c r="AE575" s="34"/>
      <c r="AR575" s="202" t="s">
        <v>290</v>
      </c>
      <c r="AT575" s="202" t="s">
        <v>167</v>
      </c>
      <c r="AU575" s="202" t="s">
        <v>84</v>
      </c>
      <c r="AY575" s="17" t="s">
        <v>164</v>
      </c>
      <c r="BE575" s="203">
        <f>IF(N575="základní",J575,0)</f>
        <v>0</v>
      </c>
      <c r="BF575" s="203">
        <f>IF(N575="snížená",J575,0)</f>
        <v>0</v>
      </c>
      <c r="BG575" s="203">
        <f>IF(N575="zákl. přenesená",J575,0)</f>
        <v>0</v>
      </c>
      <c r="BH575" s="203">
        <f>IF(N575="sníž. přenesená",J575,0)</f>
        <v>0</v>
      </c>
      <c r="BI575" s="203">
        <f>IF(N575="nulová",J575,0)</f>
        <v>0</v>
      </c>
      <c r="BJ575" s="17" t="s">
        <v>82</v>
      </c>
      <c r="BK575" s="203">
        <f>ROUND(I575*H575,2)</f>
        <v>0</v>
      </c>
      <c r="BL575" s="17" t="s">
        <v>290</v>
      </c>
      <c r="BM575" s="202" t="s">
        <v>669</v>
      </c>
    </row>
    <row r="576" spans="1:65" s="2" customFormat="1" ht="11.25">
      <c r="A576" s="34"/>
      <c r="B576" s="35"/>
      <c r="C576" s="36"/>
      <c r="D576" s="204" t="s">
        <v>174</v>
      </c>
      <c r="E576" s="36"/>
      <c r="F576" s="205" t="s">
        <v>670</v>
      </c>
      <c r="G576" s="36"/>
      <c r="H576" s="36"/>
      <c r="I576" s="206"/>
      <c r="J576" s="36"/>
      <c r="K576" s="36"/>
      <c r="L576" s="39"/>
      <c r="M576" s="207"/>
      <c r="N576" s="208"/>
      <c r="O576" s="71"/>
      <c r="P576" s="71"/>
      <c r="Q576" s="71"/>
      <c r="R576" s="71"/>
      <c r="S576" s="71"/>
      <c r="T576" s="72"/>
      <c r="U576" s="34"/>
      <c r="V576" s="34"/>
      <c r="W576" s="34"/>
      <c r="X576" s="34"/>
      <c r="Y576" s="34"/>
      <c r="Z576" s="34"/>
      <c r="AA576" s="34"/>
      <c r="AB576" s="34"/>
      <c r="AC576" s="34"/>
      <c r="AD576" s="34"/>
      <c r="AE576" s="34"/>
      <c r="AT576" s="17" t="s">
        <v>174</v>
      </c>
      <c r="AU576" s="17" t="s">
        <v>84</v>
      </c>
    </row>
    <row r="577" spans="1:65" s="13" customFormat="1" ht="22.5">
      <c r="B577" s="209"/>
      <c r="C577" s="210"/>
      <c r="D577" s="211" t="s">
        <v>176</v>
      </c>
      <c r="E577" s="212" t="s">
        <v>1</v>
      </c>
      <c r="F577" s="213" t="s">
        <v>177</v>
      </c>
      <c r="G577" s="210"/>
      <c r="H577" s="212" t="s">
        <v>1</v>
      </c>
      <c r="I577" s="214"/>
      <c r="J577" s="210"/>
      <c r="K577" s="210"/>
      <c r="L577" s="215"/>
      <c r="M577" s="216"/>
      <c r="N577" s="217"/>
      <c r="O577" s="217"/>
      <c r="P577" s="217"/>
      <c r="Q577" s="217"/>
      <c r="R577" s="217"/>
      <c r="S577" s="217"/>
      <c r="T577" s="218"/>
      <c r="AT577" s="219" t="s">
        <v>176</v>
      </c>
      <c r="AU577" s="219" t="s">
        <v>84</v>
      </c>
      <c r="AV577" s="13" t="s">
        <v>82</v>
      </c>
      <c r="AW577" s="13" t="s">
        <v>31</v>
      </c>
      <c r="AX577" s="13" t="s">
        <v>75</v>
      </c>
      <c r="AY577" s="219" t="s">
        <v>164</v>
      </c>
    </row>
    <row r="578" spans="1:65" s="13" customFormat="1" ht="11.25">
      <c r="B578" s="209"/>
      <c r="C578" s="210"/>
      <c r="D578" s="211" t="s">
        <v>176</v>
      </c>
      <c r="E578" s="212" t="s">
        <v>1</v>
      </c>
      <c r="F578" s="213" t="s">
        <v>178</v>
      </c>
      <c r="G578" s="210"/>
      <c r="H578" s="212" t="s">
        <v>1</v>
      </c>
      <c r="I578" s="214"/>
      <c r="J578" s="210"/>
      <c r="K578" s="210"/>
      <c r="L578" s="215"/>
      <c r="M578" s="216"/>
      <c r="N578" s="217"/>
      <c r="O578" s="217"/>
      <c r="P578" s="217"/>
      <c r="Q578" s="217"/>
      <c r="R578" s="217"/>
      <c r="S578" s="217"/>
      <c r="T578" s="218"/>
      <c r="AT578" s="219" t="s">
        <v>176</v>
      </c>
      <c r="AU578" s="219" t="s">
        <v>84</v>
      </c>
      <c r="AV578" s="13" t="s">
        <v>82</v>
      </c>
      <c r="AW578" s="13" t="s">
        <v>31</v>
      </c>
      <c r="AX578" s="13" t="s">
        <v>75</v>
      </c>
      <c r="AY578" s="219" t="s">
        <v>164</v>
      </c>
    </row>
    <row r="579" spans="1:65" s="14" customFormat="1" ht="11.25">
      <c r="B579" s="220"/>
      <c r="C579" s="221"/>
      <c r="D579" s="211" t="s">
        <v>176</v>
      </c>
      <c r="E579" s="222" t="s">
        <v>1</v>
      </c>
      <c r="F579" s="223" t="s">
        <v>671</v>
      </c>
      <c r="G579" s="221"/>
      <c r="H579" s="224">
        <v>10.038</v>
      </c>
      <c r="I579" s="225"/>
      <c r="J579" s="221"/>
      <c r="K579" s="221"/>
      <c r="L579" s="226"/>
      <c r="M579" s="227"/>
      <c r="N579" s="228"/>
      <c r="O579" s="228"/>
      <c r="P579" s="228"/>
      <c r="Q579" s="228"/>
      <c r="R579" s="228"/>
      <c r="S579" s="228"/>
      <c r="T579" s="229"/>
      <c r="AT579" s="230" t="s">
        <v>176</v>
      </c>
      <c r="AU579" s="230" t="s">
        <v>84</v>
      </c>
      <c r="AV579" s="14" t="s">
        <v>84</v>
      </c>
      <c r="AW579" s="14" t="s">
        <v>31</v>
      </c>
      <c r="AX579" s="14" t="s">
        <v>75</v>
      </c>
      <c r="AY579" s="230" t="s">
        <v>164</v>
      </c>
    </row>
    <row r="580" spans="1:65" s="2" customFormat="1" ht="48" customHeight="1">
      <c r="A580" s="34"/>
      <c r="B580" s="35"/>
      <c r="C580" s="191" t="s">
        <v>672</v>
      </c>
      <c r="D580" s="191" t="s">
        <v>167</v>
      </c>
      <c r="E580" s="192" t="s">
        <v>673</v>
      </c>
      <c r="F580" s="193" t="s">
        <v>674</v>
      </c>
      <c r="G580" s="194" t="s">
        <v>189</v>
      </c>
      <c r="H580" s="195">
        <v>13.14</v>
      </c>
      <c r="I580" s="196"/>
      <c r="J580" s="197">
        <f>ROUND(I580*H580,2)</f>
        <v>0</v>
      </c>
      <c r="K580" s="193" t="s">
        <v>675</v>
      </c>
      <c r="L580" s="39"/>
      <c r="M580" s="198" t="s">
        <v>1</v>
      </c>
      <c r="N580" s="199" t="s">
        <v>40</v>
      </c>
      <c r="O580" s="71"/>
      <c r="P580" s="200">
        <f>O580*H580</f>
        <v>0</v>
      </c>
      <c r="Q580" s="200">
        <v>3.2059999999999998E-2</v>
      </c>
      <c r="R580" s="200">
        <f>Q580*H580</f>
        <v>0.42126839999999999</v>
      </c>
      <c r="S580" s="200">
        <v>0</v>
      </c>
      <c r="T580" s="201">
        <f>S580*H580</f>
        <v>0</v>
      </c>
      <c r="U580" s="34"/>
      <c r="V580" s="34"/>
      <c r="W580" s="34"/>
      <c r="X580" s="34"/>
      <c r="Y580" s="34"/>
      <c r="Z580" s="34"/>
      <c r="AA580" s="34"/>
      <c r="AB580" s="34"/>
      <c r="AC580" s="34"/>
      <c r="AD580" s="34"/>
      <c r="AE580" s="34"/>
      <c r="AR580" s="202" t="s">
        <v>290</v>
      </c>
      <c r="AT580" s="202" t="s">
        <v>167</v>
      </c>
      <c r="AU580" s="202" t="s">
        <v>84</v>
      </c>
      <c r="AY580" s="17" t="s">
        <v>164</v>
      </c>
      <c r="BE580" s="203">
        <f>IF(N580="základní",J580,0)</f>
        <v>0</v>
      </c>
      <c r="BF580" s="203">
        <f>IF(N580="snížená",J580,0)</f>
        <v>0</v>
      </c>
      <c r="BG580" s="203">
        <f>IF(N580="zákl. přenesená",J580,0)</f>
        <v>0</v>
      </c>
      <c r="BH580" s="203">
        <f>IF(N580="sníž. přenesená",J580,0)</f>
        <v>0</v>
      </c>
      <c r="BI580" s="203">
        <f>IF(N580="nulová",J580,0)</f>
        <v>0</v>
      </c>
      <c r="BJ580" s="17" t="s">
        <v>82</v>
      </c>
      <c r="BK580" s="203">
        <f>ROUND(I580*H580,2)</f>
        <v>0</v>
      </c>
      <c r="BL580" s="17" t="s">
        <v>290</v>
      </c>
      <c r="BM580" s="202" t="s">
        <v>676</v>
      </c>
    </row>
    <row r="581" spans="1:65" s="2" customFormat="1" ht="11.25">
      <c r="A581" s="34"/>
      <c r="B581" s="35"/>
      <c r="C581" s="36"/>
      <c r="D581" s="204" t="s">
        <v>174</v>
      </c>
      <c r="E581" s="36"/>
      <c r="F581" s="205" t="s">
        <v>677</v>
      </c>
      <c r="G581" s="36"/>
      <c r="H581" s="36"/>
      <c r="I581" s="206"/>
      <c r="J581" s="36"/>
      <c r="K581" s="36"/>
      <c r="L581" s="39"/>
      <c r="M581" s="207"/>
      <c r="N581" s="208"/>
      <c r="O581" s="71"/>
      <c r="P581" s="71"/>
      <c r="Q581" s="71"/>
      <c r="R581" s="71"/>
      <c r="S581" s="71"/>
      <c r="T581" s="72"/>
      <c r="U581" s="34"/>
      <c r="V581" s="34"/>
      <c r="W581" s="34"/>
      <c r="X581" s="34"/>
      <c r="Y581" s="34"/>
      <c r="Z581" s="34"/>
      <c r="AA581" s="34"/>
      <c r="AB581" s="34"/>
      <c r="AC581" s="34"/>
      <c r="AD581" s="34"/>
      <c r="AE581" s="34"/>
      <c r="AT581" s="17" t="s">
        <v>174</v>
      </c>
      <c r="AU581" s="17" t="s">
        <v>84</v>
      </c>
    </row>
    <row r="582" spans="1:65" s="13" customFormat="1" ht="22.5">
      <c r="B582" s="209"/>
      <c r="C582" s="210"/>
      <c r="D582" s="211" t="s">
        <v>176</v>
      </c>
      <c r="E582" s="212" t="s">
        <v>1</v>
      </c>
      <c r="F582" s="213" t="s">
        <v>177</v>
      </c>
      <c r="G582" s="210"/>
      <c r="H582" s="212" t="s">
        <v>1</v>
      </c>
      <c r="I582" s="214"/>
      <c r="J582" s="210"/>
      <c r="K582" s="210"/>
      <c r="L582" s="215"/>
      <c r="M582" s="216"/>
      <c r="N582" s="217"/>
      <c r="O582" s="217"/>
      <c r="P582" s="217"/>
      <c r="Q582" s="217"/>
      <c r="R582" s="217"/>
      <c r="S582" s="217"/>
      <c r="T582" s="218"/>
      <c r="AT582" s="219" t="s">
        <v>176</v>
      </c>
      <c r="AU582" s="219" t="s">
        <v>84</v>
      </c>
      <c r="AV582" s="13" t="s">
        <v>82</v>
      </c>
      <c r="AW582" s="13" t="s">
        <v>31</v>
      </c>
      <c r="AX582" s="13" t="s">
        <v>75</v>
      </c>
      <c r="AY582" s="219" t="s">
        <v>164</v>
      </c>
    </row>
    <row r="583" spans="1:65" s="13" customFormat="1" ht="11.25">
      <c r="B583" s="209"/>
      <c r="C583" s="210"/>
      <c r="D583" s="211" t="s">
        <v>176</v>
      </c>
      <c r="E583" s="212" t="s">
        <v>1</v>
      </c>
      <c r="F583" s="213" t="s">
        <v>178</v>
      </c>
      <c r="G583" s="210"/>
      <c r="H583" s="212" t="s">
        <v>1</v>
      </c>
      <c r="I583" s="214"/>
      <c r="J583" s="210"/>
      <c r="K583" s="210"/>
      <c r="L583" s="215"/>
      <c r="M583" s="216"/>
      <c r="N583" s="217"/>
      <c r="O583" s="217"/>
      <c r="P583" s="217"/>
      <c r="Q583" s="217"/>
      <c r="R583" s="217"/>
      <c r="S583" s="217"/>
      <c r="T583" s="218"/>
      <c r="AT583" s="219" t="s">
        <v>176</v>
      </c>
      <c r="AU583" s="219" t="s">
        <v>84</v>
      </c>
      <c r="AV583" s="13" t="s">
        <v>82</v>
      </c>
      <c r="AW583" s="13" t="s">
        <v>31</v>
      </c>
      <c r="AX583" s="13" t="s">
        <v>75</v>
      </c>
      <c r="AY583" s="219" t="s">
        <v>164</v>
      </c>
    </row>
    <row r="584" spans="1:65" s="14" customFormat="1" ht="11.25">
      <c r="B584" s="220"/>
      <c r="C584" s="221"/>
      <c r="D584" s="211" t="s">
        <v>176</v>
      </c>
      <c r="E584" s="222" t="s">
        <v>1</v>
      </c>
      <c r="F584" s="223" t="s">
        <v>678</v>
      </c>
      <c r="G584" s="221"/>
      <c r="H584" s="224">
        <v>6.2050000000000001</v>
      </c>
      <c r="I584" s="225"/>
      <c r="J584" s="221"/>
      <c r="K584" s="221"/>
      <c r="L584" s="226"/>
      <c r="M584" s="227"/>
      <c r="N584" s="228"/>
      <c r="O584" s="228"/>
      <c r="P584" s="228"/>
      <c r="Q584" s="228"/>
      <c r="R584" s="228"/>
      <c r="S584" s="228"/>
      <c r="T584" s="229"/>
      <c r="AT584" s="230" t="s">
        <v>176</v>
      </c>
      <c r="AU584" s="230" t="s">
        <v>84</v>
      </c>
      <c r="AV584" s="14" t="s">
        <v>84</v>
      </c>
      <c r="AW584" s="14" t="s">
        <v>31</v>
      </c>
      <c r="AX584" s="14" t="s">
        <v>75</v>
      </c>
      <c r="AY584" s="230" t="s">
        <v>164</v>
      </c>
    </row>
    <row r="585" spans="1:65" s="14" customFormat="1" ht="11.25">
      <c r="B585" s="220"/>
      <c r="C585" s="221"/>
      <c r="D585" s="211" t="s">
        <v>176</v>
      </c>
      <c r="E585" s="222" t="s">
        <v>1</v>
      </c>
      <c r="F585" s="223" t="s">
        <v>679</v>
      </c>
      <c r="G585" s="221"/>
      <c r="H585" s="224">
        <v>6.9349999999999996</v>
      </c>
      <c r="I585" s="225"/>
      <c r="J585" s="221"/>
      <c r="K585" s="221"/>
      <c r="L585" s="226"/>
      <c r="M585" s="227"/>
      <c r="N585" s="228"/>
      <c r="O585" s="228"/>
      <c r="P585" s="228"/>
      <c r="Q585" s="228"/>
      <c r="R585" s="228"/>
      <c r="S585" s="228"/>
      <c r="T585" s="229"/>
      <c r="AT585" s="230" t="s">
        <v>176</v>
      </c>
      <c r="AU585" s="230" t="s">
        <v>84</v>
      </c>
      <c r="AV585" s="14" t="s">
        <v>84</v>
      </c>
      <c r="AW585" s="14" t="s">
        <v>31</v>
      </c>
      <c r="AX585" s="14" t="s">
        <v>75</v>
      </c>
      <c r="AY585" s="230" t="s">
        <v>164</v>
      </c>
    </row>
    <row r="586" spans="1:65" s="2" customFormat="1" ht="16.5" customHeight="1">
      <c r="A586" s="34"/>
      <c r="B586" s="35"/>
      <c r="C586" s="191" t="s">
        <v>680</v>
      </c>
      <c r="D586" s="191" t="s">
        <v>167</v>
      </c>
      <c r="E586" s="192" t="s">
        <v>681</v>
      </c>
      <c r="F586" s="193" t="s">
        <v>682</v>
      </c>
      <c r="G586" s="194" t="s">
        <v>204</v>
      </c>
      <c r="H586" s="195">
        <v>3.05</v>
      </c>
      <c r="I586" s="196"/>
      <c r="J586" s="197">
        <f>ROUND(I586*H586,2)</f>
        <v>0</v>
      </c>
      <c r="K586" s="193" t="s">
        <v>171</v>
      </c>
      <c r="L586" s="39"/>
      <c r="M586" s="198" t="s">
        <v>1</v>
      </c>
      <c r="N586" s="199" t="s">
        <v>40</v>
      </c>
      <c r="O586" s="71"/>
      <c r="P586" s="200">
        <f>O586*H586</f>
        <v>0</v>
      </c>
      <c r="Q586" s="200">
        <v>4.3800000000000002E-3</v>
      </c>
      <c r="R586" s="200">
        <f>Q586*H586</f>
        <v>1.3358999999999999E-2</v>
      </c>
      <c r="S586" s="200">
        <v>0</v>
      </c>
      <c r="T586" s="201">
        <f>S586*H586</f>
        <v>0</v>
      </c>
      <c r="U586" s="34"/>
      <c r="V586" s="34"/>
      <c r="W586" s="34"/>
      <c r="X586" s="34"/>
      <c r="Y586" s="34"/>
      <c r="Z586" s="34"/>
      <c r="AA586" s="34"/>
      <c r="AB586" s="34"/>
      <c r="AC586" s="34"/>
      <c r="AD586" s="34"/>
      <c r="AE586" s="34"/>
      <c r="AR586" s="202" t="s">
        <v>290</v>
      </c>
      <c r="AT586" s="202" t="s">
        <v>167</v>
      </c>
      <c r="AU586" s="202" t="s">
        <v>84</v>
      </c>
      <c r="AY586" s="17" t="s">
        <v>164</v>
      </c>
      <c r="BE586" s="203">
        <f>IF(N586="základní",J586,0)</f>
        <v>0</v>
      </c>
      <c r="BF586" s="203">
        <f>IF(N586="snížená",J586,0)</f>
        <v>0</v>
      </c>
      <c r="BG586" s="203">
        <f>IF(N586="zákl. přenesená",J586,0)</f>
        <v>0</v>
      </c>
      <c r="BH586" s="203">
        <f>IF(N586="sníž. přenesená",J586,0)</f>
        <v>0</v>
      </c>
      <c r="BI586" s="203">
        <f>IF(N586="nulová",J586,0)</f>
        <v>0</v>
      </c>
      <c r="BJ586" s="17" t="s">
        <v>82</v>
      </c>
      <c r="BK586" s="203">
        <f>ROUND(I586*H586,2)</f>
        <v>0</v>
      </c>
      <c r="BL586" s="17" t="s">
        <v>290</v>
      </c>
      <c r="BM586" s="202" t="s">
        <v>683</v>
      </c>
    </row>
    <row r="587" spans="1:65" s="2" customFormat="1" ht="11.25">
      <c r="A587" s="34"/>
      <c r="B587" s="35"/>
      <c r="C587" s="36"/>
      <c r="D587" s="204" t="s">
        <v>174</v>
      </c>
      <c r="E587" s="36"/>
      <c r="F587" s="205" t="s">
        <v>684</v>
      </c>
      <c r="G587" s="36"/>
      <c r="H587" s="36"/>
      <c r="I587" s="206"/>
      <c r="J587" s="36"/>
      <c r="K587" s="36"/>
      <c r="L587" s="39"/>
      <c r="M587" s="207"/>
      <c r="N587" s="208"/>
      <c r="O587" s="71"/>
      <c r="P587" s="71"/>
      <c r="Q587" s="71"/>
      <c r="R587" s="71"/>
      <c r="S587" s="71"/>
      <c r="T587" s="72"/>
      <c r="U587" s="34"/>
      <c r="V587" s="34"/>
      <c r="W587" s="34"/>
      <c r="X587" s="34"/>
      <c r="Y587" s="34"/>
      <c r="Z587" s="34"/>
      <c r="AA587" s="34"/>
      <c r="AB587" s="34"/>
      <c r="AC587" s="34"/>
      <c r="AD587" s="34"/>
      <c r="AE587" s="34"/>
      <c r="AT587" s="17" t="s">
        <v>174</v>
      </c>
      <c r="AU587" s="17" t="s">
        <v>84</v>
      </c>
    </row>
    <row r="588" spans="1:65" s="13" customFormat="1" ht="22.5">
      <c r="B588" s="209"/>
      <c r="C588" s="210"/>
      <c r="D588" s="211" t="s">
        <v>176</v>
      </c>
      <c r="E588" s="212" t="s">
        <v>1</v>
      </c>
      <c r="F588" s="213" t="s">
        <v>177</v>
      </c>
      <c r="G588" s="210"/>
      <c r="H588" s="212" t="s">
        <v>1</v>
      </c>
      <c r="I588" s="214"/>
      <c r="J588" s="210"/>
      <c r="K588" s="210"/>
      <c r="L588" s="215"/>
      <c r="M588" s="216"/>
      <c r="N588" s="217"/>
      <c r="O588" s="217"/>
      <c r="P588" s="217"/>
      <c r="Q588" s="217"/>
      <c r="R588" s="217"/>
      <c r="S588" s="217"/>
      <c r="T588" s="218"/>
      <c r="AT588" s="219" t="s">
        <v>176</v>
      </c>
      <c r="AU588" s="219" t="s">
        <v>84</v>
      </c>
      <c r="AV588" s="13" t="s">
        <v>82</v>
      </c>
      <c r="AW588" s="13" t="s">
        <v>31</v>
      </c>
      <c r="AX588" s="13" t="s">
        <v>75</v>
      </c>
      <c r="AY588" s="219" t="s">
        <v>164</v>
      </c>
    </row>
    <row r="589" spans="1:65" s="13" customFormat="1" ht="11.25">
      <c r="B589" s="209"/>
      <c r="C589" s="210"/>
      <c r="D589" s="211" t="s">
        <v>176</v>
      </c>
      <c r="E589" s="212" t="s">
        <v>1</v>
      </c>
      <c r="F589" s="213" t="s">
        <v>178</v>
      </c>
      <c r="G589" s="210"/>
      <c r="H589" s="212" t="s">
        <v>1</v>
      </c>
      <c r="I589" s="214"/>
      <c r="J589" s="210"/>
      <c r="K589" s="210"/>
      <c r="L589" s="215"/>
      <c r="M589" s="216"/>
      <c r="N589" s="217"/>
      <c r="O589" s="217"/>
      <c r="P589" s="217"/>
      <c r="Q589" s="217"/>
      <c r="R589" s="217"/>
      <c r="S589" s="217"/>
      <c r="T589" s="218"/>
      <c r="AT589" s="219" t="s">
        <v>176</v>
      </c>
      <c r="AU589" s="219" t="s">
        <v>84</v>
      </c>
      <c r="AV589" s="13" t="s">
        <v>82</v>
      </c>
      <c r="AW589" s="13" t="s">
        <v>31</v>
      </c>
      <c r="AX589" s="13" t="s">
        <v>75</v>
      </c>
      <c r="AY589" s="219" t="s">
        <v>164</v>
      </c>
    </row>
    <row r="590" spans="1:65" s="14" customFormat="1" ht="11.25">
      <c r="B590" s="220"/>
      <c r="C590" s="221"/>
      <c r="D590" s="211" t="s">
        <v>176</v>
      </c>
      <c r="E590" s="222" t="s">
        <v>1</v>
      </c>
      <c r="F590" s="223" t="s">
        <v>685</v>
      </c>
      <c r="G590" s="221"/>
      <c r="H590" s="224">
        <v>3.05</v>
      </c>
      <c r="I590" s="225"/>
      <c r="J590" s="221"/>
      <c r="K590" s="221"/>
      <c r="L590" s="226"/>
      <c r="M590" s="227"/>
      <c r="N590" s="228"/>
      <c r="O590" s="228"/>
      <c r="P590" s="228"/>
      <c r="Q590" s="228"/>
      <c r="R590" s="228"/>
      <c r="S590" s="228"/>
      <c r="T590" s="229"/>
      <c r="AT590" s="230" t="s">
        <v>176</v>
      </c>
      <c r="AU590" s="230" t="s">
        <v>84</v>
      </c>
      <c r="AV590" s="14" t="s">
        <v>84</v>
      </c>
      <c r="AW590" s="14" t="s">
        <v>31</v>
      </c>
      <c r="AX590" s="14" t="s">
        <v>75</v>
      </c>
      <c r="AY590" s="230" t="s">
        <v>164</v>
      </c>
    </row>
    <row r="591" spans="1:65" s="2" customFormat="1" ht="26.45" customHeight="1">
      <c r="A591" s="34"/>
      <c r="B591" s="35"/>
      <c r="C591" s="191" t="s">
        <v>686</v>
      </c>
      <c r="D591" s="191" t="s">
        <v>167</v>
      </c>
      <c r="E591" s="192" t="s">
        <v>687</v>
      </c>
      <c r="F591" s="193" t="s">
        <v>688</v>
      </c>
      <c r="G591" s="194" t="s">
        <v>204</v>
      </c>
      <c r="H591" s="195">
        <v>3.2029999999999998</v>
      </c>
      <c r="I591" s="196"/>
      <c r="J591" s="197">
        <f>ROUND(I591*H591,2)</f>
        <v>0</v>
      </c>
      <c r="K591" s="193" t="s">
        <v>171</v>
      </c>
      <c r="L591" s="39"/>
      <c r="M591" s="198" t="s">
        <v>1</v>
      </c>
      <c r="N591" s="199" t="s">
        <v>40</v>
      </c>
      <c r="O591" s="71"/>
      <c r="P591" s="200">
        <f>O591*H591</f>
        <v>0</v>
      </c>
      <c r="Q591" s="200">
        <v>1.0000000000000001E-5</v>
      </c>
      <c r="R591" s="200">
        <f>Q591*H591</f>
        <v>3.2030000000000003E-5</v>
      </c>
      <c r="S591" s="200">
        <v>0</v>
      </c>
      <c r="T591" s="201">
        <f>S591*H591</f>
        <v>0</v>
      </c>
      <c r="U591" s="34"/>
      <c r="V591" s="34"/>
      <c r="W591" s="34"/>
      <c r="X591" s="34"/>
      <c r="Y591" s="34"/>
      <c r="Z591" s="34"/>
      <c r="AA591" s="34"/>
      <c r="AB591" s="34"/>
      <c r="AC591" s="34"/>
      <c r="AD591" s="34"/>
      <c r="AE591" s="34"/>
      <c r="AR591" s="202" t="s">
        <v>290</v>
      </c>
      <c r="AT591" s="202" t="s">
        <v>167</v>
      </c>
      <c r="AU591" s="202" t="s">
        <v>84</v>
      </c>
      <c r="AY591" s="17" t="s">
        <v>164</v>
      </c>
      <c r="BE591" s="203">
        <f>IF(N591="základní",J591,0)</f>
        <v>0</v>
      </c>
      <c r="BF591" s="203">
        <f>IF(N591="snížená",J591,0)</f>
        <v>0</v>
      </c>
      <c r="BG591" s="203">
        <f>IF(N591="zákl. přenesená",J591,0)</f>
        <v>0</v>
      </c>
      <c r="BH591" s="203">
        <f>IF(N591="sníž. přenesená",J591,0)</f>
        <v>0</v>
      </c>
      <c r="BI591" s="203">
        <f>IF(N591="nulová",J591,0)</f>
        <v>0</v>
      </c>
      <c r="BJ591" s="17" t="s">
        <v>82</v>
      </c>
      <c r="BK591" s="203">
        <f>ROUND(I591*H591,2)</f>
        <v>0</v>
      </c>
      <c r="BL591" s="17" t="s">
        <v>290</v>
      </c>
      <c r="BM591" s="202" t="s">
        <v>689</v>
      </c>
    </row>
    <row r="592" spans="1:65" s="2" customFormat="1" ht="11.25">
      <c r="A592" s="34"/>
      <c r="B592" s="35"/>
      <c r="C592" s="36"/>
      <c r="D592" s="204" t="s">
        <v>174</v>
      </c>
      <c r="E592" s="36"/>
      <c r="F592" s="205" t="s">
        <v>690</v>
      </c>
      <c r="G592" s="36"/>
      <c r="H592" s="36"/>
      <c r="I592" s="206"/>
      <c r="J592" s="36"/>
      <c r="K592" s="36"/>
      <c r="L592" s="39"/>
      <c r="M592" s="207"/>
      <c r="N592" s="208"/>
      <c r="O592" s="71"/>
      <c r="P592" s="71"/>
      <c r="Q592" s="71"/>
      <c r="R592" s="71"/>
      <c r="S592" s="71"/>
      <c r="T592" s="72"/>
      <c r="U592" s="34"/>
      <c r="V592" s="34"/>
      <c r="W592" s="34"/>
      <c r="X592" s="34"/>
      <c r="Y592" s="34"/>
      <c r="Z592" s="34"/>
      <c r="AA592" s="34"/>
      <c r="AB592" s="34"/>
      <c r="AC592" s="34"/>
      <c r="AD592" s="34"/>
      <c r="AE592" s="34"/>
      <c r="AT592" s="17" t="s">
        <v>174</v>
      </c>
      <c r="AU592" s="17" t="s">
        <v>84</v>
      </c>
    </row>
    <row r="593" spans="1:65" s="14" customFormat="1" ht="11.25">
      <c r="B593" s="220"/>
      <c r="C593" s="221"/>
      <c r="D593" s="211" t="s">
        <v>176</v>
      </c>
      <c r="E593" s="221"/>
      <c r="F593" s="223" t="s">
        <v>691</v>
      </c>
      <c r="G593" s="221"/>
      <c r="H593" s="224">
        <v>3.2029999999999998</v>
      </c>
      <c r="I593" s="225"/>
      <c r="J593" s="221"/>
      <c r="K593" s="221"/>
      <c r="L593" s="226"/>
      <c r="M593" s="227"/>
      <c r="N593" s="228"/>
      <c r="O593" s="228"/>
      <c r="P593" s="228"/>
      <c r="Q593" s="228"/>
      <c r="R593" s="228"/>
      <c r="S593" s="228"/>
      <c r="T593" s="229"/>
      <c r="AT593" s="230" t="s">
        <v>176</v>
      </c>
      <c r="AU593" s="230" t="s">
        <v>84</v>
      </c>
      <c r="AV593" s="14" t="s">
        <v>84</v>
      </c>
      <c r="AW593" s="14" t="s">
        <v>4</v>
      </c>
      <c r="AX593" s="14" t="s">
        <v>82</v>
      </c>
      <c r="AY593" s="230" t="s">
        <v>164</v>
      </c>
    </row>
    <row r="594" spans="1:65" s="2" customFormat="1" ht="16.5" customHeight="1">
      <c r="A594" s="34"/>
      <c r="B594" s="35"/>
      <c r="C594" s="191" t="s">
        <v>692</v>
      </c>
      <c r="D594" s="191" t="s">
        <v>167</v>
      </c>
      <c r="E594" s="192" t="s">
        <v>693</v>
      </c>
      <c r="F594" s="193" t="s">
        <v>694</v>
      </c>
      <c r="G594" s="194" t="s">
        <v>189</v>
      </c>
      <c r="H594" s="195">
        <v>24.702999999999999</v>
      </c>
      <c r="I594" s="196"/>
      <c r="J594" s="197">
        <f>ROUND(I594*H594,2)</f>
        <v>0</v>
      </c>
      <c r="K594" s="193" t="s">
        <v>171</v>
      </c>
      <c r="L594" s="39"/>
      <c r="M594" s="198" t="s">
        <v>1</v>
      </c>
      <c r="N594" s="199" t="s">
        <v>40</v>
      </c>
      <c r="O594" s="71"/>
      <c r="P594" s="200">
        <f>O594*H594</f>
        <v>0</v>
      </c>
      <c r="Q594" s="200">
        <v>1E-4</v>
      </c>
      <c r="R594" s="200">
        <f>Q594*H594</f>
        <v>2.4702999999999999E-3</v>
      </c>
      <c r="S594" s="200">
        <v>0</v>
      </c>
      <c r="T594" s="201">
        <f>S594*H594</f>
        <v>0</v>
      </c>
      <c r="U594" s="34"/>
      <c r="V594" s="34"/>
      <c r="W594" s="34"/>
      <c r="X594" s="34"/>
      <c r="Y594" s="34"/>
      <c r="Z594" s="34"/>
      <c r="AA594" s="34"/>
      <c r="AB594" s="34"/>
      <c r="AC594" s="34"/>
      <c r="AD594" s="34"/>
      <c r="AE594" s="34"/>
      <c r="AR594" s="202" t="s">
        <v>290</v>
      </c>
      <c r="AT594" s="202" t="s">
        <v>167</v>
      </c>
      <c r="AU594" s="202" t="s">
        <v>84</v>
      </c>
      <c r="AY594" s="17" t="s">
        <v>164</v>
      </c>
      <c r="BE594" s="203">
        <f>IF(N594="základní",J594,0)</f>
        <v>0</v>
      </c>
      <c r="BF594" s="203">
        <f>IF(N594="snížená",J594,0)</f>
        <v>0</v>
      </c>
      <c r="BG594" s="203">
        <f>IF(N594="zákl. přenesená",J594,0)</f>
        <v>0</v>
      </c>
      <c r="BH594" s="203">
        <f>IF(N594="sníž. přenesená",J594,0)</f>
        <v>0</v>
      </c>
      <c r="BI594" s="203">
        <f>IF(N594="nulová",J594,0)</f>
        <v>0</v>
      </c>
      <c r="BJ594" s="17" t="s">
        <v>82</v>
      </c>
      <c r="BK594" s="203">
        <f>ROUND(I594*H594,2)</f>
        <v>0</v>
      </c>
      <c r="BL594" s="17" t="s">
        <v>290</v>
      </c>
      <c r="BM594" s="202" t="s">
        <v>695</v>
      </c>
    </row>
    <row r="595" spans="1:65" s="2" customFormat="1" ht="11.25">
      <c r="A595" s="34"/>
      <c r="B595" s="35"/>
      <c r="C595" s="36"/>
      <c r="D595" s="204" t="s">
        <v>174</v>
      </c>
      <c r="E595" s="36"/>
      <c r="F595" s="205" t="s">
        <v>696</v>
      </c>
      <c r="G595" s="36"/>
      <c r="H595" s="36"/>
      <c r="I595" s="206"/>
      <c r="J595" s="36"/>
      <c r="K595" s="36"/>
      <c r="L595" s="39"/>
      <c r="M595" s="207"/>
      <c r="N595" s="208"/>
      <c r="O595" s="71"/>
      <c r="P595" s="71"/>
      <c r="Q595" s="71"/>
      <c r="R595" s="71"/>
      <c r="S595" s="71"/>
      <c r="T595" s="72"/>
      <c r="U595" s="34"/>
      <c r="V595" s="34"/>
      <c r="W595" s="34"/>
      <c r="X595" s="34"/>
      <c r="Y595" s="34"/>
      <c r="Z595" s="34"/>
      <c r="AA595" s="34"/>
      <c r="AB595" s="34"/>
      <c r="AC595" s="34"/>
      <c r="AD595" s="34"/>
      <c r="AE595" s="34"/>
      <c r="AT595" s="17" t="s">
        <v>174</v>
      </c>
      <c r="AU595" s="17" t="s">
        <v>84</v>
      </c>
    </row>
    <row r="596" spans="1:65" s="2" customFormat="1" ht="126.75">
      <c r="A596" s="34"/>
      <c r="B596" s="35"/>
      <c r="C596" s="36"/>
      <c r="D596" s="211" t="s">
        <v>258</v>
      </c>
      <c r="E596" s="36"/>
      <c r="F596" s="231" t="s">
        <v>697</v>
      </c>
      <c r="G596" s="36"/>
      <c r="H596" s="36"/>
      <c r="I596" s="206"/>
      <c r="J596" s="36"/>
      <c r="K596" s="36"/>
      <c r="L596" s="39"/>
      <c r="M596" s="207"/>
      <c r="N596" s="208"/>
      <c r="O596" s="71"/>
      <c r="P596" s="71"/>
      <c r="Q596" s="71"/>
      <c r="R596" s="71"/>
      <c r="S596" s="71"/>
      <c r="T596" s="72"/>
      <c r="U596" s="34"/>
      <c r="V596" s="34"/>
      <c r="W596" s="34"/>
      <c r="X596" s="34"/>
      <c r="Y596" s="34"/>
      <c r="Z596" s="34"/>
      <c r="AA596" s="34"/>
      <c r="AB596" s="34"/>
      <c r="AC596" s="34"/>
      <c r="AD596" s="34"/>
      <c r="AE596" s="34"/>
      <c r="AT596" s="17" t="s">
        <v>258</v>
      </c>
      <c r="AU596" s="17" t="s">
        <v>84</v>
      </c>
    </row>
    <row r="597" spans="1:65" s="13" customFormat="1" ht="22.5">
      <c r="B597" s="209"/>
      <c r="C597" s="210"/>
      <c r="D597" s="211" t="s">
        <v>176</v>
      </c>
      <c r="E597" s="212" t="s">
        <v>1</v>
      </c>
      <c r="F597" s="213" t="s">
        <v>177</v>
      </c>
      <c r="G597" s="210"/>
      <c r="H597" s="212" t="s">
        <v>1</v>
      </c>
      <c r="I597" s="214"/>
      <c r="J597" s="210"/>
      <c r="K597" s="210"/>
      <c r="L597" s="215"/>
      <c r="M597" s="216"/>
      <c r="N597" s="217"/>
      <c r="O597" s="217"/>
      <c r="P597" s="217"/>
      <c r="Q597" s="217"/>
      <c r="R597" s="217"/>
      <c r="S597" s="217"/>
      <c r="T597" s="218"/>
      <c r="AT597" s="219" t="s">
        <v>176</v>
      </c>
      <c r="AU597" s="219" t="s">
        <v>84</v>
      </c>
      <c r="AV597" s="13" t="s">
        <v>82</v>
      </c>
      <c r="AW597" s="13" t="s">
        <v>31</v>
      </c>
      <c r="AX597" s="13" t="s">
        <v>75</v>
      </c>
      <c r="AY597" s="219" t="s">
        <v>164</v>
      </c>
    </row>
    <row r="598" spans="1:65" s="13" customFormat="1" ht="11.25">
      <c r="B598" s="209"/>
      <c r="C598" s="210"/>
      <c r="D598" s="211" t="s">
        <v>176</v>
      </c>
      <c r="E598" s="212" t="s">
        <v>1</v>
      </c>
      <c r="F598" s="213" t="s">
        <v>178</v>
      </c>
      <c r="G598" s="210"/>
      <c r="H598" s="212" t="s">
        <v>1</v>
      </c>
      <c r="I598" s="214"/>
      <c r="J598" s="210"/>
      <c r="K598" s="210"/>
      <c r="L598" s="215"/>
      <c r="M598" s="216"/>
      <c r="N598" s="217"/>
      <c r="O598" s="217"/>
      <c r="P598" s="217"/>
      <c r="Q598" s="217"/>
      <c r="R598" s="217"/>
      <c r="S598" s="217"/>
      <c r="T598" s="218"/>
      <c r="AT598" s="219" t="s">
        <v>176</v>
      </c>
      <c r="AU598" s="219" t="s">
        <v>84</v>
      </c>
      <c r="AV598" s="13" t="s">
        <v>82</v>
      </c>
      <c r="AW598" s="13" t="s">
        <v>31</v>
      </c>
      <c r="AX598" s="13" t="s">
        <v>75</v>
      </c>
      <c r="AY598" s="219" t="s">
        <v>164</v>
      </c>
    </row>
    <row r="599" spans="1:65" s="14" customFormat="1" ht="11.25">
      <c r="B599" s="220"/>
      <c r="C599" s="221"/>
      <c r="D599" s="211" t="s">
        <v>176</v>
      </c>
      <c r="E599" s="222" t="s">
        <v>1</v>
      </c>
      <c r="F599" s="223" t="s">
        <v>698</v>
      </c>
      <c r="G599" s="221"/>
      <c r="H599" s="224">
        <v>11.563000000000001</v>
      </c>
      <c r="I599" s="225"/>
      <c r="J599" s="221"/>
      <c r="K599" s="221"/>
      <c r="L599" s="226"/>
      <c r="M599" s="227"/>
      <c r="N599" s="228"/>
      <c r="O599" s="228"/>
      <c r="P599" s="228"/>
      <c r="Q599" s="228"/>
      <c r="R599" s="228"/>
      <c r="S599" s="228"/>
      <c r="T599" s="229"/>
      <c r="AT599" s="230" t="s">
        <v>176</v>
      </c>
      <c r="AU599" s="230" t="s">
        <v>84</v>
      </c>
      <c r="AV599" s="14" t="s">
        <v>84</v>
      </c>
      <c r="AW599" s="14" t="s">
        <v>31</v>
      </c>
      <c r="AX599" s="14" t="s">
        <v>75</v>
      </c>
      <c r="AY599" s="230" t="s">
        <v>164</v>
      </c>
    </row>
    <row r="600" spans="1:65" s="14" customFormat="1" ht="11.25">
      <c r="B600" s="220"/>
      <c r="C600" s="221"/>
      <c r="D600" s="211" t="s">
        <v>176</v>
      </c>
      <c r="E600" s="222" t="s">
        <v>1</v>
      </c>
      <c r="F600" s="223" t="s">
        <v>678</v>
      </c>
      <c r="G600" s="221"/>
      <c r="H600" s="224">
        <v>6.2050000000000001</v>
      </c>
      <c r="I600" s="225"/>
      <c r="J600" s="221"/>
      <c r="K600" s="221"/>
      <c r="L600" s="226"/>
      <c r="M600" s="227"/>
      <c r="N600" s="228"/>
      <c r="O600" s="228"/>
      <c r="P600" s="228"/>
      <c r="Q600" s="228"/>
      <c r="R600" s="228"/>
      <c r="S600" s="228"/>
      <c r="T600" s="229"/>
      <c r="AT600" s="230" t="s">
        <v>176</v>
      </c>
      <c r="AU600" s="230" t="s">
        <v>84</v>
      </c>
      <c r="AV600" s="14" t="s">
        <v>84</v>
      </c>
      <c r="AW600" s="14" t="s">
        <v>31</v>
      </c>
      <c r="AX600" s="14" t="s">
        <v>75</v>
      </c>
      <c r="AY600" s="230" t="s">
        <v>164</v>
      </c>
    </row>
    <row r="601" spans="1:65" s="14" customFormat="1" ht="11.25">
      <c r="B601" s="220"/>
      <c r="C601" s="221"/>
      <c r="D601" s="211" t="s">
        <v>176</v>
      </c>
      <c r="E601" s="222" t="s">
        <v>1</v>
      </c>
      <c r="F601" s="223" t="s">
        <v>679</v>
      </c>
      <c r="G601" s="221"/>
      <c r="H601" s="224">
        <v>6.9349999999999996</v>
      </c>
      <c r="I601" s="225"/>
      <c r="J601" s="221"/>
      <c r="K601" s="221"/>
      <c r="L601" s="226"/>
      <c r="M601" s="227"/>
      <c r="N601" s="228"/>
      <c r="O601" s="228"/>
      <c r="P601" s="228"/>
      <c r="Q601" s="228"/>
      <c r="R601" s="228"/>
      <c r="S601" s="228"/>
      <c r="T601" s="229"/>
      <c r="AT601" s="230" t="s">
        <v>176</v>
      </c>
      <c r="AU601" s="230" t="s">
        <v>84</v>
      </c>
      <c r="AV601" s="14" t="s">
        <v>84</v>
      </c>
      <c r="AW601" s="14" t="s">
        <v>31</v>
      </c>
      <c r="AX601" s="14" t="s">
        <v>75</v>
      </c>
      <c r="AY601" s="230" t="s">
        <v>164</v>
      </c>
    </row>
    <row r="602" spans="1:65" s="2" customFormat="1" ht="24" customHeight="1">
      <c r="A602" s="34"/>
      <c r="B602" s="35"/>
      <c r="C602" s="191" t="s">
        <v>699</v>
      </c>
      <c r="D602" s="191" t="s">
        <v>167</v>
      </c>
      <c r="E602" s="192" t="s">
        <v>700</v>
      </c>
      <c r="F602" s="193" t="s">
        <v>701</v>
      </c>
      <c r="G602" s="194" t="s">
        <v>204</v>
      </c>
      <c r="H602" s="195">
        <v>1.95</v>
      </c>
      <c r="I602" s="196"/>
      <c r="J602" s="197">
        <f>ROUND(I602*H602,2)</f>
        <v>0</v>
      </c>
      <c r="K602" s="193" t="s">
        <v>171</v>
      </c>
      <c r="L602" s="39"/>
      <c r="M602" s="198" t="s">
        <v>1</v>
      </c>
      <c r="N602" s="199" t="s">
        <v>40</v>
      </c>
      <c r="O602" s="71"/>
      <c r="P602" s="200">
        <f>O602*H602</f>
        <v>0</v>
      </c>
      <c r="Q602" s="200">
        <v>5.1900000000000002E-3</v>
      </c>
      <c r="R602" s="200">
        <f>Q602*H602</f>
        <v>1.0120499999999999E-2</v>
      </c>
      <c r="S602" s="200">
        <v>0</v>
      </c>
      <c r="T602" s="201">
        <f>S602*H602</f>
        <v>0</v>
      </c>
      <c r="U602" s="34"/>
      <c r="V602" s="34"/>
      <c r="W602" s="34"/>
      <c r="X602" s="34"/>
      <c r="Y602" s="34"/>
      <c r="Z602" s="34"/>
      <c r="AA602" s="34"/>
      <c r="AB602" s="34"/>
      <c r="AC602" s="34"/>
      <c r="AD602" s="34"/>
      <c r="AE602" s="34"/>
      <c r="AR602" s="202" t="s">
        <v>290</v>
      </c>
      <c r="AT602" s="202" t="s">
        <v>167</v>
      </c>
      <c r="AU602" s="202" t="s">
        <v>84</v>
      </c>
      <c r="AY602" s="17" t="s">
        <v>164</v>
      </c>
      <c r="BE602" s="203">
        <f>IF(N602="základní",J602,0)</f>
        <v>0</v>
      </c>
      <c r="BF602" s="203">
        <f>IF(N602="snížená",J602,0)</f>
        <v>0</v>
      </c>
      <c r="BG602" s="203">
        <f>IF(N602="zákl. přenesená",J602,0)</f>
        <v>0</v>
      </c>
      <c r="BH602" s="203">
        <f>IF(N602="sníž. přenesená",J602,0)</f>
        <v>0</v>
      </c>
      <c r="BI602" s="203">
        <f>IF(N602="nulová",J602,0)</f>
        <v>0</v>
      </c>
      <c r="BJ602" s="17" t="s">
        <v>82</v>
      </c>
      <c r="BK602" s="203">
        <f>ROUND(I602*H602,2)</f>
        <v>0</v>
      </c>
      <c r="BL602" s="17" t="s">
        <v>290</v>
      </c>
      <c r="BM602" s="202" t="s">
        <v>702</v>
      </c>
    </row>
    <row r="603" spans="1:65" s="2" customFormat="1" ht="11.25">
      <c r="A603" s="34"/>
      <c r="B603" s="35"/>
      <c r="C603" s="36"/>
      <c r="D603" s="204" t="s">
        <v>174</v>
      </c>
      <c r="E603" s="36"/>
      <c r="F603" s="205" t="s">
        <v>703</v>
      </c>
      <c r="G603" s="36"/>
      <c r="H603" s="36"/>
      <c r="I603" s="206"/>
      <c r="J603" s="36"/>
      <c r="K603" s="36"/>
      <c r="L603" s="39"/>
      <c r="M603" s="207"/>
      <c r="N603" s="208"/>
      <c r="O603" s="71"/>
      <c r="P603" s="71"/>
      <c r="Q603" s="71"/>
      <c r="R603" s="71"/>
      <c r="S603" s="71"/>
      <c r="T603" s="72"/>
      <c r="U603" s="34"/>
      <c r="V603" s="34"/>
      <c r="W603" s="34"/>
      <c r="X603" s="34"/>
      <c r="Y603" s="34"/>
      <c r="Z603" s="34"/>
      <c r="AA603" s="34"/>
      <c r="AB603" s="34"/>
      <c r="AC603" s="34"/>
      <c r="AD603" s="34"/>
      <c r="AE603" s="34"/>
      <c r="AT603" s="17" t="s">
        <v>174</v>
      </c>
      <c r="AU603" s="17" t="s">
        <v>84</v>
      </c>
    </row>
    <row r="604" spans="1:65" s="13" customFormat="1" ht="22.5">
      <c r="B604" s="209"/>
      <c r="C604" s="210"/>
      <c r="D604" s="211" t="s">
        <v>176</v>
      </c>
      <c r="E604" s="212" t="s">
        <v>1</v>
      </c>
      <c r="F604" s="213" t="s">
        <v>635</v>
      </c>
      <c r="G604" s="210"/>
      <c r="H604" s="212" t="s">
        <v>1</v>
      </c>
      <c r="I604" s="214"/>
      <c r="J604" s="210"/>
      <c r="K604" s="210"/>
      <c r="L604" s="215"/>
      <c r="M604" s="216"/>
      <c r="N604" s="217"/>
      <c r="O604" s="217"/>
      <c r="P604" s="217"/>
      <c r="Q604" s="217"/>
      <c r="R604" s="217"/>
      <c r="S604" s="217"/>
      <c r="T604" s="218"/>
      <c r="AT604" s="219" t="s">
        <v>176</v>
      </c>
      <c r="AU604" s="219" t="s">
        <v>84</v>
      </c>
      <c r="AV604" s="13" t="s">
        <v>82</v>
      </c>
      <c r="AW604" s="13" t="s">
        <v>31</v>
      </c>
      <c r="AX604" s="13" t="s">
        <v>75</v>
      </c>
      <c r="AY604" s="219" t="s">
        <v>164</v>
      </c>
    </row>
    <row r="605" spans="1:65" s="13" customFormat="1" ht="11.25">
      <c r="B605" s="209"/>
      <c r="C605" s="210"/>
      <c r="D605" s="211" t="s">
        <v>176</v>
      </c>
      <c r="E605" s="212" t="s">
        <v>1</v>
      </c>
      <c r="F605" s="213" t="s">
        <v>178</v>
      </c>
      <c r="G605" s="210"/>
      <c r="H605" s="212" t="s">
        <v>1</v>
      </c>
      <c r="I605" s="214"/>
      <c r="J605" s="210"/>
      <c r="K605" s="210"/>
      <c r="L605" s="215"/>
      <c r="M605" s="216"/>
      <c r="N605" s="217"/>
      <c r="O605" s="217"/>
      <c r="P605" s="217"/>
      <c r="Q605" s="217"/>
      <c r="R605" s="217"/>
      <c r="S605" s="217"/>
      <c r="T605" s="218"/>
      <c r="AT605" s="219" t="s">
        <v>176</v>
      </c>
      <c r="AU605" s="219" t="s">
        <v>84</v>
      </c>
      <c r="AV605" s="13" t="s">
        <v>82</v>
      </c>
      <c r="AW605" s="13" t="s">
        <v>31</v>
      </c>
      <c r="AX605" s="13" t="s">
        <v>75</v>
      </c>
      <c r="AY605" s="219" t="s">
        <v>164</v>
      </c>
    </row>
    <row r="606" spans="1:65" s="13" customFormat="1" ht="11.25">
      <c r="B606" s="209"/>
      <c r="C606" s="210"/>
      <c r="D606" s="211" t="s">
        <v>176</v>
      </c>
      <c r="E606" s="212" t="s">
        <v>1</v>
      </c>
      <c r="F606" s="213" t="s">
        <v>704</v>
      </c>
      <c r="G606" s="210"/>
      <c r="H606" s="212" t="s">
        <v>1</v>
      </c>
      <c r="I606" s="214"/>
      <c r="J606" s="210"/>
      <c r="K606" s="210"/>
      <c r="L606" s="215"/>
      <c r="M606" s="216"/>
      <c r="N606" s="217"/>
      <c r="O606" s="217"/>
      <c r="P606" s="217"/>
      <c r="Q606" s="217"/>
      <c r="R606" s="217"/>
      <c r="S606" s="217"/>
      <c r="T606" s="218"/>
      <c r="AT606" s="219" t="s">
        <v>176</v>
      </c>
      <c r="AU606" s="219" t="s">
        <v>84</v>
      </c>
      <c r="AV606" s="13" t="s">
        <v>82</v>
      </c>
      <c r="AW606" s="13" t="s">
        <v>31</v>
      </c>
      <c r="AX606" s="13" t="s">
        <v>75</v>
      </c>
      <c r="AY606" s="219" t="s">
        <v>164</v>
      </c>
    </row>
    <row r="607" spans="1:65" s="14" customFormat="1" ht="11.25">
      <c r="B607" s="220"/>
      <c r="C607" s="221"/>
      <c r="D607" s="211" t="s">
        <v>176</v>
      </c>
      <c r="E607" s="222" t="s">
        <v>1</v>
      </c>
      <c r="F607" s="223" t="s">
        <v>705</v>
      </c>
      <c r="G607" s="221"/>
      <c r="H607" s="224">
        <v>1.95</v>
      </c>
      <c r="I607" s="225"/>
      <c r="J607" s="221"/>
      <c r="K607" s="221"/>
      <c r="L607" s="226"/>
      <c r="M607" s="227"/>
      <c r="N607" s="228"/>
      <c r="O607" s="228"/>
      <c r="P607" s="228"/>
      <c r="Q607" s="228"/>
      <c r="R607" s="228"/>
      <c r="S607" s="228"/>
      <c r="T607" s="229"/>
      <c r="AT607" s="230" t="s">
        <v>176</v>
      </c>
      <c r="AU607" s="230" t="s">
        <v>84</v>
      </c>
      <c r="AV607" s="14" t="s">
        <v>84</v>
      </c>
      <c r="AW607" s="14" t="s">
        <v>31</v>
      </c>
      <c r="AX607" s="14" t="s">
        <v>75</v>
      </c>
      <c r="AY607" s="230" t="s">
        <v>164</v>
      </c>
    </row>
    <row r="608" spans="1:65" s="2" customFormat="1" ht="26.45" customHeight="1">
      <c r="A608" s="34"/>
      <c r="B608" s="35"/>
      <c r="C608" s="191" t="s">
        <v>706</v>
      </c>
      <c r="D608" s="191" t="s">
        <v>167</v>
      </c>
      <c r="E608" s="192" t="s">
        <v>707</v>
      </c>
      <c r="F608" s="193" t="s">
        <v>708</v>
      </c>
      <c r="G608" s="194" t="s">
        <v>189</v>
      </c>
      <c r="H608" s="195">
        <v>23.178000000000001</v>
      </c>
      <c r="I608" s="196"/>
      <c r="J608" s="197">
        <f>ROUND(I608*H608,2)</f>
        <v>0</v>
      </c>
      <c r="K608" s="193" t="s">
        <v>171</v>
      </c>
      <c r="L608" s="39"/>
      <c r="M608" s="198" t="s">
        <v>1</v>
      </c>
      <c r="N608" s="199" t="s">
        <v>40</v>
      </c>
      <c r="O608" s="71"/>
      <c r="P608" s="200">
        <f>O608*H608</f>
        <v>0</v>
      </c>
      <c r="Q608" s="200">
        <v>1.6000000000000001E-3</v>
      </c>
      <c r="R608" s="200">
        <f>Q608*H608</f>
        <v>3.7084800000000001E-2</v>
      </c>
      <c r="S608" s="200">
        <v>0</v>
      </c>
      <c r="T608" s="201">
        <f>S608*H608</f>
        <v>0</v>
      </c>
      <c r="U608" s="34"/>
      <c r="V608" s="34"/>
      <c r="W608" s="34"/>
      <c r="X608" s="34"/>
      <c r="Y608" s="34"/>
      <c r="Z608" s="34"/>
      <c r="AA608" s="34"/>
      <c r="AB608" s="34"/>
      <c r="AC608" s="34"/>
      <c r="AD608" s="34"/>
      <c r="AE608" s="34"/>
      <c r="AR608" s="202" t="s">
        <v>290</v>
      </c>
      <c r="AT608" s="202" t="s">
        <v>167</v>
      </c>
      <c r="AU608" s="202" t="s">
        <v>84</v>
      </c>
      <c r="AY608" s="17" t="s">
        <v>164</v>
      </c>
      <c r="BE608" s="203">
        <f>IF(N608="základní",J608,0)</f>
        <v>0</v>
      </c>
      <c r="BF608" s="203">
        <f>IF(N608="snížená",J608,0)</f>
        <v>0</v>
      </c>
      <c r="BG608" s="203">
        <f>IF(N608="zákl. přenesená",J608,0)</f>
        <v>0</v>
      </c>
      <c r="BH608" s="203">
        <f>IF(N608="sníž. přenesená",J608,0)</f>
        <v>0</v>
      </c>
      <c r="BI608" s="203">
        <f>IF(N608="nulová",J608,0)</f>
        <v>0</v>
      </c>
      <c r="BJ608" s="17" t="s">
        <v>82</v>
      </c>
      <c r="BK608" s="203">
        <f>ROUND(I608*H608,2)</f>
        <v>0</v>
      </c>
      <c r="BL608" s="17" t="s">
        <v>290</v>
      </c>
      <c r="BM608" s="202" t="s">
        <v>709</v>
      </c>
    </row>
    <row r="609" spans="1:65" s="2" customFormat="1" ht="11.25">
      <c r="A609" s="34"/>
      <c r="B609" s="35"/>
      <c r="C609" s="36"/>
      <c r="D609" s="204" t="s">
        <v>174</v>
      </c>
      <c r="E609" s="36"/>
      <c r="F609" s="205" t="s">
        <v>710</v>
      </c>
      <c r="G609" s="36"/>
      <c r="H609" s="36"/>
      <c r="I609" s="206"/>
      <c r="J609" s="36"/>
      <c r="K609" s="36"/>
      <c r="L609" s="39"/>
      <c r="M609" s="207"/>
      <c r="N609" s="208"/>
      <c r="O609" s="71"/>
      <c r="P609" s="71"/>
      <c r="Q609" s="71"/>
      <c r="R609" s="71"/>
      <c r="S609" s="71"/>
      <c r="T609" s="72"/>
      <c r="U609" s="34"/>
      <c r="V609" s="34"/>
      <c r="W609" s="34"/>
      <c r="X609" s="34"/>
      <c r="Y609" s="34"/>
      <c r="Z609" s="34"/>
      <c r="AA609" s="34"/>
      <c r="AB609" s="34"/>
      <c r="AC609" s="34"/>
      <c r="AD609" s="34"/>
      <c r="AE609" s="34"/>
      <c r="AT609" s="17" t="s">
        <v>174</v>
      </c>
      <c r="AU609" s="17" t="s">
        <v>84</v>
      </c>
    </row>
    <row r="610" spans="1:65" s="13" customFormat="1" ht="22.5">
      <c r="B610" s="209"/>
      <c r="C610" s="210"/>
      <c r="D610" s="211" t="s">
        <v>176</v>
      </c>
      <c r="E610" s="212" t="s">
        <v>1</v>
      </c>
      <c r="F610" s="213" t="s">
        <v>177</v>
      </c>
      <c r="G610" s="210"/>
      <c r="H610" s="212" t="s">
        <v>1</v>
      </c>
      <c r="I610" s="214"/>
      <c r="J610" s="210"/>
      <c r="K610" s="210"/>
      <c r="L610" s="215"/>
      <c r="M610" s="216"/>
      <c r="N610" s="217"/>
      <c r="O610" s="217"/>
      <c r="P610" s="217"/>
      <c r="Q610" s="217"/>
      <c r="R610" s="217"/>
      <c r="S610" s="217"/>
      <c r="T610" s="218"/>
      <c r="AT610" s="219" t="s">
        <v>176</v>
      </c>
      <c r="AU610" s="219" t="s">
        <v>84</v>
      </c>
      <c r="AV610" s="13" t="s">
        <v>82</v>
      </c>
      <c r="AW610" s="13" t="s">
        <v>31</v>
      </c>
      <c r="AX610" s="13" t="s">
        <v>75</v>
      </c>
      <c r="AY610" s="219" t="s">
        <v>164</v>
      </c>
    </row>
    <row r="611" spans="1:65" s="13" customFormat="1" ht="11.25">
      <c r="B611" s="209"/>
      <c r="C611" s="210"/>
      <c r="D611" s="211" t="s">
        <v>176</v>
      </c>
      <c r="E611" s="212" t="s">
        <v>1</v>
      </c>
      <c r="F611" s="213" t="s">
        <v>178</v>
      </c>
      <c r="G611" s="210"/>
      <c r="H611" s="212" t="s">
        <v>1</v>
      </c>
      <c r="I611" s="214"/>
      <c r="J611" s="210"/>
      <c r="K611" s="210"/>
      <c r="L611" s="215"/>
      <c r="M611" s="216"/>
      <c r="N611" s="217"/>
      <c r="O611" s="217"/>
      <c r="P611" s="217"/>
      <c r="Q611" s="217"/>
      <c r="R611" s="217"/>
      <c r="S611" s="217"/>
      <c r="T611" s="218"/>
      <c r="AT611" s="219" t="s">
        <v>176</v>
      </c>
      <c r="AU611" s="219" t="s">
        <v>84</v>
      </c>
      <c r="AV611" s="13" t="s">
        <v>82</v>
      </c>
      <c r="AW611" s="13" t="s">
        <v>31</v>
      </c>
      <c r="AX611" s="13" t="s">
        <v>75</v>
      </c>
      <c r="AY611" s="219" t="s">
        <v>164</v>
      </c>
    </row>
    <row r="612" spans="1:65" s="14" customFormat="1" ht="11.25">
      <c r="B612" s="220"/>
      <c r="C612" s="221"/>
      <c r="D612" s="211" t="s">
        <v>176</v>
      </c>
      <c r="E612" s="222" t="s">
        <v>1</v>
      </c>
      <c r="F612" s="223" t="s">
        <v>671</v>
      </c>
      <c r="G612" s="221"/>
      <c r="H612" s="224">
        <v>10.038</v>
      </c>
      <c r="I612" s="225"/>
      <c r="J612" s="221"/>
      <c r="K612" s="221"/>
      <c r="L612" s="226"/>
      <c r="M612" s="227"/>
      <c r="N612" s="228"/>
      <c r="O612" s="228"/>
      <c r="P612" s="228"/>
      <c r="Q612" s="228"/>
      <c r="R612" s="228"/>
      <c r="S612" s="228"/>
      <c r="T612" s="229"/>
      <c r="AT612" s="230" t="s">
        <v>176</v>
      </c>
      <c r="AU612" s="230" t="s">
        <v>84</v>
      </c>
      <c r="AV612" s="14" t="s">
        <v>84</v>
      </c>
      <c r="AW612" s="14" t="s">
        <v>31</v>
      </c>
      <c r="AX612" s="14" t="s">
        <v>75</v>
      </c>
      <c r="AY612" s="230" t="s">
        <v>164</v>
      </c>
    </row>
    <row r="613" spans="1:65" s="14" customFormat="1" ht="11.25">
      <c r="B613" s="220"/>
      <c r="C613" s="221"/>
      <c r="D613" s="211" t="s">
        <v>176</v>
      </c>
      <c r="E613" s="222" t="s">
        <v>1</v>
      </c>
      <c r="F613" s="223" t="s">
        <v>678</v>
      </c>
      <c r="G613" s="221"/>
      <c r="H613" s="224">
        <v>6.2050000000000001</v>
      </c>
      <c r="I613" s="225"/>
      <c r="J613" s="221"/>
      <c r="K613" s="221"/>
      <c r="L613" s="226"/>
      <c r="M613" s="227"/>
      <c r="N613" s="228"/>
      <c r="O613" s="228"/>
      <c r="P613" s="228"/>
      <c r="Q613" s="228"/>
      <c r="R613" s="228"/>
      <c r="S613" s="228"/>
      <c r="T613" s="229"/>
      <c r="AT613" s="230" t="s">
        <v>176</v>
      </c>
      <c r="AU613" s="230" t="s">
        <v>84</v>
      </c>
      <c r="AV613" s="14" t="s">
        <v>84</v>
      </c>
      <c r="AW613" s="14" t="s">
        <v>31</v>
      </c>
      <c r="AX613" s="14" t="s">
        <v>75</v>
      </c>
      <c r="AY613" s="230" t="s">
        <v>164</v>
      </c>
    </row>
    <row r="614" spans="1:65" s="14" customFormat="1" ht="11.25">
      <c r="B614" s="220"/>
      <c r="C614" s="221"/>
      <c r="D614" s="211" t="s">
        <v>176</v>
      </c>
      <c r="E614" s="222" t="s">
        <v>1</v>
      </c>
      <c r="F614" s="223" t="s">
        <v>679</v>
      </c>
      <c r="G614" s="221"/>
      <c r="H614" s="224">
        <v>6.9349999999999996</v>
      </c>
      <c r="I614" s="225"/>
      <c r="J614" s="221"/>
      <c r="K614" s="221"/>
      <c r="L614" s="226"/>
      <c r="M614" s="227"/>
      <c r="N614" s="228"/>
      <c r="O614" s="228"/>
      <c r="P614" s="228"/>
      <c r="Q614" s="228"/>
      <c r="R614" s="228"/>
      <c r="S614" s="228"/>
      <c r="T614" s="229"/>
      <c r="AT614" s="230" t="s">
        <v>176</v>
      </c>
      <c r="AU614" s="230" t="s">
        <v>84</v>
      </c>
      <c r="AV614" s="14" t="s">
        <v>84</v>
      </c>
      <c r="AW614" s="14" t="s">
        <v>31</v>
      </c>
      <c r="AX614" s="14" t="s">
        <v>75</v>
      </c>
      <c r="AY614" s="230" t="s">
        <v>164</v>
      </c>
    </row>
    <row r="615" spans="1:65" s="2" customFormat="1" ht="16.5" customHeight="1">
      <c r="A615" s="34"/>
      <c r="B615" s="35"/>
      <c r="C615" s="191" t="s">
        <v>711</v>
      </c>
      <c r="D615" s="191" t="s">
        <v>167</v>
      </c>
      <c r="E615" s="192" t="s">
        <v>712</v>
      </c>
      <c r="F615" s="193" t="s">
        <v>713</v>
      </c>
      <c r="G615" s="194" t="s">
        <v>393</v>
      </c>
      <c r="H615" s="195">
        <v>1</v>
      </c>
      <c r="I615" s="196"/>
      <c r="J615" s="197">
        <f>ROUND(I615*H615,2)</f>
        <v>0</v>
      </c>
      <c r="K615" s="193" t="s">
        <v>171</v>
      </c>
      <c r="L615" s="39"/>
      <c r="M615" s="198" t="s">
        <v>1</v>
      </c>
      <c r="N615" s="199" t="s">
        <v>40</v>
      </c>
      <c r="O615" s="71"/>
      <c r="P615" s="200">
        <f>O615*H615</f>
        <v>0</v>
      </c>
      <c r="Q615" s="200">
        <v>1.0000000000000001E-5</v>
      </c>
      <c r="R615" s="200">
        <f>Q615*H615</f>
        <v>1.0000000000000001E-5</v>
      </c>
      <c r="S615" s="200">
        <v>0</v>
      </c>
      <c r="T615" s="201">
        <f>S615*H615</f>
        <v>0</v>
      </c>
      <c r="U615" s="34"/>
      <c r="V615" s="34"/>
      <c r="W615" s="34"/>
      <c r="X615" s="34"/>
      <c r="Y615" s="34"/>
      <c r="Z615" s="34"/>
      <c r="AA615" s="34"/>
      <c r="AB615" s="34"/>
      <c r="AC615" s="34"/>
      <c r="AD615" s="34"/>
      <c r="AE615" s="34"/>
      <c r="AR615" s="202" t="s">
        <v>290</v>
      </c>
      <c r="AT615" s="202" t="s">
        <v>167</v>
      </c>
      <c r="AU615" s="202" t="s">
        <v>84</v>
      </c>
      <c r="AY615" s="17" t="s">
        <v>164</v>
      </c>
      <c r="BE615" s="203">
        <f>IF(N615="základní",J615,0)</f>
        <v>0</v>
      </c>
      <c r="BF615" s="203">
        <f>IF(N615="snížená",J615,0)</f>
        <v>0</v>
      </c>
      <c r="BG615" s="203">
        <f>IF(N615="zákl. přenesená",J615,0)</f>
        <v>0</v>
      </c>
      <c r="BH615" s="203">
        <f>IF(N615="sníž. přenesená",J615,0)</f>
        <v>0</v>
      </c>
      <c r="BI615" s="203">
        <f>IF(N615="nulová",J615,0)</f>
        <v>0</v>
      </c>
      <c r="BJ615" s="17" t="s">
        <v>82</v>
      </c>
      <c r="BK615" s="203">
        <f>ROUND(I615*H615,2)</f>
        <v>0</v>
      </c>
      <c r="BL615" s="17" t="s">
        <v>290</v>
      </c>
      <c r="BM615" s="202" t="s">
        <v>714</v>
      </c>
    </row>
    <row r="616" spans="1:65" s="2" customFormat="1" ht="11.25">
      <c r="A616" s="34"/>
      <c r="B616" s="35"/>
      <c r="C616" s="36"/>
      <c r="D616" s="204" t="s">
        <v>174</v>
      </c>
      <c r="E616" s="36"/>
      <c r="F616" s="205" t="s">
        <v>715</v>
      </c>
      <c r="G616" s="36"/>
      <c r="H616" s="36"/>
      <c r="I616" s="206"/>
      <c r="J616" s="36"/>
      <c r="K616" s="36"/>
      <c r="L616" s="39"/>
      <c r="M616" s="207"/>
      <c r="N616" s="208"/>
      <c r="O616" s="71"/>
      <c r="P616" s="71"/>
      <c r="Q616" s="71"/>
      <c r="R616" s="71"/>
      <c r="S616" s="71"/>
      <c r="T616" s="72"/>
      <c r="U616" s="34"/>
      <c r="V616" s="34"/>
      <c r="W616" s="34"/>
      <c r="X616" s="34"/>
      <c r="Y616" s="34"/>
      <c r="Z616" s="34"/>
      <c r="AA616" s="34"/>
      <c r="AB616" s="34"/>
      <c r="AC616" s="34"/>
      <c r="AD616" s="34"/>
      <c r="AE616" s="34"/>
      <c r="AT616" s="17" t="s">
        <v>174</v>
      </c>
      <c r="AU616" s="17" t="s">
        <v>84</v>
      </c>
    </row>
    <row r="617" spans="1:65" s="13" customFormat="1" ht="22.5">
      <c r="B617" s="209"/>
      <c r="C617" s="210"/>
      <c r="D617" s="211" t="s">
        <v>176</v>
      </c>
      <c r="E617" s="212" t="s">
        <v>1</v>
      </c>
      <c r="F617" s="213" t="s">
        <v>177</v>
      </c>
      <c r="G617" s="210"/>
      <c r="H617" s="212" t="s">
        <v>1</v>
      </c>
      <c r="I617" s="214"/>
      <c r="J617" s="210"/>
      <c r="K617" s="210"/>
      <c r="L617" s="215"/>
      <c r="M617" s="216"/>
      <c r="N617" s="217"/>
      <c r="O617" s="217"/>
      <c r="P617" s="217"/>
      <c r="Q617" s="217"/>
      <c r="R617" s="217"/>
      <c r="S617" s="217"/>
      <c r="T617" s="218"/>
      <c r="AT617" s="219" t="s">
        <v>176</v>
      </c>
      <c r="AU617" s="219" t="s">
        <v>84</v>
      </c>
      <c r="AV617" s="13" t="s">
        <v>82</v>
      </c>
      <c r="AW617" s="13" t="s">
        <v>31</v>
      </c>
      <c r="AX617" s="13" t="s">
        <v>75</v>
      </c>
      <c r="AY617" s="219" t="s">
        <v>164</v>
      </c>
    </row>
    <row r="618" spans="1:65" s="13" customFormat="1" ht="11.25">
      <c r="B618" s="209"/>
      <c r="C618" s="210"/>
      <c r="D618" s="211" t="s">
        <v>176</v>
      </c>
      <c r="E618" s="212" t="s">
        <v>1</v>
      </c>
      <c r="F618" s="213" t="s">
        <v>178</v>
      </c>
      <c r="G618" s="210"/>
      <c r="H618" s="212" t="s">
        <v>1</v>
      </c>
      <c r="I618" s="214"/>
      <c r="J618" s="210"/>
      <c r="K618" s="210"/>
      <c r="L618" s="215"/>
      <c r="M618" s="216"/>
      <c r="N618" s="217"/>
      <c r="O618" s="217"/>
      <c r="P618" s="217"/>
      <c r="Q618" s="217"/>
      <c r="R618" s="217"/>
      <c r="S618" s="217"/>
      <c r="T618" s="218"/>
      <c r="AT618" s="219" t="s">
        <v>176</v>
      </c>
      <c r="AU618" s="219" t="s">
        <v>84</v>
      </c>
      <c r="AV618" s="13" t="s">
        <v>82</v>
      </c>
      <c r="AW618" s="13" t="s">
        <v>31</v>
      </c>
      <c r="AX618" s="13" t="s">
        <v>75</v>
      </c>
      <c r="AY618" s="219" t="s">
        <v>164</v>
      </c>
    </row>
    <row r="619" spans="1:65" s="14" customFormat="1" ht="11.25">
      <c r="B619" s="220"/>
      <c r="C619" s="221"/>
      <c r="D619" s="211" t="s">
        <v>176</v>
      </c>
      <c r="E619" s="222" t="s">
        <v>1</v>
      </c>
      <c r="F619" s="223" t="s">
        <v>82</v>
      </c>
      <c r="G619" s="221"/>
      <c r="H619" s="224">
        <v>1</v>
      </c>
      <c r="I619" s="225"/>
      <c r="J619" s="221"/>
      <c r="K619" s="221"/>
      <c r="L619" s="226"/>
      <c r="M619" s="227"/>
      <c r="N619" s="228"/>
      <c r="O619" s="228"/>
      <c r="P619" s="228"/>
      <c r="Q619" s="228"/>
      <c r="R619" s="228"/>
      <c r="S619" s="228"/>
      <c r="T619" s="229"/>
      <c r="AT619" s="230" t="s">
        <v>176</v>
      </c>
      <c r="AU619" s="230" t="s">
        <v>84</v>
      </c>
      <c r="AV619" s="14" t="s">
        <v>84</v>
      </c>
      <c r="AW619" s="14" t="s">
        <v>31</v>
      </c>
      <c r="AX619" s="14" t="s">
        <v>75</v>
      </c>
      <c r="AY619" s="230" t="s">
        <v>164</v>
      </c>
    </row>
    <row r="620" spans="1:65" s="2" customFormat="1" ht="26.45" customHeight="1">
      <c r="A620" s="34"/>
      <c r="B620" s="35"/>
      <c r="C620" s="232" t="s">
        <v>716</v>
      </c>
      <c r="D620" s="232" t="s">
        <v>291</v>
      </c>
      <c r="E620" s="233" t="s">
        <v>717</v>
      </c>
      <c r="F620" s="234" t="s">
        <v>718</v>
      </c>
      <c r="G620" s="235" t="s">
        <v>393</v>
      </c>
      <c r="H620" s="236">
        <v>1</v>
      </c>
      <c r="I620" s="237"/>
      <c r="J620" s="238">
        <f>ROUND(I620*H620,2)</f>
        <v>0</v>
      </c>
      <c r="K620" s="234" t="s">
        <v>171</v>
      </c>
      <c r="L620" s="239"/>
      <c r="M620" s="240" t="s">
        <v>1</v>
      </c>
      <c r="N620" s="241" t="s">
        <v>40</v>
      </c>
      <c r="O620" s="71"/>
      <c r="P620" s="200">
        <f>O620*H620</f>
        <v>0</v>
      </c>
      <c r="Q620" s="200">
        <v>2.5000000000000001E-3</v>
      </c>
      <c r="R620" s="200">
        <f>Q620*H620</f>
        <v>2.5000000000000001E-3</v>
      </c>
      <c r="S620" s="200">
        <v>0</v>
      </c>
      <c r="T620" s="201">
        <f>S620*H620</f>
        <v>0</v>
      </c>
      <c r="U620" s="34"/>
      <c r="V620" s="34"/>
      <c r="W620" s="34"/>
      <c r="X620" s="34"/>
      <c r="Y620" s="34"/>
      <c r="Z620" s="34"/>
      <c r="AA620" s="34"/>
      <c r="AB620" s="34"/>
      <c r="AC620" s="34"/>
      <c r="AD620" s="34"/>
      <c r="AE620" s="34"/>
      <c r="AR620" s="202" t="s">
        <v>406</v>
      </c>
      <c r="AT620" s="202" t="s">
        <v>291</v>
      </c>
      <c r="AU620" s="202" t="s">
        <v>84</v>
      </c>
      <c r="AY620" s="17" t="s">
        <v>164</v>
      </c>
      <c r="BE620" s="203">
        <f>IF(N620="základní",J620,0)</f>
        <v>0</v>
      </c>
      <c r="BF620" s="203">
        <f>IF(N620="snížená",J620,0)</f>
        <v>0</v>
      </c>
      <c r="BG620" s="203">
        <f>IF(N620="zákl. přenesená",J620,0)</f>
        <v>0</v>
      </c>
      <c r="BH620" s="203">
        <f>IF(N620="sníž. přenesená",J620,0)</f>
        <v>0</v>
      </c>
      <c r="BI620" s="203">
        <f>IF(N620="nulová",J620,0)</f>
        <v>0</v>
      </c>
      <c r="BJ620" s="17" t="s">
        <v>82</v>
      </c>
      <c r="BK620" s="203">
        <f>ROUND(I620*H620,2)</f>
        <v>0</v>
      </c>
      <c r="BL620" s="17" t="s">
        <v>290</v>
      </c>
      <c r="BM620" s="202" t="s">
        <v>719</v>
      </c>
    </row>
    <row r="621" spans="1:65" s="2" customFormat="1" ht="16.5" customHeight="1">
      <c r="A621" s="34"/>
      <c r="B621" s="35"/>
      <c r="C621" s="191" t="s">
        <v>720</v>
      </c>
      <c r="D621" s="191" t="s">
        <v>167</v>
      </c>
      <c r="E621" s="192" t="s">
        <v>721</v>
      </c>
      <c r="F621" s="193" t="s">
        <v>722</v>
      </c>
      <c r="G621" s="194" t="s">
        <v>393</v>
      </c>
      <c r="H621" s="195">
        <v>2</v>
      </c>
      <c r="I621" s="196"/>
      <c r="J621" s="197">
        <f>ROUND(I621*H621,2)</f>
        <v>0</v>
      </c>
      <c r="K621" s="193" t="s">
        <v>171</v>
      </c>
      <c r="L621" s="39"/>
      <c r="M621" s="198" t="s">
        <v>1</v>
      </c>
      <c r="N621" s="199" t="s">
        <v>40</v>
      </c>
      <c r="O621" s="71"/>
      <c r="P621" s="200">
        <f>O621*H621</f>
        <v>0</v>
      </c>
      <c r="Q621" s="200">
        <v>1.0000000000000001E-5</v>
      </c>
      <c r="R621" s="200">
        <f>Q621*H621</f>
        <v>2.0000000000000002E-5</v>
      </c>
      <c r="S621" s="200">
        <v>0</v>
      </c>
      <c r="T621" s="201">
        <f>S621*H621</f>
        <v>0</v>
      </c>
      <c r="U621" s="34"/>
      <c r="V621" s="34"/>
      <c r="W621" s="34"/>
      <c r="X621" s="34"/>
      <c r="Y621" s="34"/>
      <c r="Z621" s="34"/>
      <c r="AA621" s="34"/>
      <c r="AB621" s="34"/>
      <c r="AC621" s="34"/>
      <c r="AD621" s="34"/>
      <c r="AE621" s="34"/>
      <c r="AR621" s="202" t="s">
        <v>290</v>
      </c>
      <c r="AT621" s="202" t="s">
        <v>167</v>
      </c>
      <c r="AU621" s="202" t="s">
        <v>84</v>
      </c>
      <c r="AY621" s="17" t="s">
        <v>164</v>
      </c>
      <c r="BE621" s="203">
        <f>IF(N621="základní",J621,0)</f>
        <v>0</v>
      </c>
      <c r="BF621" s="203">
        <f>IF(N621="snížená",J621,0)</f>
        <v>0</v>
      </c>
      <c r="BG621" s="203">
        <f>IF(N621="zákl. přenesená",J621,0)</f>
        <v>0</v>
      </c>
      <c r="BH621" s="203">
        <f>IF(N621="sníž. přenesená",J621,0)</f>
        <v>0</v>
      </c>
      <c r="BI621" s="203">
        <f>IF(N621="nulová",J621,0)</f>
        <v>0</v>
      </c>
      <c r="BJ621" s="17" t="s">
        <v>82</v>
      </c>
      <c r="BK621" s="203">
        <f>ROUND(I621*H621,2)</f>
        <v>0</v>
      </c>
      <c r="BL621" s="17" t="s">
        <v>290</v>
      </c>
      <c r="BM621" s="202" t="s">
        <v>723</v>
      </c>
    </row>
    <row r="622" spans="1:65" s="2" customFormat="1" ht="11.25">
      <c r="A622" s="34"/>
      <c r="B622" s="35"/>
      <c r="C622" s="36"/>
      <c r="D622" s="204" t="s">
        <v>174</v>
      </c>
      <c r="E622" s="36"/>
      <c r="F622" s="205" t="s">
        <v>724</v>
      </c>
      <c r="G622" s="36"/>
      <c r="H622" s="36"/>
      <c r="I622" s="206"/>
      <c r="J622" s="36"/>
      <c r="K622" s="36"/>
      <c r="L622" s="39"/>
      <c r="M622" s="207"/>
      <c r="N622" s="208"/>
      <c r="O622" s="71"/>
      <c r="P622" s="71"/>
      <c r="Q622" s="71"/>
      <c r="R622" s="71"/>
      <c r="S622" s="71"/>
      <c r="T622" s="72"/>
      <c r="U622" s="34"/>
      <c r="V622" s="34"/>
      <c r="W622" s="34"/>
      <c r="X622" s="34"/>
      <c r="Y622" s="34"/>
      <c r="Z622" s="34"/>
      <c r="AA622" s="34"/>
      <c r="AB622" s="34"/>
      <c r="AC622" s="34"/>
      <c r="AD622" s="34"/>
      <c r="AE622" s="34"/>
      <c r="AT622" s="17" t="s">
        <v>174</v>
      </c>
      <c r="AU622" s="17" t="s">
        <v>84</v>
      </c>
    </row>
    <row r="623" spans="1:65" s="13" customFormat="1" ht="22.5">
      <c r="B623" s="209"/>
      <c r="C623" s="210"/>
      <c r="D623" s="211" t="s">
        <v>176</v>
      </c>
      <c r="E623" s="212" t="s">
        <v>1</v>
      </c>
      <c r="F623" s="213" t="s">
        <v>177</v>
      </c>
      <c r="G623" s="210"/>
      <c r="H623" s="212" t="s">
        <v>1</v>
      </c>
      <c r="I623" s="214"/>
      <c r="J623" s="210"/>
      <c r="K623" s="210"/>
      <c r="L623" s="215"/>
      <c r="M623" s="216"/>
      <c r="N623" s="217"/>
      <c r="O623" s="217"/>
      <c r="P623" s="217"/>
      <c r="Q623" s="217"/>
      <c r="R623" s="217"/>
      <c r="S623" s="217"/>
      <c r="T623" s="218"/>
      <c r="AT623" s="219" t="s">
        <v>176</v>
      </c>
      <c r="AU623" s="219" t="s">
        <v>84</v>
      </c>
      <c r="AV623" s="13" t="s">
        <v>82</v>
      </c>
      <c r="AW623" s="13" t="s">
        <v>31</v>
      </c>
      <c r="AX623" s="13" t="s">
        <v>75</v>
      </c>
      <c r="AY623" s="219" t="s">
        <v>164</v>
      </c>
    </row>
    <row r="624" spans="1:65" s="13" customFormat="1" ht="11.25">
      <c r="B624" s="209"/>
      <c r="C624" s="210"/>
      <c r="D624" s="211" t="s">
        <v>176</v>
      </c>
      <c r="E624" s="212" t="s">
        <v>1</v>
      </c>
      <c r="F624" s="213" t="s">
        <v>178</v>
      </c>
      <c r="G624" s="210"/>
      <c r="H624" s="212" t="s">
        <v>1</v>
      </c>
      <c r="I624" s="214"/>
      <c r="J624" s="210"/>
      <c r="K624" s="210"/>
      <c r="L624" s="215"/>
      <c r="M624" s="216"/>
      <c r="N624" s="217"/>
      <c r="O624" s="217"/>
      <c r="P624" s="217"/>
      <c r="Q624" s="217"/>
      <c r="R624" s="217"/>
      <c r="S624" s="217"/>
      <c r="T624" s="218"/>
      <c r="AT624" s="219" t="s">
        <v>176</v>
      </c>
      <c r="AU624" s="219" t="s">
        <v>84</v>
      </c>
      <c r="AV624" s="13" t="s">
        <v>82</v>
      </c>
      <c r="AW624" s="13" t="s">
        <v>31</v>
      </c>
      <c r="AX624" s="13" t="s">
        <v>75</v>
      </c>
      <c r="AY624" s="219" t="s">
        <v>164</v>
      </c>
    </row>
    <row r="625" spans="1:65" s="14" customFormat="1" ht="11.25">
      <c r="B625" s="220"/>
      <c r="C625" s="221"/>
      <c r="D625" s="211" t="s">
        <v>176</v>
      </c>
      <c r="E625" s="222" t="s">
        <v>1</v>
      </c>
      <c r="F625" s="223" t="s">
        <v>84</v>
      </c>
      <c r="G625" s="221"/>
      <c r="H625" s="224">
        <v>2</v>
      </c>
      <c r="I625" s="225"/>
      <c r="J625" s="221"/>
      <c r="K625" s="221"/>
      <c r="L625" s="226"/>
      <c r="M625" s="227"/>
      <c r="N625" s="228"/>
      <c r="O625" s="228"/>
      <c r="P625" s="228"/>
      <c r="Q625" s="228"/>
      <c r="R625" s="228"/>
      <c r="S625" s="228"/>
      <c r="T625" s="229"/>
      <c r="AT625" s="230" t="s">
        <v>176</v>
      </c>
      <c r="AU625" s="230" t="s">
        <v>84</v>
      </c>
      <c r="AV625" s="14" t="s">
        <v>84</v>
      </c>
      <c r="AW625" s="14" t="s">
        <v>31</v>
      </c>
      <c r="AX625" s="14" t="s">
        <v>75</v>
      </c>
      <c r="AY625" s="230" t="s">
        <v>164</v>
      </c>
    </row>
    <row r="626" spans="1:65" s="2" customFormat="1" ht="26.45" customHeight="1">
      <c r="A626" s="34"/>
      <c r="B626" s="35"/>
      <c r="C626" s="232" t="s">
        <v>725</v>
      </c>
      <c r="D626" s="232" t="s">
        <v>291</v>
      </c>
      <c r="E626" s="233" t="s">
        <v>726</v>
      </c>
      <c r="F626" s="234" t="s">
        <v>727</v>
      </c>
      <c r="G626" s="235" t="s">
        <v>393</v>
      </c>
      <c r="H626" s="236">
        <v>2</v>
      </c>
      <c r="I626" s="237"/>
      <c r="J626" s="238">
        <f>ROUND(I626*H626,2)</f>
        <v>0</v>
      </c>
      <c r="K626" s="234" t="s">
        <v>171</v>
      </c>
      <c r="L626" s="239"/>
      <c r="M626" s="240" t="s">
        <v>1</v>
      </c>
      <c r="N626" s="241" t="s">
        <v>40</v>
      </c>
      <c r="O626" s="71"/>
      <c r="P626" s="200">
        <f>O626*H626</f>
        <v>0</v>
      </c>
      <c r="Q626" s="200">
        <v>6.7000000000000002E-3</v>
      </c>
      <c r="R626" s="200">
        <f>Q626*H626</f>
        <v>1.34E-2</v>
      </c>
      <c r="S626" s="200">
        <v>0</v>
      </c>
      <c r="T626" s="201">
        <f>S626*H626</f>
        <v>0</v>
      </c>
      <c r="U626" s="34"/>
      <c r="V626" s="34"/>
      <c r="W626" s="34"/>
      <c r="X626" s="34"/>
      <c r="Y626" s="34"/>
      <c r="Z626" s="34"/>
      <c r="AA626" s="34"/>
      <c r="AB626" s="34"/>
      <c r="AC626" s="34"/>
      <c r="AD626" s="34"/>
      <c r="AE626" s="34"/>
      <c r="AR626" s="202" t="s">
        <v>406</v>
      </c>
      <c r="AT626" s="202" t="s">
        <v>291</v>
      </c>
      <c r="AU626" s="202" t="s">
        <v>84</v>
      </c>
      <c r="AY626" s="17" t="s">
        <v>164</v>
      </c>
      <c r="BE626" s="203">
        <f>IF(N626="základní",J626,0)</f>
        <v>0</v>
      </c>
      <c r="BF626" s="203">
        <f>IF(N626="snížená",J626,0)</f>
        <v>0</v>
      </c>
      <c r="BG626" s="203">
        <f>IF(N626="zákl. přenesená",J626,0)</f>
        <v>0</v>
      </c>
      <c r="BH626" s="203">
        <f>IF(N626="sníž. přenesená",J626,0)</f>
        <v>0</v>
      </c>
      <c r="BI626" s="203">
        <f>IF(N626="nulová",J626,0)</f>
        <v>0</v>
      </c>
      <c r="BJ626" s="17" t="s">
        <v>82</v>
      </c>
      <c r="BK626" s="203">
        <f>ROUND(I626*H626,2)</f>
        <v>0</v>
      </c>
      <c r="BL626" s="17" t="s">
        <v>290</v>
      </c>
      <c r="BM626" s="202" t="s">
        <v>728</v>
      </c>
    </row>
    <row r="627" spans="1:65" s="2" customFormat="1" ht="16.5" customHeight="1">
      <c r="A627" s="34"/>
      <c r="B627" s="35"/>
      <c r="C627" s="191" t="s">
        <v>729</v>
      </c>
      <c r="D627" s="191" t="s">
        <v>167</v>
      </c>
      <c r="E627" s="192" t="s">
        <v>730</v>
      </c>
      <c r="F627" s="193" t="s">
        <v>731</v>
      </c>
      <c r="G627" s="194" t="s">
        <v>393</v>
      </c>
      <c r="H627" s="195">
        <v>2</v>
      </c>
      <c r="I627" s="196"/>
      <c r="J627" s="197">
        <f>ROUND(I627*H627,2)</f>
        <v>0</v>
      </c>
      <c r="K627" s="193" t="s">
        <v>171</v>
      </c>
      <c r="L627" s="39"/>
      <c r="M627" s="198" t="s">
        <v>1</v>
      </c>
      <c r="N627" s="199" t="s">
        <v>40</v>
      </c>
      <c r="O627" s="71"/>
      <c r="P627" s="200">
        <f>O627*H627</f>
        <v>0</v>
      </c>
      <c r="Q627" s="200">
        <v>1.0000000000000001E-5</v>
      </c>
      <c r="R627" s="200">
        <f>Q627*H627</f>
        <v>2.0000000000000002E-5</v>
      </c>
      <c r="S627" s="200">
        <v>0</v>
      </c>
      <c r="T627" s="201">
        <f>S627*H627</f>
        <v>0</v>
      </c>
      <c r="U627" s="34"/>
      <c r="V627" s="34"/>
      <c r="W627" s="34"/>
      <c r="X627" s="34"/>
      <c r="Y627" s="34"/>
      <c r="Z627" s="34"/>
      <c r="AA627" s="34"/>
      <c r="AB627" s="34"/>
      <c r="AC627" s="34"/>
      <c r="AD627" s="34"/>
      <c r="AE627" s="34"/>
      <c r="AR627" s="202" t="s">
        <v>290</v>
      </c>
      <c r="AT627" s="202" t="s">
        <v>167</v>
      </c>
      <c r="AU627" s="202" t="s">
        <v>84</v>
      </c>
      <c r="AY627" s="17" t="s">
        <v>164</v>
      </c>
      <c r="BE627" s="203">
        <f>IF(N627="základní",J627,0)</f>
        <v>0</v>
      </c>
      <c r="BF627" s="203">
        <f>IF(N627="snížená",J627,0)</f>
        <v>0</v>
      </c>
      <c r="BG627" s="203">
        <f>IF(N627="zákl. přenesená",J627,0)</f>
        <v>0</v>
      </c>
      <c r="BH627" s="203">
        <f>IF(N627="sníž. přenesená",J627,0)</f>
        <v>0</v>
      </c>
      <c r="BI627" s="203">
        <f>IF(N627="nulová",J627,0)</f>
        <v>0</v>
      </c>
      <c r="BJ627" s="17" t="s">
        <v>82</v>
      </c>
      <c r="BK627" s="203">
        <f>ROUND(I627*H627,2)</f>
        <v>0</v>
      </c>
      <c r="BL627" s="17" t="s">
        <v>290</v>
      </c>
      <c r="BM627" s="202" t="s">
        <v>732</v>
      </c>
    </row>
    <row r="628" spans="1:65" s="2" customFormat="1" ht="11.25">
      <c r="A628" s="34"/>
      <c r="B628" s="35"/>
      <c r="C628" s="36"/>
      <c r="D628" s="204" t="s">
        <v>174</v>
      </c>
      <c r="E628" s="36"/>
      <c r="F628" s="205" t="s">
        <v>733</v>
      </c>
      <c r="G628" s="36"/>
      <c r="H628" s="36"/>
      <c r="I628" s="206"/>
      <c r="J628" s="36"/>
      <c r="K628" s="36"/>
      <c r="L628" s="39"/>
      <c r="M628" s="207"/>
      <c r="N628" s="208"/>
      <c r="O628" s="71"/>
      <c r="P628" s="71"/>
      <c r="Q628" s="71"/>
      <c r="R628" s="71"/>
      <c r="S628" s="71"/>
      <c r="T628" s="72"/>
      <c r="U628" s="34"/>
      <c r="V628" s="34"/>
      <c r="W628" s="34"/>
      <c r="X628" s="34"/>
      <c r="Y628" s="34"/>
      <c r="Z628" s="34"/>
      <c r="AA628" s="34"/>
      <c r="AB628" s="34"/>
      <c r="AC628" s="34"/>
      <c r="AD628" s="34"/>
      <c r="AE628" s="34"/>
      <c r="AT628" s="17" t="s">
        <v>174</v>
      </c>
      <c r="AU628" s="17" t="s">
        <v>84</v>
      </c>
    </row>
    <row r="629" spans="1:65" s="13" customFormat="1" ht="22.5">
      <c r="B629" s="209"/>
      <c r="C629" s="210"/>
      <c r="D629" s="211" t="s">
        <v>176</v>
      </c>
      <c r="E629" s="212" t="s">
        <v>1</v>
      </c>
      <c r="F629" s="213" t="s">
        <v>177</v>
      </c>
      <c r="G629" s="210"/>
      <c r="H629" s="212" t="s">
        <v>1</v>
      </c>
      <c r="I629" s="214"/>
      <c r="J629" s="210"/>
      <c r="K629" s="210"/>
      <c r="L629" s="215"/>
      <c r="M629" s="216"/>
      <c r="N629" s="217"/>
      <c r="O629" s="217"/>
      <c r="P629" s="217"/>
      <c r="Q629" s="217"/>
      <c r="R629" s="217"/>
      <c r="S629" s="217"/>
      <c r="T629" s="218"/>
      <c r="AT629" s="219" t="s">
        <v>176</v>
      </c>
      <c r="AU629" s="219" t="s">
        <v>84</v>
      </c>
      <c r="AV629" s="13" t="s">
        <v>82</v>
      </c>
      <c r="AW629" s="13" t="s">
        <v>31</v>
      </c>
      <c r="AX629" s="13" t="s">
        <v>75</v>
      </c>
      <c r="AY629" s="219" t="s">
        <v>164</v>
      </c>
    </row>
    <row r="630" spans="1:65" s="13" customFormat="1" ht="11.25">
      <c r="B630" s="209"/>
      <c r="C630" s="210"/>
      <c r="D630" s="211" t="s">
        <v>176</v>
      </c>
      <c r="E630" s="212" t="s">
        <v>1</v>
      </c>
      <c r="F630" s="213" t="s">
        <v>178</v>
      </c>
      <c r="G630" s="210"/>
      <c r="H630" s="212" t="s">
        <v>1</v>
      </c>
      <c r="I630" s="214"/>
      <c r="J630" s="210"/>
      <c r="K630" s="210"/>
      <c r="L630" s="215"/>
      <c r="M630" s="216"/>
      <c r="N630" s="217"/>
      <c r="O630" s="217"/>
      <c r="P630" s="217"/>
      <c r="Q630" s="217"/>
      <c r="R630" s="217"/>
      <c r="S630" s="217"/>
      <c r="T630" s="218"/>
      <c r="AT630" s="219" t="s">
        <v>176</v>
      </c>
      <c r="AU630" s="219" t="s">
        <v>84</v>
      </c>
      <c r="AV630" s="13" t="s">
        <v>82</v>
      </c>
      <c r="AW630" s="13" t="s">
        <v>31</v>
      </c>
      <c r="AX630" s="13" t="s">
        <v>75</v>
      </c>
      <c r="AY630" s="219" t="s">
        <v>164</v>
      </c>
    </row>
    <row r="631" spans="1:65" s="14" customFormat="1" ht="11.25">
      <c r="B631" s="220"/>
      <c r="C631" s="221"/>
      <c r="D631" s="211" t="s">
        <v>176</v>
      </c>
      <c r="E631" s="222" t="s">
        <v>1</v>
      </c>
      <c r="F631" s="223" t="s">
        <v>84</v>
      </c>
      <c r="G631" s="221"/>
      <c r="H631" s="224">
        <v>2</v>
      </c>
      <c r="I631" s="225"/>
      <c r="J631" s="221"/>
      <c r="K631" s="221"/>
      <c r="L631" s="226"/>
      <c r="M631" s="227"/>
      <c r="N631" s="228"/>
      <c r="O631" s="228"/>
      <c r="P631" s="228"/>
      <c r="Q631" s="228"/>
      <c r="R631" s="228"/>
      <c r="S631" s="228"/>
      <c r="T631" s="229"/>
      <c r="AT631" s="230" t="s">
        <v>176</v>
      </c>
      <c r="AU631" s="230" t="s">
        <v>84</v>
      </c>
      <c r="AV631" s="14" t="s">
        <v>84</v>
      </c>
      <c r="AW631" s="14" t="s">
        <v>31</v>
      </c>
      <c r="AX631" s="14" t="s">
        <v>75</v>
      </c>
      <c r="AY631" s="230" t="s">
        <v>164</v>
      </c>
    </row>
    <row r="632" spans="1:65" s="2" customFormat="1" ht="26.45" customHeight="1">
      <c r="A632" s="34"/>
      <c r="B632" s="35"/>
      <c r="C632" s="232" t="s">
        <v>734</v>
      </c>
      <c r="D632" s="232" t="s">
        <v>291</v>
      </c>
      <c r="E632" s="233" t="s">
        <v>735</v>
      </c>
      <c r="F632" s="234" t="s">
        <v>736</v>
      </c>
      <c r="G632" s="235" t="s">
        <v>393</v>
      </c>
      <c r="H632" s="236">
        <v>2</v>
      </c>
      <c r="I632" s="237"/>
      <c r="J632" s="238">
        <f>ROUND(I632*H632,2)</f>
        <v>0</v>
      </c>
      <c r="K632" s="234" t="s">
        <v>171</v>
      </c>
      <c r="L632" s="239"/>
      <c r="M632" s="240" t="s">
        <v>1</v>
      </c>
      <c r="N632" s="241" t="s">
        <v>40</v>
      </c>
      <c r="O632" s="71"/>
      <c r="P632" s="200">
        <f>O632*H632</f>
        <v>0</v>
      </c>
      <c r="Q632" s="200">
        <v>8.9999999999999998E-4</v>
      </c>
      <c r="R632" s="200">
        <f>Q632*H632</f>
        <v>1.8E-3</v>
      </c>
      <c r="S632" s="200">
        <v>0</v>
      </c>
      <c r="T632" s="201">
        <f>S632*H632</f>
        <v>0</v>
      </c>
      <c r="U632" s="34"/>
      <c r="V632" s="34"/>
      <c r="W632" s="34"/>
      <c r="X632" s="34"/>
      <c r="Y632" s="34"/>
      <c r="Z632" s="34"/>
      <c r="AA632" s="34"/>
      <c r="AB632" s="34"/>
      <c r="AC632" s="34"/>
      <c r="AD632" s="34"/>
      <c r="AE632" s="34"/>
      <c r="AR632" s="202" t="s">
        <v>406</v>
      </c>
      <c r="AT632" s="202" t="s">
        <v>291</v>
      </c>
      <c r="AU632" s="202" t="s">
        <v>84</v>
      </c>
      <c r="AY632" s="17" t="s">
        <v>164</v>
      </c>
      <c r="BE632" s="203">
        <f>IF(N632="základní",J632,0)</f>
        <v>0</v>
      </c>
      <c r="BF632" s="203">
        <f>IF(N632="snížená",J632,0)</f>
        <v>0</v>
      </c>
      <c r="BG632" s="203">
        <f>IF(N632="zákl. přenesená",J632,0)</f>
        <v>0</v>
      </c>
      <c r="BH632" s="203">
        <f>IF(N632="sníž. přenesená",J632,0)</f>
        <v>0</v>
      </c>
      <c r="BI632" s="203">
        <f>IF(N632="nulová",J632,0)</f>
        <v>0</v>
      </c>
      <c r="BJ632" s="17" t="s">
        <v>82</v>
      </c>
      <c r="BK632" s="203">
        <f>ROUND(I632*H632,2)</f>
        <v>0</v>
      </c>
      <c r="BL632" s="17" t="s">
        <v>290</v>
      </c>
      <c r="BM632" s="202" t="s">
        <v>737</v>
      </c>
    </row>
    <row r="633" spans="1:65" s="2" customFormat="1" ht="16.5" customHeight="1">
      <c r="A633" s="34"/>
      <c r="B633" s="35"/>
      <c r="C633" s="191" t="s">
        <v>738</v>
      </c>
      <c r="D633" s="191" t="s">
        <v>167</v>
      </c>
      <c r="E633" s="192" t="s">
        <v>739</v>
      </c>
      <c r="F633" s="193" t="s">
        <v>740</v>
      </c>
      <c r="G633" s="194" t="s">
        <v>393</v>
      </c>
      <c r="H633" s="195">
        <v>8</v>
      </c>
      <c r="I633" s="196"/>
      <c r="J633" s="197">
        <f>ROUND(I633*H633,2)</f>
        <v>0</v>
      </c>
      <c r="K633" s="193" t="s">
        <v>171</v>
      </c>
      <c r="L633" s="39"/>
      <c r="M633" s="198" t="s">
        <v>1</v>
      </c>
      <c r="N633" s="199" t="s">
        <v>40</v>
      </c>
      <c r="O633" s="71"/>
      <c r="P633" s="200">
        <f>O633*H633</f>
        <v>0</v>
      </c>
      <c r="Q633" s="200">
        <v>1.0000000000000001E-5</v>
      </c>
      <c r="R633" s="200">
        <f>Q633*H633</f>
        <v>8.0000000000000007E-5</v>
      </c>
      <c r="S633" s="200">
        <v>0</v>
      </c>
      <c r="T633" s="201">
        <f>S633*H633</f>
        <v>0</v>
      </c>
      <c r="U633" s="34"/>
      <c r="V633" s="34"/>
      <c r="W633" s="34"/>
      <c r="X633" s="34"/>
      <c r="Y633" s="34"/>
      <c r="Z633" s="34"/>
      <c r="AA633" s="34"/>
      <c r="AB633" s="34"/>
      <c r="AC633" s="34"/>
      <c r="AD633" s="34"/>
      <c r="AE633" s="34"/>
      <c r="AR633" s="202" t="s">
        <v>290</v>
      </c>
      <c r="AT633" s="202" t="s">
        <v>167</v>
      </c>
      <c r="AU633" s="202" t="s">
        <v>84</v>
      </c>
      <c r="AY633" s="17" t="s">
        <v>164</v>
      </c>
      <c r="BE633" s="203">
        <f>IF(N633="základní",J633,0)</f>
        <v>0</v>
      </c>
      <c r="BF633" s="203">
        <f>IF(N633="snížená",J633,0)</f>
        <v>0</v>
      </c>
      <c r="BG633" s="203">
        <f>IF(N633="zákl. přenesená",J633,0)</f>
        <v>0</v>
      </c>
      <c r="BH633" s="203">
        <f>IF(N633="sníž. přenesená",J633,0)</f>
        <v>0</v>
      </c>
      <c r="BI633" s="203">
        <f>IF(N633="nulová",J633,0)</f>
        <v>0</v>
      </c>
      <c r="BJ633" s="17" t="s">
        <v>82</v>
      </c>
      <c r="BK633" s="203">
        <f>ROUND(I633*H633,2)</f>
        <v>0</v>
      </c>
      <c r="BL633" s="17" t="s">
        <v>290</v>
      </c>
      <c r="BM633" s="202" t="s">
        <v>741</v>
      </c>
    </row>
    <row r="634" spans="1:65" s="2" customFormat="1" ht="11.25">
      <c r="A634" s="34"/>
      <c r="B634" s="35"/>
      <c r="C634" s="36"/>
      <c r="D634" s="204" t="s">
        <v>174</v>
      </c>
      <c r="E634" s="36"/>
      <c r="F634" s="205" t="s">
        <v>742</v>
      </c>
      <c r="G634" s="36"/>
      <c r="H634" s="36"/>
      <c r="I634" s="206"/>
      <c r="J634" s="36"/>
      <c r="K634" s="36"/>
      <c r="L634" s="39"/>
      <c r="M634" s="207"/>
      <c r="N634" s="208"/>
      <c r="O634" s="71"/>
      <c r="P634" s="71"/>
      <c r="Q634" s="71"/>
      <c r="R634" s="71"/>
      <c r="S634" s="71"/>
      <c r="T634" s="72"/>
      <c r="U634" s="34"/>
      <c r="V634" s="34"/>
      <c r="W634" s="34"/>
      <c r="X634" s="34"/>
      <c r="Y634" s="34"/>
      <c r="Z634" s="34"/>
      <c r="AA634" s="34"/>
      <c r="AB634" s="34"/>
      <c r="AC634" s="34"/>
      <c r="AD634" s="34"/>
      <c r="AE634" s="34"/>
      <c r="AT634" s="17" t="s">
        <v>174</v>
      </c>
      <c r="AU634" s="17" t="s">
        <v>84</v>
      </c>
    </row>
    <row r="635" spans="1:65" s="13" customFormat="1" ht="22.5">
      <c r="B635" s="209"/>
      <c r="C635" s="210"/>
      <c r="D635" s="211" t="s">
        <v>176</v>
      </c>
      <c r="E635" s="212" t="s">
        <v>1</v>
      </c>
      <c r="F635" s="213" t="s">
        <v>635</v>
      </c>
      <c r="G635" s="210"/>
      <c r="H635" s="212" t="s">
        <v>1</v>
      </c>
      <c r="I635" s="214"/>
      <c r="J635" s="210"/>
      <c r="K635" s="210"/>
      <c r="L635" s="215"/>
      <c r="M635" s="216"/>
      <c r="N635" s="217"/>
      <c r="O635" s="217"/>
      <c r="P635" s="217"/>
      <c r="Q635" s="217"/>
      <c r="R635" s="217"/>
      <c r="S635" s="217"/>
      <c r="T635" s="218"/>
      <c r="AT635" s="219" t="s">
        <v>176</v>
      </c>
      <c r="AU635" s="219" t="s">
        <v>84</v>
      </c>
      <c r="AV635" s="13" t="s">
        <v>82</v>
      </c>
      <c r="AW635" s="13" t="s">
        <v>31</v>
      </c>
      <c r="AX635" s="13" t="s">
        <v>75</v>
      </c>
      <c r="AY635" s="219" t="s">
        <v>164</v>
      </c>
    </row>
    <row r="636" spans="1:65" s="13" customFormat="1" ht="11.25">
      <c r="B636" s="209"/>
      <c r="C636" s="210"/>
      <c r="D636" s="211" t="s">
        <v>176</v>
      </c>
      <c r="E636" s="212" t="s">
        <v>1</v>
      </c>
      <c r="F636" s="213" t="s">
        <v>178</v>
      </c>
      <c r="G636" s="210"/>
      <c r="H636" s="212" t="s">
        <v>1</v>
      </c>
      <c r="I636" s="214"/>
      <c r="J636" s="210"/>
      <c r="K636" s="210"/>
      <c r="L636" s="215"/>
      <c r="M636" s="216"/>
      <c r="N636" s="217"/>
      <c r="O636" s="217"/>
      <c r="P636" s="217"/>
      <c r="Q636" s="217"/>
      <c r="R636" s="217"/>
      <c r="S636" s="217"/>
      <c r="T636" s="218"/>
      <c r="AT636" s="219" t="s">
        <v>176</v>
      </c>
      <c r="AU636" s="219" t="s">
        <v>84</v>
      </c>
      <c r="AV636" s="13" t="s">
        <v>82</v>
      </c>
      <c r="AW636" s="13" t="s">
        <v>31</v>
      </c>
      <c r="AX636" s="13" t="s">
        <v>75</v>
      </c>
      <c r="AY636" s="219" t="s">
        <v>164</v>
      </c>
    </row>
    <row r="637" spans="1:65" s="14" customFormat="1" ht="11.25">
      <c r="B637" s="220"/>
      <c r="C637" s="221"/>
      <c r="D637" s="211" t="s">
        <v>176</v>
      </c>
      <c r="E637" s="222" t="s">
        <v>1</v>
      </c>
      <c r="F637" s="223" t="s">
        <v>227</v>
      </c>
      <c r="G637" s="221"/>
      <c r="H637" s="224">
        <v>8</v>
      </c>
      <c r="I637" s="225"/>
      <c r="J637" s="221"/>
      <c r="K637" s="221"/>
      <c r="L637" s="226"/>
      <c r="M637" s="227"/>
      <c r="N637" s="228"/>
      <c r="O637" s="228"/>
      <c r="P637" s="228"/>
      <c r="Q637" s="228"/>
      <c r="R637" s="228"/>
      <c r="S637" s="228"/>
      <c r="T637" s="229"/>
      <c r="AT637" s="230" t="s">
        <v>176</v>
      </c>
      <c r="AU637" s="230" t="s">
        <v>84</v>
      </c>
      <c r="AV637" s="14" t="s">
        <v>84</v>
      </c>
      <c r="AW637" s="14" t="s">
        <v>31</v>
      </c>
      <c r="AX637" s="14" t="s">
        <v>75</v>
      </c>
      <c r="AY637" s="230" t="s">
        <v>164</v>
      </c>
    </row>
    <row r="638" spans="1:65" s="2" customFormat="1" ht="16.5" customHeight="1">
      <c r="A638" s="34"/>
      <c r="B638" s="35"/>
      <c r="C638" s="232" t="s">
        <v>743</v>
      </c>
      <c r="D638" s="232" t="s">
        <v>291</v>
      </c>
      <c r="E638" s="233" t="s">
        <v>744</v>
      </c>
      <c r="F638" s="234" t="s">
        <v>745</v>
      </c>
      <c r="G638" s="235" t="s">
        <v>393</v>
      </c>
      <c r="H638" s="236">
        <v>8</v>
      </c>
      <c r="I638" s="237"/>
      <c r="J638" s="238">
        <f>ROUND(I638*H638,2)</f>
        <v>0</v>
      </c>
      <c r="K638" s="234" t="s">
        <v>1</v>
      </c>
      <c r="L638" s="239"/>
      <c r="M638" s="240" t="s">
        <v>1</v>
      </c>
      <c r="N638" s="241" t="s">
        <v>40</v>
      </c>
      <c r="O638" s="71"/>
      <c r="P638" s="200">
        <f>O638*H638</f>
        <v>0</v>
      </c>
      <c r="Q638" s="200">
        <v>8.9999999999999998E-4</v>
      </c>
      <c r="R638" s="200">
        <f>Q638*H638</f>
        <v>7.1999999999999998E-3</v>
      </c>
      <c r="S638" s="200">
        <v>0</v>
      </c>
      <c r="T638" s="201">
        <f>S638*H638</f>
        <v>0</v>
      </c>
      <c r="U638" s="34"/>
      <c r="V638" s="34"/>
      <c r="W638" s="34"/>
      <c r="X638" s="34"/>
      <c r="Y638" s="34"/>
      <c r="Z638" s="34"/>
      <c r="AA638" s="34"/>
      <c r="AB638" s="34"/>
      <c r="AC638" s="34"/>
      <c r="AD638" s="34"/>
      <c r="AE638" s="34"/>
      <c r="AR638" s="202" t="s">
        <v>406</v>
      </c>
      <c r="AT638" s="202" t="s">
        <v>291</v>
      </c>
      <c r="AU638" s="202" t="s">
        <v>84</v>
      </c>
      <c r="AY638" s="17" t="s">
        <v>164</v>
      </c>
      <c r="BE638" s="203">
        <f>IF(N638="základní",J638,0)</f>
        <v>0</v>
      </c>
      <c r="BF638" s="203">
        <f>IF(N638="snížená",J638,0)</f>
        <v>0</v>
      </c>
      <c r="BG638" s="203">
        <f>IF(N638="zákl. přenesená",J638,0)</f>
        <v>0</v>
      </c>
      <c r="BH638" s="203">
        <f>IF(N638="sníž. přenesená",J638,0)</f>
        <v>0</v>
      </c>
      <c r="BI638" s="203">
        <f>IF(N638="nulová",J638,0)</f>
        <v>0</v>
      </c>
      <c r="BJ638" s="17" t="s">
        <v>82</v>
      </c>
      <c r="BK638" s="203">
        <f>ROUND(I638*H638,2)</f>
        <v>0</v>
      </c>
      <c r="BL638" s="17" t="s">
        <v>290</v>
      </c>
      <c r="BM638" s="202" t="s">
        <v>746</v>
      </c>
    </row>
    <row r="639" spans="1:65" s="2" customFormat="1" ht="36" customHeight="1">
      <c r="A639" s="34"/>
      <c r="B639" s="35"/>
      <c r="C639" s="191" t="s">
        <v>747</v>
      </c>
      <c r="D639" s="191" t="s">
        <v>167</v>
      </c>
      <c r="E639" s="192" t="s">
        <v>748</v>
      </c>
      <c r="F639" s="193" t="s">
        <v>749</v>
      </c>
      <c r="G639" s="194" t="s">
        <v>189</v>
      </c>
      <c r="H639" s="195">
        <v>95.9</v>
      </c>
      <c r="I639" s="196"/>
      <c r="J639" s="197">
        <f>ROUND(I639*H639,2)</f>
        <v>0</v>
      </c>
      <c r="K639" s="193" t="s">
        <v>171</v>
      </c>
      <c r="L639" s="39"/>
      <c r="M639" s="198" t="s">
        <v>1</v>
      </c>
      <c r="N639" s="199" t="s">
        <v>40</v>
      </c>
      <c r="O639" s="71"/>
      <c r="P639" s="200">
        <f>O639*H639</f>
        <v>0</v>
      </c>
      <c r="Q639" s="200">
        <v>1.17E-3</v>
      </c>
      <c r="R639" s="200">
        <f>Q639*H639</f>
        <v>0.11220300000000001</v>
      </c>
      <c r="S639" s="200">
        <v>0</v>
      </c>
      <c r="T639" s="201">
        <f>S639*H639</f>
        <v>0</v>
      </c>
      <c r="U639" s="34"/>
      <c r="V639" s="34"/>
      <c r="W639" s="34"/>
      <c r="X639" s="34"/>
      <c r="Y639" s="34"/>
      <c r="Z639" s="34"/>
      <c r="AA639" s="34"/>
      <c r="AB639" s="34"/>
      <c r="AC639" s="34"/>
      <c r="AD639" s="34"/>
      <c r="AE639" s="34"/>
      <c r="AR639" s="202" t="s">
        <v>290</v>
      </c>
      <c r="AT639" s="202" t="s">
        <v>167</v>
      </c>
      <c r="AU639" s="202" t="s">
        <v>84</v>
      </c>
      <c r="AY639" s="17" t="s">
        <v>164</v>
      </c>
      <c r="BE639" s="203">
        <f>IF(N639="základní",J639,0)</f>
        <v>0</v>
      </c>
      <c r="BF639" s="203">
        <f>IF(N639="snížená",J639,0)</f>
        <v>0</v>
      </c>
      <c r="BG639" s="203">
        <f>IF(N639="zákl. přenesená",J639,0)</f>
        <v>0</v>
      </c>
      <c r="BH639" s="203">
        <f>IF(N639="sníž. přenesená",J639,0)</f>
        <v>0</v>
      </c>
      <c r="BI639" s="203">
        <f>IF(N639="nulová",J639,0)</f>
        <v>0</v>
      </c>
      <c r="BJ639" s="17" t="s">
        <v>82</v>
      </c>
      <c r="BK639" s="203">
        <f>ROUND(I639*H639,2)</f>
        <v>0</v>
      </c>
      <c r="BL639" s="17" t="s">
        <v>290</v>
      </c>
      <c r="BM639" s="202" t="s">
        <v>750</v>
      </c>
    </row>
    <row r="640" spans="1:65" s="2" customFormat="1" ht="11.25">
      <c r="A640" s="34"/>
      <c r="B640" s="35"/>
      <c r="C640" s="36"/>
      <c r="D640" s="204" t="s">
        <v>174</v>
      </c>
      <c r="E640" s="36"/>
      <c r="F640" s="205" t="s">
        <v>751</v>
      </c>
      <c r="G640" s="36"/>
      <c r="H640" s="36"/>
      <c r="I640" s="206"/>
      <c r="J640" s="36"/>
      <c r="K640" s="36"/>
      <c r="L640" s="39"/>
      <c r="M640" s="207"/>
      <c r="N640" s="208"/>
      <c r="O640" s="71"/>
      <c r="P640" s="71"/>
      <c r="Q640" s="71"/>
      <c r="R640" s="71"/>
      <c r="S640" s="71"/>
      <c r="T640" s="72"/>
      <c r="U640" s="34"/>
      <c r="V640" s="34"/>
      <c r="W640" s="34"/>
      <c r="X640" s="34"/>
      <c r="Y640" s="34"/>
      <c r="Z640" s="34"/>
      <c r="AA640" s="34"/>
      <c r="AB640" s="34"/>
      <c r="AC640" s="34"/>
      <c r="AD640" s="34"/>
      <c r="AE640" s="34"/>
      <c r="AT640" s="17" t="s">
        <v>174</v>
      </c>
      <c r="AU640" s="17" t="s">
        <v>84</v>
      </c>
    </row>
    <row r="641" spans="1:65" s="13" customFormat="1" ht="22.5">
      <c r="B641" s="209"/>
      <c r="C641" s="210"/>
      <c r="D641" s="211" t="s">
        <v>176</v>
      </c>
      <c r="E641" s="212" t="s">
        <v>1</v>
      </c>
      <c r="F641" s="213" t="s">
        <v>635</v>
      </c>
      <c r="G641" s="210"/>
      <c r="H641" s="212" t="s">
        <v>1</v>
      </c>
      <c r="I641" s="214"/>
      <c r="J641" s="210"/>
      <c r="K641" s="210"/>
      <c r="L641" s="215"/>
      <c r="M641" s="216"/>
      <c r="N641" s="217"/>
      <c r="O641" s="217"/>
      <c r="P641" s="217"/>
      <c r="Q641" s="217"/>
      <c r="R641" s="217"/>
      <c r="S641" s="217"/>
      <c r="T641" s="218"/>
      <c r="AT641" s="219" t="s">
        <v>176</v>
      </c>
      <c r="AU641" s="219" t="s">
        <v>84</v>
      </c>
      <c r="AV641" s="13" t="s">
        <v>82</v>
      </c>
      <c r="AW641" s="13" t="s">
        <v>31</v>
      </c>
      <c r="AX641" s="13" t="s">
        <v>75</v>
      </c>
      <c r="AY641" s="219" t="s">
        <v>164</v>
      </c>
    </row>
    <row r="642" spans="1:65" s="13" customFormat="1" ht="11.25">
      <c r="B642" s="209"/>
      <c r="C642" s="210"/>
      <c r="D642" s="211" t="s">
        <v>176</v>
      </c>
      <c r="E642" s="212" t="s">
        <v>1</v>
      </c>
      <c r="F642" s="213" t="s">
        <v>178</v>
      </c>
      <c r="G642" s="210"/>
      <c r="H642" s="212" t="s">
        <v>1</v>
      </c>
      <c r="I642" s="214"/>
      <c r="J642" s="210"/>
      <c r="K642" s="210"/>
      <c r="L642" s="215"/>
      <c r="M642" s="216"/>
      <c r="N642" s="217"/>
      <c r="O642" s="217"/>
      <c r="P642" s="217"/>
      <c r="Q642" s="217"/>
      <c r="R642" s="217"/>
      <c r="S642" s="217"/>
      <c r="T642" s="218"/>
      <c r="AT642" s="219" t="s">
        <v>176</v>
      </c>
      <c r="AU642" s="219" t="s">
        <v>84</v>
      </c>
      <c r="AV642" s="13" t="s">
        <v>82</v>
      </c>
      <c r="AW642" s="13" t="s">
        <v>31</v>
      </c>
      <c r="AX642" s="13" t="s">
        <v>75</v>
      </c>
      <c r="AY642" s="219" t="s">
        <v>164</v>
      </c>
    </row>
    <row r="643" spans="1:65" s="13" customFormat="1" ht="11.25">
      <c r="B643" s="209"/>
      <c r="C643" s="210"/>
      <c r="D643" s="211" t="s">
        <v>176</v>
      </c>
      <c r="E643" s="212" t="s">
        <v>1</v>
      </c>
      <c r="F643" s="213" t="s">
        <v>752</v>
      </c>
      <c r="G643" s="210"/>
      <c r="H643" s="212" t="s">
        <v>1</v>
      </c>
      <c r="I643" s="214"/>
      <c r="J643" s="210"/>
      <c r="K643" s="210"/>
      <c r="L643" s="215"/>
      <c r="M643" s="216"/>
      <c r="N643" s="217"/>
      <c r="O643" s="217"/>
      <c r="P643" s="217"/>
      <c r="Q643" s="217"/>
      <c r="R643" s="217"/>
      <c r="S643" s="217"/>
      <c r="T643" s="218"/>
      <c r="AT643" s="219" t="s">
        <v>176</v>
      </c>
      <c r="AU643" s="219" t="s">
        <v>84</v>
      </c>
      <c r="AV643" s="13" t="s">
        <v>82</v>
      </c>
      <c r="AW643" s="13" t="s">
        <v>31</v>
      </c>
      <c r="AX643" s="13" t="s">
        <v>75</v>
      </c>
      <c r="AY643" s="219" t="s">
        <v>164</v>
      </c>
    </row>
    <row r="644" spans="1:65" s="14" customFormat="1" ht="11.25">
      <c r="B644" s="220"/>
      <c r="C644" s="221"/>
      <c r="D644" s="211" t="s">
        <v>176</v>
      </c>
      <c r="E644" s="222" t="s">
        <v>1</v>
      </c>
      <c r="F644" s="223" t="s">
        <v>370</v>
      </c>
      <c r="G644" s="221"/>
      <c r="H644" s="224">
        <v>6</v>
      </c>
      <c r="I644" s="225"/>
      <c r="J644" s="221"/>
      <c r="K644" s="221"/>
      <c r="L644" s="226"/>
      <c r="M644" s="227"/>
      <c r="N644" s="228"/>
      <c r="O644" s="228"/>
      <c r="P644" s="228"/>
      <c r="Q644" s="228"/>
      <c r="R644" s="228"/>
      <c r="S644" s="228"/>
      <c r="T644" s="229"/>
      <c r="AT644" s="230" t="s">
        <v>176</v>
      </c>
      <c r="AU644" s="230" t="s">
        <v>84</v>
      </c>
      <c r="AV644" s="14" t="s">
        <v>84</v>
      </c>
      <c r="AW644" s="14" t="s">
        <v>31</v>
      </c>
      <c r="AX644" s="14" t="s">
        <v>75</v>
      </c>
      <c r="AY644" s="230" t="s">
        <v>164</v>
      </c>
    </row>
    <row r="645" spans="1:65" s="14" customFormat="1" ht="11.25">
      <c r="B645" s="220"/>
      <c r="C645" s="221"/>
      <c r="D645" s="211" t="s">
        <v>176</v>
      </c>
      <c r="E645" s="222" t="s">
        <v>1</v>
      </c>
      <c r="F645" s="223" t="s">
        <v>753</v>
      </c>
      <c r="G645" s="221"/>
      <c r="H645" s="224">
        <v>4.24</v>
      </c>
      <c r="I645" s="225"/>
      <c r="J645" s="221"/>
      <c r="K645" s="221"/>
      <c r="L645" s="226"/>
      <c r="M645" s="227"/>
      <c r="N645" s="228"/>
      <c r="O645" s="228"/>
      <c r="P645" s="228"/>
      <c r="Q645" s="228"/>
      <c r="R645" s="228"/>
      <c r="S645" s="228"/>
      <c r="T645" s="229"/>
      <c r="AT645" s="230" t="s">
        <v>176</v>
      </c>
      <c r="AU645" s="230" t="s">
        <v>84</v>
      </c>
      <c r="AV645" s="14" t="s">
        <v>84</v>
      </c>
      <c r="AW645" s="14" t="s">
        <v>31</v>
      </c>
      <c r="AX645" s="14" t="s">
        <v>75</v>
      </c>
      <c r="AY645" s="230" t="s">
        <v>164</v>
      </c>
    </row>
    <row r="646" spans="1:65" s="14" customFormat="1" ht="11.25">
      <c r="B646" s="220"/>
      <c r="C646" s="221"/>
      <c r="D646" s="211" t="s">
        <v>176</v>
      </c>
      <c r="E646" s="222" t="s">
        <v>1</v>
      </c>
      <c r="F646" s="223" t="s">
        <v>754</v>
      </c>
      <c r="G646" s="221"/>
      <c r="H646" s="224">
        <v>3.34</v>
      </c>
      <c r="I646" s="225"/>
      <c r="J646" s="221"/>
      <c r="K646" s="221"/>
      <c r="L646" s="226"/>
      <c r="M646" s="227"/>
      <c r="N646" s="228"/>
      <c r="O646" s="228"/>
      <c r="P646" s="228"/>
      <c r="Q646" s="228"/>
      <c r="R646" s="228"/>
      <c r="S646" s="228"/>
      <c r="T646" s="229"/>
      <c r="AT646" s="230" t="s">
        <v>176</v>
      </c>
      <c r="AU646" s="230" t="s">
        <v>84</v>
      </c>
      <c r="AV646" s="14" t="s">
        <v>84</v>
      </c>
      <c r="AW646" s="14" t="s">
        <v>31</v>
      </c>
      <c r="AX646" s="14" t="s">
        <v>75</v>
      </c>
      <c r="AY646" s="230" t="s">
        <v>164</v>
      </c>
    </row>
    <row r="647" spans="1:65" s="13" customFormat="1" ht="11.25">
      <c r="B647" s="209"/>
      <c r="C647" s="210"/>
      <c r="D647" s="211" t="s">
        <v>176</v>
      </c>
      <c r="E647" s="212" t="s">
        <v>1</v>
      </c>
      <c r="F647" s="213" t="s">
        <v>178</v>
      </c>
      <c r="G647" s="210"/>
      <c r="H647" s="212" t="s">
        <v>1</v>
      </c>
      <c r="I647" s="214"/>
      <c r="J647" s="210"/>
      <c r="K647" s="210"/>
      <c r="L647" s="215"/>
      <c r="M647" s="216"/>
      <c r="N647" s="217"/>
      <c r="O647" s="217"/>
      <c r="P647" s="217"/>
      <c r="Q647" s="217"/>
      <c r="R647" s="217"/>
      <c r="S647" s="217"/>
      <c r="T647" s="218"/>
      <c r="AT647" s="219" t="s">
        <v>176</v>
      </c>
      <c r="AU647" s="219" t="s">
        <v>84</v>
      </c>
      <c r="AV647" s="13" t="s">
        <v>82</v>
      </c>
      <c r="AW647" s="13" t="s">
        <v>31</v>
      </c>
      <c r="AX647" s="13" t="s">
        <v>75</v>
      </c>
      <c r="AY647" s="219" t="s">
        <v>164</v>
      </c>
    </row>
    <row r="648" spans="1:65" s="13" customFormat="1" ht="11.25">
      <c r="B648" s="209"/>
      <c r="C648" s="210"/>
      <c r="D648" s="211" t="s">
        <v>176</v>
      </c>
      <c r="E648" s="212" t="s">
        <v>1</v>
      </c>
      <c r="F648" s="213" t="s">
        <v>755</v>
      </c>
      <c r="G648" s="210"/>
      <c r="H648" s="212" t="s">
        <v>1</v>
      </c>
      <c r="I648" s="214"/>
      <c r="J648" s="210"/>
      <c r="K648" s="210"/>
      <c r="L648" s="215"/>
      <c r="M648" s="216"/>
      <c r="N648" s="217"/>
      <c r="O648" s="217"/>
      <c r="P648" s="217"/>
      <c r="Q648" s="217"/>
      <c r="R648" s="217"/>
      <c r="S648" s="217"/>
      <c r="T648" s="218"/>
      <c r="AT648" s="219" t="s">
        <v>176</v>
      </c>
      <c r="AU648" s="219" t="s">
        <v>84</v>
      </c>
      <c r="AV648" s="13" t="s">
        <v>82</v>
      </c>
      <c r="AW648" s="13" t="s">
        <v>31</v>
      </c>
      <c r="AX648" s="13" t="s">
        <v>75</v>
      </c>
      <c r="AY648" s="219" t="s">
        <v>164</v>
      </c>
    </row>
    <row r="649" spans="1:65" s="14" customFormat="1" ht="11.25">
      <c r="B649" s="220"/>
      <c r="C649" s="221"/>
      <c r="D649" s="211" t="s">
        <v>176</v>
      </c>
      <c r="E649" s="222" t="s">
        <v>1</v>
      </c>
      <c r="F649" s="223" t="s">
        <v>756</v>
      </c>
      <c r="G649" s="221"/>
      <c r="H649" s="224">
        <v>53.32</v>
      </c>
      <c r="I649" s="225"/>
      <c r="J649" s="221"/>
      <c r="K649" s="221"/>
      <c r="L649" s="226"/>
      <c r="M649" s="227"/>
      <c r="N649" s="228"/>
      <c r="O649" s="228"/>
      <c r="P649" s="228"/>
      <c r="Q649" s="228"/>
      <c r="R649" s="228"/>
      <c r="S649" s="228"/>
      <c r="T649" s="229"/>
      <c r="AT649" s="230" t="s">
        <v>176</v>
      </c>
      <c r="AU649" s="230" t="s">
        <v>84</v>
      </c>
      <c r="AV649" s="14" t="s">
        <v>84</v>
      </c>
      <c r="AW649" s="14" t="s">
        <v>31</v>
      </c>
      <c r="AX649" s="14" t="s">
        <v>75</v>
      </c>
      <c r="AY649" s="230" t="s">
        <v>164</v>
      </c>
    </row>
    <row r="650" spans="1:65" s="13" customFormat="1" ht="11.25">
      <c r="B650" s="209"/>
      <c r="C650" s="210"/>
      <c r="D650" s="211" t="s">
        <v>176</v>
      </c>
      <c r="E650" s="212" t="s">
        <v>1</v>
      </c>
      <c r="F650" s="213" t="s">
        <v>178</v>
      </c>
      <c r="G650" s="210"/>
      <c r="H650" s="212" t="s">
        <v>1</v>
      </c>
      <c r="I650" s="214"/>
      <c r="J650" s="210"/>
      <c r="K650" s="210"/>
      <c r="L650" s="215"/>
      <c r="M650" s="216"/>
      <c r="N650" s="217"/>
      <c r="O650" s="217"/>
      <c r="P650" s="217"/>
      <c r="Q650" s="217"/>
      <c r="R650" s="217"/>
      <c r="S650" s="217"/>
      <c r="T650" s="218"/>
      <c r="AT650" s="219" t="s">
        <v>176</v>
      </c>
      <c r="AU650" s="219" t="s">
        <v>84</v>
      </c>
      <c r="AV650" s="13" t="s">
        <v>82</v>
      </c>
      <c r="AW650" s="13" t="s">
        <v>31</v>
      </c>
      <c r="AX650" s="13" t="s">
        <v>75</v>
      </c>
      <c r="AY650" s="219" t="s">
        <v>164</v>
      </c>
    </row>
    <row r="651" spans="1:65" s="13" customFormat="1" ht="11.25">
      <c r="B651" s="209"/>
      <c r="C651" s="210"/>
      <c r="D651" s="211" t="s">
        <v>176</v>
      </c>
      <c r="E651" s="212" t="s">
        <v>1</v>
      </c>
      <c r="F651" s="213" t="s">
        <v>757</v>
      </c>
      <c r="G651" s="210"/>
      <c r="H651" s="212" t="s">
        <v>1</v>
      </c>
      <c r="I651" s="214"/>
      <c r="J651" s="210"/>
      <c r="K651" s="210"/>
      <c r="L651" s="215"/>
      <c r="M651" s="216"/>
      <c r="N651" s="217"/>
      <c r="O651" s="217"/>
      <c r="P651" s="217"/>
      <c r="Q651" s="217"/>
      <c r="R651" s="217"/>
      <c r="S651" s="217"/>
      <c r="T651" s="218"/>
      <c r="AT651" s="219" t="s">
        <v>176</v>
      </c>
      <c r="AU651" s="219" t="s">
        <v>84</v>
      </c>
      <c r="AV651" s="13" t="s">
        <v>82</v>
      </c>
      <c r="AW651" s="13" t="s">
        <v>31</v>
      </c>
      <c r="AX651" s="13" t="s">
        <v>75</v>
      </c>
      <c r="AY651" s="219" t="s">
        <v>164</v>
      </c>
    </row>
    <row r="652" spans="1:65" s="14" customFormat="1" ht="11.25">
      <c r="B652" s="220"/>
      <c r="C652" s="221"/>
      <c r="D652" s="211" t="s">
        <v>176</v>
      </c>
      <c r="E652" s="222" t="s">
        <v>1</v>
      </c>
      <c r="F652" s="223" t="s">
        <v>758</v>
      </c>
      <c r="G652" s="221"/>
      <c r="H652" s="224">
        <v>25.8</v>
      </c>
      <c r="I652" s="225"/>
      <c r="J652" s="221"/>
      <c r="K652" s="221"/>
      <c r="L652" s="226"/>
      <c r="M652" s="227"/>
      <c r="N652" s="228"/>
      <c r="O652" s="228"/>
      <c r="P652" s="228"/>
      <c r="Q652" s="228"/>
      <c r="R652" s="228"/>
      <c r="S652" s="228"/>
      <c r="T652" s="229"/>
      <c r="AT652" s="230" t="s">
        <v>176</v>
      </c>
      <c r="AU652" s="230" t="s">
        <v>84</v>
      </c>
      <c r="AV652" s="14" t="s">
        <v>84</v>
      </c>
      <c r="AW652" s="14" t="s">
        <v>31</v>
      </c>
      <c r="AX652" s="14" t="s">
        <v>75</v>
      </c>
      <c r="AY652" s="230" t="s">
        <v>164</v>
      </c>
    </row>
    <row r="653" spans="1:65" s="13" customFormat="1" ht="11.25">
      <c r="B653" s="209"/>
      <c r="C653" s="210"/>
      <c r="D653" s="211" t="s">
        <v>176</v>
      </c>
      <c r="E653" s="212" t="s">
        <v>1</v>
      </c>
      <c r="F653" s="213" t="s">
        <v>178</v>
      </c>
      <c r="G653" s="210"/>
      <c r="H653" s="212" t="s">
        <v>1</v>
      </c>
      <c r="I653" s="214"/>
      <c r="J653" s="210"/>
      <c r="K653" s="210"/>
      <c r="L653" s="215"/>
      <c r="M653" s="216"/>
      <c r="N653" s="217"/>
      <c r="O653" s="217"/>
      <c r="P653" s="217"/>
      <c r="Q653" s="217"/>
      <c r="R653" s="217"/>
      <c r="S653" s="217"/>
      <c r="T653" s="218"/>
      <c r="AT653" s="219" t="s">
        <v>176</v>
      </c>
      <c r="AU653" s="219" t="s">
        <v>84</v>
      </c>
      <c r="AV653" s="13" t="s">
        <v>82</v>
      </c>
      <c r="AW653" s="13" t="s">
        <v>31</v>
      </c>
      <c r="AX653" s="13" t="s">
        <v>75</v>
      </c>
      <c r="AY653" s="219" t="s">
        <v>164</v>
      </c>
    </row>
    <row r="654" spans="1:65" s="13" customFormat="1" ht="11.25">
      <c r="B654" s="209"/>
      <c r="C654" s="210"/>
      <c r="D654" s="211" t="s">
        <v>176</v>
      </c>
      <c r="E654" s="212" t="s">
        <v>1</v>
      </c>
      <c r="F654" s="213" t="s">
        <v>759</v>
      </c>
      <c r="G654" s="210"/>
      <c r="H654" s="212" t="s">
        <v>1</v>
      </c>
      <c r="I654" s="214"/>
      <c r="J654" s="210"/>
      <c r="K654" s="210"/>
      <c r="L654" s="215"/>
      <c r="M654" s="216"/>
      <c r="N654" s="217"/>
      <c r="O654" s="217"/>
      <c r="P654" s="217"/>
      <c r="Q654" s="217"/>
      <c r="R654" s="217"/>
      <c r="S654" s="217"/>
      <c r="T654" s="218"/>
      <c r="AT654" s="219" t="s">
        <v>176</v>
      </c>
      <c r="AU654" s="219" t="s">
        <v>84</v>
      </c>
      <c r="AV654" s="13" t="s">
        <v>82</v>
      </c>
      <c r="AW654" s="13" t="s">
        <v>31</v>
      </c>
      <c r="AX654" s="13" t="s">
        <v>75</v>
      </c>
      <c r="AY654" s="219" t="s">
        <v>164</v>
      </c>
    </row>
    <row r="655" spans="1:65" s="14" customFormat="1" ht="11.25">
      <c r="B655" s="220"/>
      <c r="C655" s="221"/>
      <c r="D655" s="211" t="s">
        <v>176</v>
      </c>
      <c r="E655" s="222" t="s">
        <v>1</v>
      </c>
      <c r="F655" s="223" t="s">
        <v>383</v>
      </c>
      <c r="G655" s="221"/>
      <c r="H655" s="224">
        <v>3.2</v>
      </c>
      <c r="I655" s="225"/>
      <c r="J655" s="221"/>
      <c r="K655" s="221"/>
      <c r="L655" s="226"/>
      <c r="M655" s="227"/>
      <c r="N655" s="228"/>
      <c r="O655" s="228"/>
      <c r="P655" s="228"/>
      <c r="Q655" s="228"/>
      <c r="R655" s="228"/>
      <c r="S655" s="228"/>
      <c r="T655" s="229"/>
      <c r="AT655" s="230" t="s">
        <v>176</v>
      </c>
      <c r="AU655" s="230" t="s">
        <v>84</v>
      </c>
      <c r="AV655" s="14" t="s">
        <v>84</v>
      </c>
      <c r="AW655" s="14" t="s">
        <v>31</v>
      </c>
      <c r="AX655" s="14" t="s">
        <v>75</v>
      </c>
      <c r="AY655" s="230" t="s">
        <v>164</v>
      </c>
    </row>
    <row r="656" spans="1:65" s="2" customFormat="1" ht="48" customHeight="1">
      <c r="A656" s="34"/>
      <c r="B656" s="35"/>
      <c r="C656" s="232" t="s">
        <v>760</v>
      </c>
      <c r="D656" s="232" t="s">
        <v>291</v>
      </c>
      <c r="E656" s="233" t="s">
        <v>761</v>
      </c>
      <c r="F656" s="234" t="s">
        <v>762</v>
      </c>
      <c r="G656" s="235" t="s">
        <v>189</v>
      </c>
      <c r="H656" s="236">
        <v>43.317999999999998</v>
      </c>
      <c r="I656" s="237"/>
      <c r="J656" s="238">
        <f>ROUND(I656*H656,2)</f>
        <v>0</v>
      </c>
      <c r="K656" s="234" t="s">
        <v>171</v>
      </c>
      <c r="L656" s="239"/>
      <c r="M656" s="240" t="s">
        <v>1</v>
      </c>
      <c r="N656" s="241" t="s">
        <v>40</v>
      </c>
      <c r="O656" s="71"/>
      <c r="P656" s="200">
        <f>O656*H656</f>
        <v>0</v>
      </c>
      <c r="Q656" s="200">
        <v>3.0000000000000001E-3</v>
      </c>
      <c r="R656" s="200">
        <f>Q656*H656</f>
        <v>0.12995399999999999</v>
      </c>
      <c r="S656" s="200">
        <v>0</v>
      </c>
      <c r="T656" s="201">
        <f>S656*H656</f>
        <v>0</v>
      </c>
      <c r="U656" s="34"/>
      <c r="V656" s="34"/>
      <c r="W656" s="34"/>
      <c r="X656" s="34"/>
      <c r="Y656" s="34"/>
      <c r="Z656" s="34"/>
      <c r="AA656" s="34"/>
      <c r="AB656" s="34"/>
      <c r="AC656" s="34"/>
      <c r="AD656" s="34"/>
      <c r="AE656" s="34"/>
      <c r="AR656" s="202" t="s">
        <v>406</v>
      </c>
      <c r="AT656" s="202" t="s">
        <v>291</v>
      </c>
      <c r="AU656" s="202" t="s">
        <v>84</v>
      </c>
      <c r="AY656" s="17" t="s">
        <v>164</v>
      </c>
      <c r="BE656" s="203">
        <f>IF(N656="základní",J656,0)</f>
        <v>0</v>
      </c>
      <c r="BF656" s="203">
        <f>IF(N656="snížená",J656,0)</f>
        <v>0</v>
      </c>
      <c r="BG656" s="203">
        <f>IF(N656="zákl. přenesená",J656,0)</f>
        <v>0</v>
      </c>
      <c r="BH656" s="203">
        <f>IF(N656="sníž. přenesená",J656,0)</f>
        <v>0</v>
      </c>
      <c r="BI656" s="203">
        <f>IF(N656="nulová",J656,0)</f>
        <v>0</v>
      </c>
      <c r="BJ656" s="17" t="s">
        <v>82</v>
      </c>
      <c r="BK656" s="203">
        <f>ROUND(I656*H656,2)</f>
        <v>0</v>
      </c>
      <c r="BL656" s="17" t="s">
        <v>290</v>
      </c>
      <c r="BM656" s="202" t="s">
        <v>763</v>
      </c>
    </row>
    <row r="657" spans="1:65" s="13" customFormat="1" ht="22.5">
      <c r="B657" s="209"/>
      <c r="C657" s="210"/>
      <c r="D657" s="211" t="s">
        <v>176</v>
      </c>
      <c r="E657" s="212" t="s">
        <v>1</v>
      </c>
      <c r="F657" s="213" t="s">
        <v>635</v>
      </c>
      <c r="G657" s="210"/>
      <c r="H657" s="212" t="s">
        <v>1</v>
      </c>
      <c r="I657" s="214"/>
      <c r="J657" s="210"/>
      <c r="K657" s="210"/>
      <c r="L657" s="215"/>
      <c r="M657" s="216"/>
      <c r="N657" s="217"/>
      <c r="O657" s="217"/>
      <c r="P657" s="217"/>
      <c r="Q657" s="217"/>
      <c r="R657" s="217"/>
      <c r="S657" s="217"/>
      <c r="T657" s="218"/>
      <c r="AT657" s="219" t="s">
        <v>176</v>
      </c>
      <c r="AU657" s="219" t="s">
        <v>84</v>
      </c>
      <c r="AV657" s="13" t="s">
        <v>82</v>
      </c>
      <c r="AW657" s="13" t="s">
        <v>31</v>
      </c>
      <c r="AX657" s="13" t="s">
        <v>75</v>
      </c>
      <c r="AY657" s="219" t="s">
        <v>164</v>
      </c>
    </row>
    <row r="658" spans="1:65" s="13" customFormat="1" ht="11.25">
      <c r="B658" s="209"/>
      <c r="C658" s="210"/>
      <c r="D658" s="211" t="s">
        <v>176</v>
      </c>
      <c r="E658" s="212" t="s">
        <v>1</v>
      </c>
      <c r="F658" s="213" t="s">
        <v>764</v>
      </c>
      <c r="G658" s="210"/>
      <c r="H658" s="212" t="s">
        <v>1</v>
      </c>
      <c r="I658" s="214"/>
      <c r="J658" s="210"/>
      <c r="K658" s="210"/>
      <c r="L658" s="215"/>
      <c r="M658" s="216"/>
      <c r="N658" s="217"/>
      <c r="O658" s="217"/>
      <c r="P658" s="217"/>
      <c r="Q658" s="217"/>
      <c r="R658" s="217"/>
      <c r="S658" s="217"/>
      <c r="T658" s="218"/>
      <c r="AT658" s="219" t="s">
        <v>176</v>
      </c>
      <c r="AU658" s="219" t="s">
        <v>84</v>
      </c>
      <c r="AV658" s="13" t="s">
        <v>82</v>
      </c>
      <c r="AW658" s="13" t="s">
        <v>31</v>
      </c>
      <c r="AX658" s="13" t="s">
        <v>75</v>
      </c>
      <c r="AY658" s="219" t="s">
        <v>164</v>
      </c>
    </row>
    <row r="659" spans="1:65" s="13" customFormat="1" ht="11.25">
      <c r="B659" s="209"/>
      <c r="C659" s="210"/>
      <c r="D659" s="211" t="s">
        <v>176</v>
      </c>
      <c r="E659" s="212" t="s">
        <v>1</v>
      </c>
      <c r="F659" s="213" t="s">
        <v>178</v>
      </c>
      <c r="G659" s="210"/>
      <c r="H659" s="212" t="s">
        <v>1</v>
      </c>
      <c r="I659" s="214"/>
      <c r="J659" s="210"/>
      <c r="K659" s="210"/>
      <c r="L659" s="215"/>
      <c r="M659" s="216"/>
      <c r="N659" s="217"/>
      <c r="O659" s="217"/>
      <c r="P659" s="217"/>
      <c r="Q659" s="217"/>
      <c r="R659" s="217"/>
      <c r="S659" s="217"/>
      <c r="T659" s="218"/>
      <c r="AT659" s="219" t="s">
        <v>176</v>
      </c>
      <c r="AU659" s="219" t="s">
        <v>84</v>
      </c>
      <c r="AV659" s="13" t="s">
        <v>82</v>
      </c>
      <c r="AW659" s="13" t="s">
        <v>31</v>
      </c>
      <c r="AX659" s="13" t="s">
        <v>75</v>
      </c>
      <c r="AY659" s="219" t="s">
        <v>164</v>
      </c>
    </row>
    <row r="660" spans="1:65" s="13" customFormat="1" ht="11.25">
      <c r="B660" s="209"/>
      <c r="C660" s="210"/>
      <c r="D660" s="211" t="s">
        <v>176</v>
      </c>
      <c r="E660" s="212" t="s">
        <v>1</v>
      </c>
      <c r="F660" s="213" t="s">
        <v>752</v>
      </c>
      <c r="G660" s="210"/>
      <c r="H660" s="212" t="s">
        <v>1</v>
      </c>
      <c r="I660" s="214"/>
      <c r="J660" s="210"/>
      <c r="K660" s="210"/>
      <c r="L660" s="215"/>
      <c r="M660" s="216"/>
      <c r="N660" s="217"/>
      <c r="O660" s="217"/>
      <c r="P660" s="217"/>
      <c r="Q660" s="217"/>
      <c r="R660" s="217"/>
      <c r="S660" s="217"/>
      <c r="T660" s="218"/>
      <c r="AT660" s="219" t="s">
        <v>176</v>
      </c>
      <c r="AU660" s="219" t="s">
        <v>84</v>
      </c>
      <c r="AV660" s="13" t="s">
        <v>82</v>
      </c>
      <c r="AW660" s="13" t="s">
        <v>31</v>
      </c>
      <c r="AX660" s="13" t="s">
        <v>75</v>
      </c>
      <c r="AY660" s="219" t="s">
        <v>164</v>
      </c>
    </row>
    <row r="661" spans="1:65" s="14" customFormat="1" ht="11.25">
      <c r="B661" s="220"/>
      <c r="C661" s="221"/>
      <c r="D661" s="211" t="s">
        <v>176</v>
      </c>
      <c r="E661" s="222" t="s">
        <v>1</v>
      </c>
      <c r="F661" s="223" t="s">
        <v>370</v>
      </c>
      <c r="G661" s="221"/>
      <c r="H661" s="224">
        <v>6</v>
      </c>
      <c r="I661" s="225"/>
      <c r="J661" s="221"/>
      <c r="K661" s="221"/>
      <c r="L661" s="226"/>
      <c r="M661" s="227"/>
      <c r="N661" s="228"/>
      <c r="O661" s="228"/>
      <c r="P661" s="228"/>
      <c r="Q661" s="228"/>
      <c r="R661" s="228"/>
      <c r="S661" s="228"/>
      <c r="T661" s="229"/>
      <c r="AT661" s="230" t="s">
        <v>176</v>
      </c>
      <c r="AU661" s="230" t="s">
        <v>84</v>
      </c>
      <c r="AV661" s="14" t="s">
        <v>84</v>
      </c>
      <c r="AW661" s="14" t="s">
        <v>31</v>
      </c>
      <c r="AX661" s="14" t="s">
        <v>75</v>
      </c>
      <c r="AY661" s="230" t="s">
        <v>164</v>
      </c>
    </row>
    <row r="662" spans="1:65" s="14" customFormat="1" ht="11.25">
      <c r="B662" s="220"/>
      <c r="C662" s="221"/>
      <c r="D662" s="211" t="s">
        <v>176</v>
      </c>
      <c r="E662" s="222" t="s">
        <v>1</v>
      </c>
      <c r="F662" s="223" t="s">
        <v>753</v>
      </c>
      <c r="G662" s="221"/>
      <c r="H662" s="224">
        <v>4.24</v>
      </c>
      <c r="I662" s="225"/>
      <c r="J662" s="221"/>
      <c r="K662" s="221"/>
      <c r="L662" s="226"/>
      <c r="M662" s="227"/>
      <c r="N662" s="228"/>
      <c r="O662" s="228"/>
      <c r="P662" s="228"/>
      <c r="Q662" s="228"/>
      <c r="R662" s="228"/>
      <c r="S662" s="228"/>
      <c r="T662" s="229"/>
      <c r="AT662" s="230" t="s">
        <v>176</v>
      </c>
      <c r="AU662" s="230" t="s">
        <v>84</v>
      </c>
      <c r="AV662" s="14" t="s">
        <v>84</v>
      </c>
      <c r="AW662" s="14" t="s">
        <v>31</v>
      </c>
      <c r="AX662" s="14" t="s">
        <v>75</v>
      </c>
      <c r="AY662" s="230" t="s">
        <v>164</v>
      </c>
    </row>
    <row r="663" spans="1:65" s="14" customFormat="1" ht="11.25">
      <c r="B663" s="220"/>
      <c r="C663" s="221"/>
      <c r="D663" s="211" t="s">
        <v>176</v>
      </c>
      <c r="E663" s="222" t="s">
        <v>1</v>
      </c>
      <c r="F663" s="223" t="s">
        <v>754</v>
      </c>
      <c r="G663" s="221"/>
      <c r="H663" s="224">
        <v>3.34</v>
      </c>
      <c r="I663" s="225"/>
      <c r="J663" s="221"/>
      <c r="K663" s="221"/>
      <c r="L663" s="226"/>
      <c r="M663" s="227"/>
      <c r="N663" s="228"/>
      <c r="O663" s="228"/>
      <c r="P663" s="228"/>
      <c r="Q663" s="228"/>
      <c r="R663" s="228"/>
      <c r="S663" s="228"/>
      <c r="T663" s="229"/>
      <c r="AT663" s="230" t="s">
        <v>176</v>
      </c>
      <c r="AU663" s="230" t="s">
        <v>84</v>
      </c>
      <c r="AV663" s="14" t="s">
        <v>84</v>
      </c>
      <c r="AW663" s="14" t="s">
        <v>31</v>
      </c>
      <c r="AX663" s="14" t="s">
        <v>75</v>
      </c>
      <c r="AY663" s="230" t="s">
        <v>164</v>
      </c>
    </row>
    <row r="664" spans="1:65" s="13" customFormat="1" ht="11.25">
      <c r="B664" s="209"/>
      <c r="C664" s="210"/>
      <c r="D664" s="211" t="s">
        <v>176</v>
      </c>
      <c r="E664" s="212" t="s">
        <v>1</v>
      </c>
      <c r="F664" s="213" t="s">
        <v>178</v>
      </c>
      <c r="G664" s="210"/>
      <c r="H664" s="212" t="s">
        <v>1</v>
      </c>
      <c r="I664" s="214"/>
      <c r="J664" s="210"/>
      <c r="K664" s="210"/>
      <c r="L664" s="215"/>
      <c r="M664" s="216"/>
      <c r="N664" s="217"/>
      <c r="O664" s="217"/>
      <c r="P664" s="217"/>
      <c r="Q664" s="217"/>
      <c r="R664" s="217"/>
      <c r="S664" s="217"/>
      <c r="T664" s="218"/>
      <c r="AT664" s="219" t="s">
        <v>176</v>
      </c>
      <c r="AU664" s="219" t="s">
        <v>84</v>
      </c>
      <c r="AV664" s="13" t="s">
        <v>82</v>
      </c>
      <c r="AW664" s="13" t="s">
        <v>31</v>
      </c>
      <c r="AX664" s="13" t="s">
        <v>75</v>
      </c>
      <c r="AY664" s="219" t="s">
        <v>164</v>
      </c>
    </row>
    <row r="665" spans="1:65" s="13" customFormat="1" ht="11.25">
      <c r="B665" s="209"/>
      <c r="C665" s="210"/>
      <c r="D665" s="211" t="s">
        <v>176</v>
      </c>
      <c r="E665" s="212" t="s">
        <v>1</v>
      </c>
      <c r="F665" s="213" t="s">
        <v>757</v>
      </c>
      <c r="G665" s="210"/>
      <c r="H665" s="212" t="s">
        <v>1</v>
      </c>
      <c r="I665" s="214"/>
      <c r="J665" s="210"/>
      <c r="K665" s="210"/>
      <c r="L665" s="215"/>
      <c r="M665" s="216"/>
      <c r="N665" s="217"/>
      <c r="O665" s="217"/>
      <c r="P665" s="217"/>
      <c r="Q665" s="217"/>
      <c r="R665" s="217"/>
      <c r="S665" s="217"/>
      <c r="T665" s="218"/>
      <c r="AT665" s="219" t="s">
        <v>176</v>
      </c>
      <c r="AU665" s="219" t="s">
        <v>84</v>
      </c>
      <c r="AV665" s="13" t="s">
        <v>82</v>
      </c>
      <c r="AW665" s="13" t="s">
        <v>31</v>
      </c>
      <c r="AX665" s="13" t="s">
        <v>75</v>
      </c>
      <c r="AY665" s="219" t="s">
        <v>164</v>
      </c>
    </row>
    <row r="666" spans="1:65" s="14" customFormat="1" ht="11.25">
      <c r="B666" s="220"/>
      <c r="C666" s="221"/>
      <c r="D666" s="211" t="s">
        <v>176</v>
      </c>
      <c r="E666" s="222" t="s">
        <v>1</v>
      </c>
      <c r="F666" s="223" t="s">
        <v>758</v>
      </c>
      <c r="G666" s="221"/>
      <c r="H666" s="224">
        <v>25.8</v>
      </c>
      <c r="I666" s="225"/>
      <c r="J666" s="221"/>
      <c r="K666" s="221"/>
      <c r="L666" s="226"/>
      <c r="M666" s="227"/>
      <c r="N666" s="228"/>
      <c r="O666" s="228"/>
      <c r="P666" s="228"/>
      <c r="Q666" s="228"/>
      <c r="R666" s="228"/>
      <c r="S666" s="228"/>
      <c r="T666" s="229"/>
      <c r="AT666" s="230" t="s">
        <v>176</v>
      </c>
      <c r="AU666" s="230" t="s">
        <v>84</v>
      </c>
      <c r="AV666" s="14" t="s">
        <v>84</v>
      </c>
      <c r="AW666" s="14" t="s">
        <v>31</v>
      </c>
      <c r="AX666" s="14" t="s">
        <v>75</v>
      </c>
      <c r="AY666" s="230" t="s">
        <v>164</v>
      </c>
    </row>
    <row r="667" spans="1:65" s="14" customFormat="1" ht="11.25">
      <c r="B667" s="220"/>
      <c r="C667" s="221"/>
      <c r="D667" s="211" t="s">
        <v>176</v>
      </c>
      <c r="E667" s="221"/>
      <c r="F667" s="223" t="s">
        <v>765</v>
      </c>
      <c r="G667" s="221"/>
      <c r="H667" s="224">
        <v>43.317999999999998</v>
      </c>
      <c r="I667" s="225"/>
      <c r="J667" s="221"/>
      <c r="K667" s="221"/>
      <c r="L667" s="226"/>
      <c r="M667" s="227"/>
      <c r="N667" s="228"/>
      <c r="O667" s="228"/>
      <c r="P667" s="228"/>
      <c r="Q667" s="228"/>
      <c r="R667" s="228"/>
      <c r="S667" s="228"/>
      <c r="T667" s="229"/>
      <c r="AT667" s="230" t="s">
        <v>176</v>
      </c>
      <c r="AU667" s="230" t="s">
        <v>84</v>
      </c>
      <c r="AV667" s="14" t="s">
        <v>84</v>
      </c>
      <c r="AW667" s="14" t="s">
        <v>4</v>
      </c>
      <c r="AX667" s="14" t="s">
        <v>82</v>
      </c>
      <c r="AY667" s="230" t="s">
        <v>164</v>
      </c>
    </row>
    <row r="668" spans="1:65" s="2" customFormat="1" ht="40.9" customHeight="1">
      <c r="A668" s="34"/>
      <c r="B668" s="35"/>
      <c r="C668" s="232" t="s">
        <v>766</v>
      </c>
      <c r="D668" s="232" t="s">
        <v>291</v>
      </c>
      <c r="E668" s="233" t="s">
        <v>767</v>
      </c>
      <c r="F668" s="234" t="s">
        <v>768</v>
      </c>
      <c r="G668" s="235" t="s">
        <v>189</v>
      </c>
      <c r="H668" s="236">
        <v>58.652000000000001</v>
      </c>
      <c r="I668" s="237"/>
      <c r="J668" s="238">
        <f>ROUND(I668*H668,2)</f>
        <v>0</v>
      </c>
      <c r="K668" s="234" t="s">
        <v>171</v>
      </c>
      <c r="L668" s="239"/>
      <c r="M668" s="240" t="s">
        <v>1</v>
      </c>
      <c r="N668" s="241" t="s">
        <v>40</v>
      </c>
      <c r="O668" s="71"/>
      <c r="P668" s="200">
        <f>O668*H668</f>
        <v>0</v>
      </c>
      <c r="Q668" s="200">
        <v>1.6000000000000001E-3</v>
      </c>
      <c r="R668" s="200">
        <f>Q668*H668</f>
        <v>9.3843200000000002E-2</v>
      </c>
      <c r="S668" s="200">
        <v>0</v>
      </c>
      <c r="T668" s="201">
        <f>S668*H668</f>
        <v>0</v>
      </c>
      <c r="U668" s="34"/>
      <c r="V668" s="34"/>
      <c r="W668" s="34"/>
      <c r="X668" s="34"/>
      <c r="Y668" s="34"/>
      <c r="Z668" s="34"/>
      <c r="AA668" s="34"/>
      <c r="AB668" s="34"/>
      <c r="AC668" s="34"/>
      <c r="AD668" s="34"/>
      <c r="AE668" s="34"/>
      <c r="AR668" s="202" t="s">
        <v>406</v>
      </c>
      <c r="AT668" s="202" t="s">
        <v>291</v>
      </c>
      <c r="AU668" s="202" t="s">
        <v>84</v>
      </c>
      <c r="AY668" s="17" t="s">
        <v>164</v>
      </c>
      <c r="BE668" s="203">
        <f>IF(N668="základní",J668,0)</f>
        <v>0</v>
      </c>
      <c r="BF668" s="203">
        <f>IF(N668="snížená",J668,0)</f>
        <v>0</v>
      </c>
      <c r="BG668" s="203">
        <f>IF(N668="zákl. přenesená",J668,0)</f>
        <v>0</v>
      </c>
      <c r="BH668" s="203">
        <f>IF(N668="sníž. přenesená",J668,0)</f>
        <v>0</v>
      </c>
      <c r="BI668" s="203">
        <f>IF(N668="nulová",J668,0)</f>
        <v>0</v>
      </c>
      <c r="BJ668" s="17" t="s">
        <v>82</v>
      </c>
      <c r="BK668" s="203">
        <f>ROUND(I668*H668,2)</f>
        <v>0</v>
      </c>
      <c r="BL668" s="17" t="s">
        <v>290</v>
      </c>
      <c r="BM668" s="202" t="s">
        <v>769</v>
      </c>
    </row>
    <row r="669" spans="1:65" s="13" customFormat="1" ht="22.5">
      <c r="B669" s="209"/>
      <c r="C669" s="210"/>
      <c r="D669" s="211" t="s">
        <v>176</v>
      </c>
      <c r="E669" s="212" t="s">
        <v>1</v>
      </c>
      <c r="F669" s="213" t="s">
        <v>177</v>
      </c>
      <c r="G669" s="210"/>
      <c r="H669" s="212" t="s">
        <v>1</v>
      </c>
      <c r="I669" s="214"/>
      <c r="J669" s="210"/>
      <c r="K669" s="210"/>
      <c r="L669" s="215"/>
      <c r="M669" s="216"/>
      <c r="N669" s="217"/>
      <c r="O669" s="217"/>
      <c r="P669" s="217"/>
      <c r="Q669" s="217"/>
      <c r="R669" s="217"/>
      <c r="S669" s="217"/>
      <c r="T669" s="218"/>
      <c r="AT669" s="219" t="s">
        <v>176</v>
      </c>
      <c r="AU669" s="219" t="s">
        <v>84</v>
      </c>
      <c r="AV669" s="13" t="s">
        <v>82</v>
      </c>
      <c r="AW669" s="13" t="s">
        <v>31</v>
      </c>
      <c r="AX669" s="13" t="s">
        <v>75</v>
      </c>
      <c r="AY669" s="219" t="s">
        <v>164</v>
      </c>
    </row>
    <row r="670" spans="1:65" s="13" customFormat="1" ht="11.25">
      <c r="B670" s="209"/>
      <c r="C670" s="210"/>
      <c r="D670" s="211" t="s">
        <v>176</v>
      </c>
      <c r="E670" s="212" t="s">
        <v>1</v>
      </c>
      <c r="F670" s="213" t="s">
        <v>178</v>
      </c>
      <c r="G670" s="210"/>
      <c r="H670" s="212" t="s">
        <v>1</v>
      </c>
      <c r="I670" s="214"/>
      <c r="J670" s="210"/>
      <c r="K670" s="210"/>
      <c r="L670" s="215"/>
      <c r="M670" s="216"/>
      <c r="N670" s="217"/>
      <c r="O670" s="217"/>
      <c r="P670" s="217"/>
      <c r="Q670" s="217"/>
      <c r="R670" s="217"/>
      <c r="S670" s="217"/>
      <c r="T670" s="218"/>
      <c r="AT670" s="219" t="s">
        <v>176</v>
      </c>
      <c r="AU670" s="219" t="s">
        <v>84</v>
      </c>
      <c r="AV670" s="13" t="s">
        <v>82</v>
      </c>
      <c r="AW670" s="13" t="s">
        <v>31</v>
      </c>
      <c r="AX670" s="13" t="s">
        <v>75</v>
      </c>
      <c r="AY670" s="219" t="s">
        <v>164</v>
      </c>
    </row>
    <row r="671" spans="1:65" s="13" customFormat="1" ht="11.25">
      <c r="B671" s="209"/>
      <c r="C671" s="210"/>
      <c r="D671" s="211" t="s">
        <v>176</v>
      </c>
      <c r="E671" s="212" t="s">
        <v>1</v>
      </c>
      <c r="F671" s="213" t="s">
        <v>755</v>
      </c>
      <c r="G671" s="210"/>
      <c r="H671" s="212" t="s">
        <v>1</v>
      </c>
      <c r="I671" s="214"/>
      <c r="J671" s="210"/>
      <c r="K671" s="210"/>
      <c r="L671" s="215"/>
      <c r="M671" s="216"/>
      <c r="N671" s="217"/>
      <c r="O671" s="217"/>
      <c r="P671" s="217"/>
      <c r="Q671" s="217"/>
      <c r="R671" s="217"/>
      <c r="S671" s="217"/>
      <c r="T671" s="218"/>
      <c r="AT671" s="219" t="s">
        <v>176</v>
      </c>
      <c r="AU671" s="219" t="s">
        <v>84</v>
      </c>
      <c r="AV671" s="13" t="s">
        <v>82</v>
      </c>
      <c r="AW671" s="13" t="s">
        <v>31</v>
      </c>
      <c r="AX671" s="13" t="s">
        <v>75</v>
      </c>
      <c r="AY671" s="219" t="s">
        <v>164</v>
      </c>
    </row>
    <row r="672" spans="1:65" s="14" customFormat="1" ht="11.25">
      <c r="B672" s="220"/>
      <c r="C672" s="221"/>
      <c r="D672" s="211" t="s">
        <v>176</v>
      </c>
      <c r="E672" s="222" t="s">
        <v>1</v>
      </c>
      <c r="F672" s="223" t="s">
        <v>756</v>
      </c>
      <c r="G672" s="221"/>
      <c r="H672" s="224">
        <v>53.32</v>
      </c>
      <c r="I672" s="225"/>
      <c r="J672" s="221"/>
      <c r="K672" s="221"/>
      <c r="L672" s="226"/>
      <c r="M672" s="227"/>
      <c r="N672" s="228"/>
      <c r="O672" s="228"/>
      <c r="P672" s="228"/>
      <c r="Q672" s="228"/>
      <c r="R672" s="228"/>
      <c r="S672" s="228"/>
      <c r="T672" s="229"/>
      <c r="AT672" s="230" t="s">
        <v>176</v>
      </c>
      <c r="AU672" s="230" t="s">
        <v>84</v>
      </c>
      <c r="AV672" s="14" t="s">
        <v>84</v>
      </c>
      <c r="AW672" s="14" t="s">
        <v>31</v>
      </c>
      <c r="AX672" s="14" t="s">
        <v>75</v>
      </c>
      <c r="AY672" s="230" t="s">
        <v>164</v>
      </c>
    </row>
    <row r="673" spans="1:65" s="14" customFormat="1" ht="11.25">
      <c r="B673" s="220"/>
      <c r="C673" s="221"/>
      <c r="D673" s="211" t="s">
        <v>176</v>
      </c>
      <c r="E673" s="221"/>
      <c r="F673" s="223" t="s">
        <v>770</v>
      </c>
      <c r="G673" s="221"/>
      <c r="H673" s="224">
        <v>58.652000000000001</v>
      </c>
      <c r="I673" s="225"/>
      <c r="J673" s="221"/>
      <c r="K673" s="221"/>
      <c r="L673" s="226"/>
      <c r="M673" s="227"/>
      <c r="N673" s="228"/>
      <c r="O673" s="228"/>
      <c r="P673" s="228"/>
      <c r="Q673" s="228"/>
      <c r="R673" s="228"/>
      <c r="S673" s="228"/>
      <c r="T673" s="229"/>
      <c r="AT673" s="230" t="s">
        <v>176</v>
      </c>
      <c r="AU673" s="230" t="s">
        <v>84</v>
      </c>
      <c r="AV673" s="14" t="s">
        <v>84</v>
      </c>
      <c r="AW673" s="14" t="s">
        <v>4</v>
      </c>
      <c r="AX673" s="14" t="s">
        <v>82</v>
      </c>
      <c r="AY673" s="230" t="s">
        <v>164</v>
      </c>
    </row>
    <row r="674" spans="1:65" s="2" customFormat="1" ht="36" customHeight="1">
      <c r="A674" s="34"/>
      <c r="B674" s="35"/>
      <c r="C674" s="191" t="s">
        <v>771</v>
      </c>
      <c r="D674" s="191" t="s">
        <v>167</v>
      </c>
      <c r="E674" s="192" t="s">
        <v>772</v>
      </c>
      <c r="F674" s="193" t="s">
        <v>773</v>
      </c>
      <c r="G674" s="194" t="s">
        <v>189</v>
      </c>
      <c r="H674" s="195">
        <v>18.46</v>
      </c>
      <c r="I674" s="196"/>
      <c r="J674" s="197">
        <f>ROUND(I674*H674,2)</f>
        <v>0</v>
      </c>
      <c r="K674" s="193" t="s">
        <v>171</v>
      </c>
      <c r="L674" s="39"/>
      <c r="M674" s="198" t="s">
        <v>1</v>
      </c>
      <c r="N674" s="199" t="s">
        <v>40</v>
      </c>
      <c r="O674" s="71"/>
      <c r="P674" s="200">
        <f>O674*H674</f>
        <v>0</v>
      </c>
      <c r="Q674" s="200">
        <v>4.0000000000000003E-5</v>
      </c>
      <c r="R674" s="200">
        <f>Q674*H674</f>
        <v>7.3840000000000006E-4</v>
      </c>
      <c r="S674" s="200">
        <v>0</v>
      </c>
      <c r="T674" s="201">
        <f>S674*H674</f>
        <v>0</v>
      </c>
      <c r="U674" s="34"/>
      <c r="V674" s="34"/>
      <c r="W674" s="34"/>
      <c r="X674" s="34"/>
      <c r="Y674" s="34"/>
      <c r="Z674" s="34"/>
      <c r="AA674" s="34"/>
      <c r="AB674" s="34"/>
      <c r="AC674" s="34"/>
      <c r="AD674" s="34"/>
      <c r="AE674" s="34"/>
      <c r="AR674" s="202" t="s">
        <v>290</v>
      </c>
      <c r="AT674" s="202" t="s">
        <v>167</v>
      </c>
      <c r="AU674" s="202" t="s">
        <v>84</v>
      </c>
      <c r="AY674" s="17" t="s">
        <v>164</v>
      </c>
      <c r="BE674" s="203">
        <f>IF(N674="základní",J674,0)</f>
        <v>0</v>
      </c>
      <c r="BF674" s="203">
        <f>IF(N674="snížená",J674,0)</f>
        <v>0</v>
      </c>
      <c r="BG674" s="203">
        <f>IF(N674="zákl. přenesená",J674,0)</f>
        <v>0</v>
      </c>
      <c r="BH674" s="203">
        <f>IF(N674="sníž. přenesená",J674,0)</f>
        <v>0</v>
      </c>
      <c r="BI674" s="203">
        <f>IF(N674="nulová",J674,0)</f>
        <v>0</v>
      </c>
      <c r="BJ674" s="17" t="s">
        <v>82</v>
      </c>
      <c r="BK674" s="203">
        <f>ROUND(I674*H674,2)</f>
        <v>0</v>
      </c>
      <c r="BL674" s="17" t="s">
        <v>290</v>
      </c>
      <c r="BM674" s="202" t="s">
        <v>774</v>
      </c>
    </row>
    <row r="675" spans="1:65" s="2" customFormat="1" ht="11.25">
      <c r="A675" s="34"/>
      <c r="B675" s="35"/>
      <c r="C675" s="36"/>
      <c r="D675" s="204" t="s">
        <v>174</v>
      </c>
      <c r="E675" s="36"/>
      <c r="F675" s="205" t="s">
        <v>775</v>
      </c>
      <c r="G675" s="36"/>
      <c r="H675" s="36"/>
      <c r="I675" s="206"/>
      <c r="J675" s="36"/>
      <c r="K675" s="36"/>
      <c r="L675" s="39"/>
      <c r="M675" s="207"/>
      <c r="N675" s="208"/>
      <c r="O675" s="71"/>
      <c r="P675" s="71"/>
      <c r="Q675" s="71"/>
      <c r="R675" s="71"/>
      <c r="S675" s="71"/>
      <c r="T675" s="72"/>
      <c r="U675" s="34"/>
      <c r="V675" s="34"/>
      <c r="W675" s="34"/>
      <c r="X675" s="34"/>
      <c r="Y675" s="34"/>
      <c r="Z675" s="34"/>
      <c r="AA675" s="34"/>
      <c r="AB675" s="34"/>
      <c r="AC675" s="34"/>
      <c r="AD675" s="34"/>
      <c r="AE675" s="34"/>
      <c r="AT675" s="17" t="s">
        <v>174</v>
      </c>
      <c r="AU675" s="17" t="s">
        <v>84</v>
      </c>
    </row>
    <row r="676" spans="1:65" s="13" customFormat="1" ht="22.5">
      <c r="B676" s="209"/>
      <c r="C676" s="210"/>
      <c r="D676" s="211" t="s">
        <v>176</v>
      </c>
      <c r="E676" s="212" t="s">
        <v>1</v>
      </c>
      <c r="F676" s="213" t="s">
        <v>635</v>
      </c>
      <c r="G676" s="210"/>
      <c r="H676" s="212" t="s">
        <v>1</v>
      </c>
      <c r="I676" s="214"/>
      <c r="J676" s="210"/>
      <c r="K676" s="210"/>
      <c r="L676" s="215"/>
      <c r="M676" s="216"/>
      <c r="N676" s="217"/>
      <c r="O676" s="217"/>
      <c r="P676" s="217"/>
      <c r="Q676" s="217"/>
      <c r="R676" s="217"/>
      <c r="S676" s="217"/>
      <c r="T676" s="218"/>
      <c r="AT676" s="219" t="s">
        <v>176</v>
      </c>
      <c r="AU676" s="219" t="s">
        <v>84</v>
      </c>
      <c r="AV676" s="13" t="s">
        <v>82</v>
      </c>
      <c r="AW676" s="13" t="s">
        <v>31</v>
      </c>
      <c r="AX676" s="13" t="s">
        <v>75</v>
      </c>
      <c r="AY676" s="219" t="s">
        <v>164</v>
      </c>
    </row>
    <row r="677" spans="1:65" s="13" customFormat="1" ht="11.25">
      <c r="B677" s="209"/>
      <c r="C677" s="210"/>
      <c r="D677" s="211" t="s">
        <v>176</v>
      </c>
      <c r="E677" s="212" t="s">
        <v>1</v>
      </c>
      <c r="F677" s="213" t="s">
        <v>764</v>
      </c>
      <c r="G677" s="210"/>
      <c r="H677" s="212" t="s">
        <v>1</v>
      </c>
      <c r="I677" s="214"/>
      <c r="J677" s="210"/>
      <c r="K677" s="210"/>
      <c r="L677" s="215"/>
      <c r="M677" s="216"/>
      <c r="N677" s="217"/>
      <c r="O677" s="217"/>
      <c r="P677" s="217"/>
      <c r="Q677" s="217"/>
      <c r="R677" s="217"/>
      <c r="S677" s="217"/>
      <c r="T677" s="218"/>
      <c r="AT677" s="219" t="s">
        <v>176</v>
      </c>
      <c r="AU677" s="219" t="s">
        <v>84</v>
      </c>
      <c r="AV677" s="13" t="s">
        <v>82</v>
      </c>
      <c r="AW677" s="13" t="s">
        <v>31</v>
      </c>
      <c r="AX677" s="13" t="s">
        <v>75</v>
      </c>
      <c r="AY677" s="219" t="s">
        <v>164</v>
      </c>
    </row>
    <row r="678" spans="1:65" s="13" customFormat="1" ht="11.25">
      <c r="B678" s="209"/>
      <c r="C678" s="210"/>
      <c r="D678" s="211" t="s">
        <v>176</v>
      </c>
      <c r="E678" s="212" t="s">
        <v>1</v>
      </c>
      <c r="F678" s="213" t="s">
        <v>178</v>
      </c>
      <c r="G678" s="210"/>
      <c r="H678" s="212" t="s">
        <v>1</v>
      </c>
      <c r="I678" s="214"/>
      <c r="J678" s="210"/>
      <c r="K678" s="210"/>
      <c r="L678" s="215"/>
      <c r="M678" s="216"/>
      <c r="N678" s="217"/>
      <c r="O678" s="217"/>
      <c r="P678" s="217"/>
      <c r="Q678" s="217"/>
      <c r="R678" s="217"/>
      <c r="S678" s="217"/>
      <c r="T678" s="218"/>
      <c r="AT678" s="219" t="s">
        <v>176</v>
      </c>
      <c r="AU678" s="219" t="s">
        <v>84</v>
      </c>
      <c r="AV678" s="13" t="s">
        <v>82</v>
      </c>
      <c r="AW678" s="13" t="s">
        <v>31</v>
      </c>
      <c r="AX678" s="13" t="s">
        <v>75</v>
      </c>
      <c r="AY678" s="219" t="s">
        <v>164</v>
      </c>
    </row>
    <row r="679" spans="1:65" s="13" customFormat="1" ht="11.25">
      <c r="B679" s="209"/>
      <c r="C679" s="210"/>
      <c r="D679" s="211" t="s">
        <v>176</v>
      </c>
      <c r="E679" s="212" t="s">
        <v>1</v>
      </c>
      <c r="F679" s="213" t="s">
        <v>752</v>
      </c>
      <c r="G679" s="210"/>
      <c r="H679" s="212" t="s">
        <v>1</v>
      </c>
      <c r="I679" s="214"/>
      <c r="J679" s="210"/>
      <c r="K679" s="210"/>
      <c r="L679" s="215"/>
      <c r="M679" s="216"/>
      <c r="N679" s="217"/>
      <c r="O679" s="217"/>
      <c r="P679" s="217"/>
      <c r="Q679" s="217"/>
      <c r="R679" s="217"/>
      <c r="S679" s="217"/>
      <c r="T679" s="218"/>
      <c r="AT679" s="219" t="s">
        <v>176</v>
      </c>
      <c r="AU679" s="219" t="s">
        <v>84</v>
      </c>
      <c r="AV679" s="13" t="s">
        <v>82</v>
      </c>
      <c r="AW679" s="13" t="s">
        <v>31</v>
      </c>
      <c r="AX679" s="13" t="s">
        <v>75</v>
      </c>
      <c r="AY679" s="219" t="s">
        <v>164</v>
      </c>
    </row>
    <row r="680" spans="1:65" s="14" customFormat="1" ht="11.25">
      <c r="B680" s="220"/>
      <c r="C680" s="221"/>
      <c r="D680" s="211" t="s">
        <v>176</v>
      </c>
      <c r="E680" s="222" t="s">
        <v>1</v>
      </c>
      <c r="F680" s="223" t="s">
        <v>370</v>
      </c>
      <c r="G680" s="221"/>
      <c r="H680" s="224">
        <v>6</v>
      </c>
      <c r="I680" s="225"/>
      <c r="J680" s="221"/>
      <c r="K680" s="221"/>
      <c r="L680" s="226"/>
      <c r="M680" s="227"/>
      <c r="N680" s="228"/>
      <c r="O680" s="228"/>
      <c r="P680" s="228"/>
      <c r="Q680" s="228"/>
      <c r="R680" s="228"/>
      <c r="S680" s="228"/>
      <c r="T680" s="229"/>
      <c r="AT680" s="230" t="s">
        <v>176</v>
      </c>
      <c r="AU680" s="230" t="s">
        <v>84</v>
      </c>
      <c r="AV680" s="14" t="s">
        <v>84</v>
      </c>
      <c r="AW680" s="14" t="s">
        <v>31</v>
      </c>
      <c r="AX680" s="14" t="s">
        <v>75</v>
      </c>
      <c r="AY680" s="230" t="s">
        <v>164</v>
      </c>
    </row>
    <row r="681" spans="1:65" s="14" customFormat="1" ht="11.25">
      <c r="B681" s="220"/>
      <c r="C681" s="221"/>
      <c r="D681" s="211" t="s">
        <v>176</v>
      </c>
      <c r="E681" s="222" t="s">
        <v>1</v>
      </c>
      <c r="F681" s="223" t="s">
        <v>776</v>
      </c>
      <c r="G681" s="221"/>
      <c r="H681" s="224">
        <v>4.88</v>
      </c>
      <c r="I681" s="225"/>
      <c r="J681" s="221"/>
      <c r="K681" s="221"/>
      <c r="L681" s="226"/>
      <c r="M681" s="227"/>
      <c r="N681" s="228"/>
      <c r="O681" s="228"/>
      <c r="P681" s="228"/>
      <c r="Q681" s="228"/>
      <c r="R681" s="228"/>
      <c r="S681" s="228"/>
      <c r="T681" s="229"/>
      <c r="AT681" s="230" t="s">
        <v>176</v>
      </c>
      <c r="AU681" s="230" t="s">
        <v>84</v>
      </c>
      <c r="AV681" s="14" t="s">
        <v>84</v>
      </c>
      <c r="AW681" s="14" t="s">
        <v>31</v>
      </c>
      <c r="AX681" s="14" t="s">
        <v>75</v>
      </c>
      <c r="AY681" s="230" t="s">
        <v>164</v>
      </c>
    </row>
    <row r="682" spans="1:65" s="14" customFormat="1" ht="11.25">
      <c r="B682" s="220"/>
      <c r="C682" s="221"/>
      <c r="D682" s="211" t="s">
        <v>176</v>
      </c>
      <c r="E682" s="222" t="s">
        <v>1</v>
      </c>
      <c r="F682" s="223" t="s">
        <v>753</v>
      </c>
      <c r="G682" s="221"/>
      <c r="H682" s="224">
        <v>4.24</v>
      </c>
      <c r="I682" s="225"/>
      <c r="J682" s="221"/>
      <c r="K682" s="221"/>
      <c r="L682" s="226"/>
      <c r="M682" s="227"/>
      <c r="N682" s="228"/>
      <c r="O682" s="228"/>
      <c r="P682" s="228"/>
      <c r="Q682" s="228"/>
      <c r="R682" s="228"/>
      <c r="S682" s="228"/>
      <c r="T682" s="229"/>
      <c r="AT682" s="230" t="s">
        <v>176</v>
      </c>
      <c r="AU682" s="230" t="s">
        <v>84</v>
      </c>
      <c r="AV682" s="14" t="s">
        <v>84</v>
      </c>
      <c r="AW682" s="14" t="s">
        <v>31</v>
      </c>
      <c r="AX682" s="14" t="s">
        <v>75</v>
      </c>
      <c r="AY682" s="230" t="s">
        <v>164</v>
      </c>
    </row>
    <row r="683" spans="1:65" s="14" customFormat="1" ht="11.25">
      <c r="B683" s="220"/>
      <c r="C683" s="221"/>
      <c r="D683" s="211" t="s">
        <v>176</v>
      </c>
      <c r="E683" s="222" t="s">
        <v>1</v>
      </c>
      <c r="F683" s="223" t="s">
        <v>754</v>
      </c>
      <c r="G683" s="221"/>
      <c r="H683" s="224">
        <v>3.34</v>
      </c>
      <c r="I683" s="225"/>
      <c r="J683" s="221"/>
      <c r="K683" s="221"/>
      <c r="L683" s="226"/>
      <c r="M683" s="227"/>
      <c r="N683" s="228"/>
      <c r="O683" s="228"/>
      <c r="P683" s="228"/>
      <c r="Q683" s="228"/>
      <c r="R683" s="228"/>
      <c r="S683" s="228"/>
      <c r="T683" s="229"/>
      <c r="AT683" s="230" t="s">
        <v>176</v>
      </c>
      <c r="AU683" s="230" t="s">
        <v>84</v>
      </c>
      <c r="AV683" s="14" t="s">
        <v>84</v>
      </c>
      <c r="AW683" s="14" t="s">
        <v>31</v>
      </c>
      <c r="AX683" s="14" t="s">
        <v>75</v>
      </c>
      <c r="AY683" s="230" t="s">
        <v>164</v>
      </c>
    </row>
    <row r="684" spans="1:65" s="2" customFormat="1" ht="26.45" customHeight="1">
      <c r="A684" s="34"/>
      <c r="B684" s="35"/>
      <c r="C684" s="191" t="s">
        <v>777</v>
      </c>
      <c r="D684" s="191" t="s">
        <v>167</v>
      </c>
      <c r="E684" s="192" t="s">
        <v>778</v>
      </c>
      <c r="F684" s="193" t="s">
        <v>779</v>
      </c>
      <c r="G684" s="194" t="s">
        <v>189</v>
      </c>
      <c r="H684" s="195">
        <v>30</v>
      </c>
      <c r="I684" s="196"/>
      <c r="J684" s="197">
        <f>ROUND(I684*H684,2)</f>
        <v>0</v>
      </c>
      <c r="K684" s="193" t="s">
        <v>171</v>
      </c>
      <c r="L684" s="39"/>
      <c r="M684" s="198" t="s">
        <v>1</v>
      </c>
      <c r="N684" s="199" t="s">
        <v>40</v>
      </c>
      <c r="O684" s="71"/>
      <c r="P684" s="200">
        <f>O684*H684</f>
        <v>0</v>
      </c>
      <c r="Q684" s="200">
        <v>0</v>
      </c>
      <c r="R684" s="200">
        <f>Q684*H684</f>
        <v>0</v>
      </c>
      <c r="S684" s="200">
        <v>0</v>
      </c>
      <c r="T684" s="201">
        <f>S684*H684</f>
        <v>0</v>
      </c>
      <c r="U684" s="34"/>
      <c r="V684" s="34"/>
      <c r="W684" s="34"/>
      <c r="X684" s="34"/>
      <c r="Y684" s="34"/>
      <c r="Z684" s="34"/>
      <c r="AA684" s="34"/>
      <c r="AB684" s="34"/>
      <c r="AC684" s="34"/>
      <c r="AD684" s="34"/>
      <c r="AE684" s="34"/>
      <c r="AR684" s="202" t="s">
        <v>290</v>
      </c>
      <c r="AT684" s="202" t="s">
        <v>167</v>
      </c>
      <c r="AU684" s="202" t="s">
        <v>84</v>
      </c>
      <c r="AY684" s="17" t="s">
        <v>164</v>
      </c>
      <c r="BE684" s="203">
        <f>IF(N684="základní",J684,0)</f>
        <v>0</v>
      </c>
      <c r="BF684" s="203">
        <f>IF(N684="snížená",J684,0)</f>
        <v>0</v>
      </c>
      <c r="BG684" s="203">
        <f>IF(N684="zákl. přenesená",J684,0)</f>
        <v>0</v>
      </c>
      <c r="BH684" s="203">
        <f>IF(N684="sníž. přenesená",J684,0)</f>
        <v>0</v>
      </c>
      <c r="BI684" s="203">
        <f>IF(N684="nulová",J684,0)</f>
        <v>0</v>
      </c>
      <c r="BJ684" s="17" t="s">
        <v>82</v>
      </c>
      <c r="BK684" s="203">
        <f>ROUND(I684*H684,2)</f>
        <v>0</v>
      </c>
      <c r="BL684" s="17" t="s">
        <v>290</v>
      </c>
      <c r="BM684" s="202" t="s">
        <v>780</v>
      </c>
    </row>
    <row r="685" spans="1:65" s="2" customFormat="1" ht="11.25">
      <c r="A685" s="34"/>
      <c r="B685" s="35"/>
      <c r="C685" s="36"/>
      <c r="D685" s="204" t="s">
        <v>174</v>
      </c>
      <c r="E685" s="36"/>
      <c r="F685" s="205" t="s">
        <v>781</v>
      </c>
      <c r="G685" s="36"/>
      <c r="H685" s="36"/>
      <c r="I685" s="206"/>
      <c r="J685" s="36"/>
      <c r="K685" s="36"/>
      <c r="L685" s="39"/>
      <c r="M685" s="207"/>
      <c r="N685" s="208"/>
      <c r="O685" s="71"/>
      <c r="P685" s="71"/>
      <c r="Q685" s="71"/>
      <c r="R685" s="71"/>
      <c r="S685" s="71"/>
      <c r="T685" s="72"/>
      <c r="U685" s="34"/>
      <c r="V685" s="34"/>
      <c r="W685" s="34"/>
      <c r="X685" s="34"/>
      <c r="Y685" s="34"/>
      <c r="Z685" s="34"/>
      <c r="AA685" s="34"/>
      <c r="AB685" s="34"/>
      <c r="AC685" s="34"/>
      <c r="AD685" s="34"/>
      <c r="AE685" s="34"/>
      <c r="AT685" s="17" t="s">
        <v>174</v>
      </c>
      <c r="AU685" s="17" t="s">
        <v>84</v>
      </c>
    </row>
    <row r="686" spans="1:65" s="13" customFormat="1" ht="22.5">
      <c r="B686" s="209"/>
      <c r="C686" s="210"/>
      <c r="D686" s="211" t="s">
        <v>176</v>
      </c>
      <c r="E686" s="212" t="s">
        <v>1</v>
      </c>
      <c r="F686" s="213" t="s">
        <v>177</v>
      </c>
      <c r="G686" s="210"/>
      <c r="H686" s="212" t="s">
        <v>1</v>
      </c>
      <c r="I686" s="214"/>
      <c r="J686" s="210"/>
      <c r="K686" s="210"/>
      <c r="L686" s="215"/>
      <c r="M686" s="216"/>
      <c r="N686" s="217"/>
      <c r="O686" s="217"/>
      <c r="P686" s="217"/>
      <c r="Q686" s="217"/>
      <c r="R686" s="217"/>
      <c r="S686" s="217"/>
      <c r="T686" s="218"/>
      <c r="AT686" s="219" t="s">
        <v>176</v>
      </c>
      <c r="AU686" s="219" t="s">
        <v>84</v>
      </c>
      <c r="AV686" s="13" t="s">
        <v>82</v>
      </c>
      <c r="AW686" s="13" t="s">
        <v>31</v>
      </c>
      <c r="AX686" s="13" t="s">
        <v>75</v>
      </c>
      <c r="AY686" s="219" t="s">
        <v>164</v>
      </c>
    </row>
    <row r="687" spans="1:65" s="13" customFormat="1" ht="11.25">
      <c r="B687" s="209"/>
      <c r="C687" s="210"/>
      <c r="D687" s="211" t="s">
        <v>176</v>
      </c>
      <c r="E687" s="212" t="s">
        <v>1</v>
      </c>
      <c r="F687" s="213" t="s">
        <v>178</v>
      </c>
      <c r="G687" s="210"/>
      <c r="H687" s="212" t="s">
        <v>1</v>
      </c>
      <c r="I687" s="214"/>
      <c r="J687" s="210"/>
      <c r="K687" s="210"/>
      <c r="L687" s="215"/>
      <c r="M687" s="216"/>
      <c r="N687" s="217"/>
      <c r="O687" s="217"/>
      <c r="P687" s="217"/>
      <c r="Q687" s="217"/>
      <c r="R687" s="217"/>
      <c r="S687" s="217"/>
      <c r="T687" s="218"/>
      <c r="AT687" s="219" t="s">
        <v>176</v>
      </c>
      <c r="AU687" s="219" t="s">
        <v>84</v>
      </c>
      <c r="AV687" s="13" t="s">
        <v>82</v>
      </c>
      <c r="AW687" s="13" t="s">
        <v>31</v>
      </c>
      <c r="AX687" s="13" t="s">
        <v>75</v>
      </c>
      <c r="AY687" s="219" t="s">
        <v>164</v>
      </c>
    </row>
    <row r="688" spans="1:65" s="13" customFormat="1" ht="11.25">
      <c r="B688" s="209"/>
      <c r="C688" s="210"/>
      <c r="D688" s="211" t="s">
        <v>176</v>
      </c>
      <c r="E688" s="212" t="s">
        <v>1</v>
      </c>
      <c r="F688" s="213" t="s">
        <v>782</v>
      </c>
      <c r="G688" s="210"/>
      <c r="H688" s="212" t="s">
        <v>1</v>
      </c>
      <c r="I688" s="214"/>
      <c r="J688" s="210"/>
      <c r="K688" s="210"/>
      <c r="L688" s="215"/>
      <c r="M688" s="216"/>
      <c r="N688" s="217"/>
      <c r="O688" s="217"/>
      <c r="P688" s="217"/>
      <c r="Q688" s="217"/>
      <c r="R688" s="217"/>
      <c r="S688" s="217"/>
      <c r="T688" s="218"/>
      <c r="AT688" s="219" t="s">
        <v>176</v>
      </c>
      <c r="AU688" s="219" t="s">
        <v>84</v>
      </c>
      <c r="AV688" s="13" t="s">
        <v>82</v>
      </c>
      <c r="AW688" s="13" t="s">
        <v>31</v>
      </c>
      <c r="AX688" s="13" t="s">
        <v>75</v>
      </c>
      <c r="AY688" s="219" t="s">
        <v>164</v>
      </c>
    </row>
    <row r="689" spans="1:65" s="13" customFormat="1" ht="11.25">
      <c r="B689" s="209"/>
      <c r="C689" s="210"/>
      <c r="D689" s="211" t="s">
        <v>176</v>
      </c>
      <c r="E689" s="212" t="s">
        <v>1</v>
      </c>
      <c r="F689" s="213" t="s">
        <v>389</v>
      </c>
      <c r="G689" s="210"/>
      <c r="H689" s="212" t="s">
        <v>1</v>
      </c>
      <c r="I689" s="214"/>
      <c r="J689" s="210"/>
      <c r="K689" s="210"/>
      <c r="L689" s="215"/>
      <c r="M689" s="216"/>
      <c r="N689" s="217"/>
      <c r="O689" s="217"/>
      <c r="P689" s="217"/>
      <c r="Q689" s="217"/>
      <c r="R689" s="217"/>
      <c r="S689" s="217"/>
      <c r="T689" s="218"/>
      <c r="AT689" s="219" t="s">
        <v>176</v>
      </c>
      <c r="AU689" s="219" t="s">
        <v>84</v>
      </c>
      <c r="AV689" s="13" t="s">
        <v>82</v>
      </c>
      <c r="AW689" s="13" t="s">
        <v>31</v>
      </c>
      <c r="AX689" s="13" t="s">
        <v>75</v>
      </c>
      <c r="AY689" s="219" t="s">
        <v>164</v>
      </c>
    </row>
    <row r="690" spans="1:65" s="14" customFormat="1" ht="11.25">
      <c r="B690" s="220"/>
      <c r="C690" s="221"/>
      <c r="D690" s="211" t="s">
        <v>176</v>
      </c>
      <c r="E690" s="222" t="s">
        <v>1</v>
      </c>
      <c r="F690" s="223" t="s">
        <v>260</v>
      </c>
      <c r="G690" s="221"/>
      <c r="H690" s="224">
        <v>30</v>
      </c>
      <c r="I690" s="225"/>
      <c r="J690" s="221"/>
      <c r="K690" s="221"/>
      <c r="L690" s="226"/>
      <c r="M690" s="227"/>
      <c r="N690" s="228"/>
      <c r="O690" s="228"/>
      <c r="P690" s="228"/>
      <c r="Q690" s="228"/>
      <c r="R690" s="228"/>
      <c r="S690" s="228"/>
      <c r="T690" s="229"/>
      <c r="AT690" s="230" t="s">
        <v>176</v>
      </c>
      <c r="AU690" s="230" t="s">
        <v>84</v>
      </c>
      <c r="AV690" s="14" t="s">
        <v>84</v>
      </c>
      <c r="AW690" s="14" t="s">
        <v>31</v>
      </c>
      <c r="AX690" s="14" t="s">
        <v>75</v>
      </c>
      <c r="AY690" s="230" t="s">
        <v>164</v>
      </c>
    </row>
    <row r="691" spans="1:65" s="2" customFormat="1" ht="26.45" customHeight="1">
      <c r="A691" s="34"/>
      <c r="B691" s="35"/>
      <c r="C691" s="191" t="s">
        <v>329</v>
      </c>
      <c r="D691" s="191" t="s">
        <v>167</v>
      </c>
      <c r="E691" s="192" t="s">
        <v>783</v>
      </c>
      <c r="F691" s="193" t="s">
        <v>784</v>
      </c>
      <c r="G691" s="194" t="s">
        <v>183</v>
      </c>
      <c r="H691" s="195">
        <v>1.1479999999999999</v>
      </c>
      <c r="I691" s="196"/>
      <c r="J691" s="197">
        <f>ROUND(I691*H691,2)</f>
        <v>0</v>
      </c>
      <c r="K691" s="193" t="s">
        <v>171</v>
      </c>
      <c r="L691" s="39"/>
      <c r="M691" s="198" t="s">
        <v>1</v>
      </c>
      <c r="N691" s="199" t="s">
        <v>40</v>
      </c>
      <c r="O691" s="71"/>
      <c r="P691" s="200">
        <f>O691*H691</f>
        <v>0</v>
      </c>
      <c r="Q691" s="200">
        <v>0</v>
      </c>
      <c r="R691" s="200">
        <f>Q691*H691</f>
        <v>0</v>
      </c>
      <c r="S691" s="200">
        <v>0</v>
      </c>
      <c r="T691" s="201">
        <f>S691*H691</f>
        <v>0</v>
      </c>
      <c r="U691" s="34"/>
      <c r="V691" s="34"/>
      <c r="W691" s="34"/>
      <c r="X691" s="34"/>
      <c r="Y691" s="34"/>
      <c r="Z691" s="34"/>
      <c r="AA691" s="34"/>
      <c r="AB691" s="34"/>
      <c r="AC691" s="34"/>
      <c r="AD691" s="34"/>
      <c r="AE691" s="34"/>
      <c r="AR691" s="202" t="s">
        <v>290</v>
      </c>
      <c r="AT691" s="202" t="s">
        <v>167</v>
      </c>
      <c r="AU691" s="202" t="s">
        <v>84</v>
      </c>
      <c r="AY691" s="17" t="s">
        <v>164</v>
      </c>
      <c r="BE691" s="203">
        <f>IF(N691="základní",J691,0)</f>
        <v>0</v>
      </c>
      <c r="BF691" s="203">
        <f>IF(N691="snížená",J691,0)</f>
        <v>0</v>
      </c>
      <c r="BG691" s="203">
        <f>IF(N691="zákl. přenesená",J691,0)</f>
        <v>0</v>
      </c>
      <c r="BH691" s="203">
        <f>IF(N691="sníž. přenesená",J691,0)</f>
        <v>0</v>
      </c>
      <c r="BI691" s="203">
        <f>IF(N691="nulová",J691,0)</f>
        <v>0</v>
      </c>
      <c r="BJ691" s="17" t="s">
        <v>82</v>
      </c>
      <c r="BK691" s="203">
        <f>ROUND(I691*H691,2)</f>
        <v>0</v>
      </c>
      <c r="BL691" s="17" t="s">
        <v>290</v>
      </c>
      <c r="BM691" s="202" t="s">
        <v>785</v>
      </c>
    </row>
    <row r="692" spans="1:65" s="2" customFormat="1" ht="11.25">
      <c r="A692" s="34"/>
      <c r="B692" s="35"/>
      <c r="C692" s="36"/>
      <c r="D692" s="204" t="s">
        <v>174</v>
      </c>
      <c r="E692" s="36"/>
      <c r="F692" s="205" t="s">
        <v>786</v>
      </c>
      <c r="G692" s="36"/>
      <c r="H692" s="36"/>
      <c r="I692" s="206"/>
      <c r="J692" s="36"/>
      <c r="K692" s="36"/>
      <c r="L692" s="39"/>
      <c r="M692" s="207"/>
      <c r="N692" s="208"/>
      <c r="O692" s="71"/>
      <c r="P692" s="71"/>
      <c r="Q692" s="71"/>
      <c r="R692" s="71"/>
      <c r="S692" s="71"/>
      <c r="T692" s="72"/>
      <c r="U692" s="34"/>
      <c r="V692" s="34"/>
      <c r="W692" s="34"/>
      <c r="X692" s="34"/>
      <c r="Y692" s="34"/>
      <c r="Z692" s="34"/>
      <c r="AA692" s="34"/>
      <c r="AB692" s="34"/>
      <c r="AC692" s="34"/>
      <c r="AD692" s="34"/>
      <c r="AE692" s="34"/>
      <c r="AT692" s="17" t="s">
        <v>174</v>
      </c>
      <c r="AU692" s="17" t="s">
        <v>84</v>
      </c>
    </row>
    <row r="693" spans="1:65" s="12" customFormat="1" ht="22.9" customHeight="1">
      <c r="B693" s="175"/>
      <c r="C693" s="176"/>
      <c r="D693" s="177" t="s">
        <v>74</v>
      </c>
      <c r="E693" s="189" t="s">
        <v>787</v>
      </c>
      <c r="F693" s="189" t="s">
        <v>788</v>
      </c>
      <c r="G693" s="176"/>
      <c r="H693" s="176"/>
      <c r="I693" s="179"/>
      <c r="J693" s="190">
        <f>BK693</f>
        <v>0</v>
      </c>
      <c r="K693" s="176"/>
      <c r="L693" s="181"/>
      <c r="M693" s="182"/>
      <c r="N693" s="183"/>
      <c r="O693" s="183"/>
      <c r="P693" s="184">
        <f>P694+P695+P696</f>
        <v>0</v>
      </c>
      <c r="Q693" s="183"/>
      <c r="R693" s="184">
        <f>R694+R695+R696</f>
        <v>0</v>
      </c>
      <c r="S693" s="183"/>
      <c r="T693" s="185">
        <f>T694+T695+T696</f>
        <v>0</v>
      </c>
      <c r="AR693" s="186" t="s">
        <v>84</v>
      </c>
      <c r="AT693" s="187" t="s">
        <v>74</v>
      </c>
      <c r="AU693" s="187" t="s">
        <v>82</v>
      </c>
      <c r="AY693" s="186" t="s">
        <v>164</v>
      </c>
      <c r="BK693" s="188">
        <f>BK694+BK695+BK696</f>
        <v>0</v>
      </c>
    </row>
    <row r="694" spans="1:65" s="2" customFormat="1" ht="26.45" customHeight="1">
      <c r="A694" s="34"/>
      <c r="B694" s="35"/>
      <c r="C694" s="191" t="s">
        <v>342</v>
      </c>
      <c r="D694" s="191" t="s">
        <v>167</v>
      </c>
      <c r="E694" s="192" t="s">
        <v>789</v>
      </c>
      <c r="F694" s="193" t="s">
        <v>790</v>
      </c>
      <c r="G694" s="194" t="s">
        <v>791</v>
      </c>
      <c r="H694" s="242"/>
      <c r="I694" s="196"/>
      <c r="J694" s="197">
        <f>ROUND(I694*H694,2)</f>
        <v>0</v>
      </c>
      <c r="K694" s="193" t="s">
        <v>171</v>
      </c>
      <c r="L694" s="39"/>
      <c r="M694" s="198" t="s">
        <v>1</v>
      </c>
      <c r="N694" s="199" t="s">
        <v>40</v>
      </c>
      <c r="O694" s="71"/>
      <c r="P694" s="200">
        <f>O694*H694</f>
        <v>0</v>
      </c>
      <c r="Q694" s="200">
        <v>0</v>
      </c>
      <c r="R694" s="200">
        <f>Q694*H694</f>
        <v>0</v>
      </c>
      <c r="S694" s="200">
        <v>0</v>
      </c>
      <c r="T694" s="201">
        <f>S694*H694</f>
        <v>0</v>
      </c>
      <c r="U694" s="34"/>
      <c r="V694" s="34"/>
      <c r="W694" s="34"/>
      <c r="X694" s="34"/>
      <c r="Y694" s="34"/>
      <c r="Z694" s="34"/>
      <c r="AA694" s="34"/>
      <c r="AB694" s="34"/>
      <c r="AC694" s="34"/>
      <c r="AD694" s="34"/>
      <c r="AE694" s="34"/>
      <c r="AR694" s="202" t="s">
        <v>290</v>
      </c>
      <c r="AT694" s="202" t="s">
        <v>167</v>
      </c>
      <c r="AU694" s="202" t="s">
        <v>84</v>
      </c>
      <c r="AY694" s="17" t="s">
        <v>164</v>
      </c>
      <c r="BE694" s="203">
        <f>IF(N694="základní",J694,0)</f>
        <v>0</v>
      </c>
      <c r="BF694" s="203">
        <f>IF(N694="snížená",J694,0)</f>
        <v>0</v>
      </c>
      <c r="BG694" s="203">
        <f>IF(N694="zákl. přenesená",J694,0)</f>
        <v>0</v>
      </c>
      <c r="BH694" s="203">
        <f>IF(N694="sníž. přenesená",J694,0)</f>
        <v>0</v>
      </c>
      <c r="BI694" s="203">
        <f>IF(N694="nulová",J694,0)</f>
        <v>0</v>
      </c>
      <c r="BJ694" s="17" t="s">
        <v>82</v>
      </c>
      <c r="BK694" s="203">
        <f>ROUND(I694*H694,2)</f>
        <v>0</v>
      </c>
      <c r="BL694" s="17" t="s">
        <v>290</v>
      </c>
      <c r="BM694" s="202" t="s">
        <v>792</v>
      </c>
    </row>
    <row r="695" spans="1:65" s="2" customFormat="1" ht="11.25">
      <c r="A695" s="34"/>
      <c r="B695" s="35"/>
      <c r="C695" s="36"/>
      <c r="D695" s="204" t="s">
        <v>174</v>
      </c>
      <c r="E695" s="36"/>
      <c r="F695" s="205" t="s">
        <v>793</v>
      </c>
      <c r="G695" s="36"/>
      <c r="H695" s="36"/>
      <c r="I695" s="206"/>
      <c r="J695" s="36"/>
      <c r="K695" s="36"/>
      <c r="L695" s="39"/>
      <c r="M695" s="207"/>
      <c r="N695" s="208"/>
      <c r="O695" s="71"/>
      <c r="P695" s="71"/>
      <c r="Q695" s="71"/>
      <c r="R695" s="71"/>
      <c r="S695" s="71"/>
      <c r="T695" s="72"/>
      <c r="U695" s="34"/>
      <c r="V695" s="34"/>
      <c r="W695" s="34"/>
      <c r="X695" s="34"/>
      <c r="Y695" s="34"/>
      <c r="Z695" s="34"/>
      <c r="AA695" s="34"/>
      <c r="AB695" s="34"/>
      <c r="AC695" s="34"/>
      <c r="AD695" s="34"/>
      <c r="AE695" s="34"/>
      <c r="AT695" s="17" t="s">
        <v>174</v>
      </c>
      <c r="AU695" s="17" t="s">
        <v>84</v>
      </c>
    </row>
    <row r="696" spans="1:65" s="12" customFormat="1" ht="20.85" customHeight="1">
      <c r="B696" s="175"/>
      <c r="C696" s="176"/>
      <c r="D696" s="177" t="s">
        <v>74</v>
      </c>
      <c r="E696" s="189" t="s">
        <v>794</v>
      </c>
      <c r="F696" s="189" t="s">
        <v>795</v>
      </c>
      <c r="G696" s="176"/>
      <c r="H696" s="176"/>
      <c r="I696" s="179"/>
      <c r="J696" s="190">
        <f>BK696</f>
        <v>0</v>
      </c>
      <c r="K696" s="176"/>
      <c r="L696" s="181"/>
      <c r="M696" s="182"/>
      <c r="N696" s="183"/>
      <c r="O696" s="183"/>
      <c r="P696" s="184">
        <f>SUM(P697:P715)</f>
        <v>0</v>
      </c>
      <c r="Q696" s="183"/>
      <c r="R696" s="184">
        <f>SUM(R697:R715)</f>
        <v>0</v>
      </c>
      <c r="S696" s="183"/>
      <c r="T696" s="185">
        <f>SUM(T697:T715)</f>
        <v>0</v>
      </c>
      <c r="AR696" s="186" t="s">
        <v>84</v>
      </c>
      <c r="AT696" s="187" t="s">
        <v>74</v>
      </c>
      <c r="AU696" s="187" t="s">
        <v>84</v>
      </c>
      <c r="AY696" s="186" t="s">
        <v>164</v>
      </c>
      <c r="BK696" s="188">
        <f>SUM(BK697:BK715)</f>
        <v>0</v>
      </c>
    </row>
    <row r="697" spans="1:65" s="2" customFormat="1" ht="40.9" customHeight="1">
      <c r="A697" s="34"/>
      <c r="B697" s="35"/>
      <c r="C697" s="191" t="s">
        <v>351</v>
      </c>
      <c r="D697" s="191" t="s">
        <v>167</v>
      </c>
      <c r="E697" s="192" t="s">
        <v>796</v>
      </c>
      <c r="F697" s="193" t="s">
        <v>797</v>
      </c>
      <c r="G697" s="194" t="s">
        <v>393</v>
      </c>
      <c r="H697" s="195">
        <v>1</v>
      </c>
      <c r="I697" s="196"/>
      <c r="J697" s="197">
        <f>ROUND(I697*H697,2)</f>
        <v>0</v>
      </c>
      <c r="K697" s="193" t="s">
        <v>1</v>
      </c>
      <c r="L697" s="39"/>
      <c r="M697" s="198" t="s">
        <v>1</v>
      </c>
      <c r="N697" s="199" t="s">
        <v>40</v>
      </c>
      <c r="O697" s="71"/>
      <c r="P697" s="200">
        <f>O697*H697</f>
        <v>0</v>
      </c>
      <c r="Q697" s="200">
        <v>0</v>
      </c>
      <c r="R697" s="200">
        <f>Q697*H697</f>
        <v>0</v>
      </c>
      <c r="S697" s="200">
        <v>0</v>
      </c>
      <c r="T697" s="201">
        <f>S697*H697</f>
        <v>0</v>
      </c>
      <c r="U697" s="34"/>
      <c r="V697" s="34"/>
      <c r="W697" s="34"/>
      <c r="X697" s="34"/>
      <c r="Y697" s="34"/>
      <c r="Z697" s="34"/>
      <c r="AA697" s="34"/>
      <c r="AB697" s="34"/>
      <c r="AC697" s="34"/>
      <c r="AD697" s="34"/>
      <c r="AE697" s="34"/>
      <c r="AR697" s="202" t="s">
        <v>290</v>
      </c>
      <c r="AT697" s="202" t="s">
        <v>167</v>
      </c>
      <c r="AU697" s="202" t="s">
        <v>165</v>
      </c>
      <c r="AY697" s="17" t="s">
        <v>164</v>
      </c>
      <c r="BE697" s="203">
        <f>IF(N697="základní",J697,0)</f>
        <v>0</v>
      </c>
      <c r="BF697" s="203">
        <f>IF(N697="snížená",J697,0)</f>
        <v>0</v>
      </c>
      <c r="BG697" s="203">
        <f>IF(N697="zákl. přenesená",J697,0)</f>
        <v>0</v>
      </c>
      <c r="BH697" s="203">
        <f>IF(N697="sníž. přenesená",J697,0)</f>
        <v>0</v>
      </c>
      <c r="BI697" s="203">
        <f>IF(N697="nulová",J697,0)</f>
        <v>0</v>
      </c>
      <c r="BJ697" s="17" t="s">
        <v>82</v>
      </c>
      <c r="BK697" s="203">
        <f>ROUND(I697*H697,2)</f>
        <v>0</v>
      </c>
      <c r="BL697" s="17" t="s">
        <v>290</v>
      </c>
      <c r="BM697" s="202" t="s">
        <v>798</v>
      </c>
    </row>
    <row r="698" spans="1:65" s="13" customFormat="1" ht="22.5">
      <c r="B698" s="209"/>
      <c r="C698" s="210"/>
      <c r="D698" s="211" t="s">
        <v>176</v>
      </c>
      <c r="E698" s="212" t="s">
        <v>1</v>
      </c>
      <c r="F698" s="213" t="s">
        <v>799</v>
      </c>
      <c r="G698" s="210"/>
      <c r="H698" s="212" t="s">
        <v>1</v>
      </c>
      <c r="I698" s="214"/>
      <c r="J698" s="210"/>
      <c r="K698" s="210"/>
      <c r="L698" s="215"/>
      <c r="M698" s="216"/>
      <c r="N698" s="217"/>
      <c r="O698" s="217"/>
      <c r="P698" s="217"/>
      <c r="Q698" s="217"/>
      <c r="R698" s="217"/>
      <c r="S698" s="217"/>
      <c r="T698" s="218"/>
      <c r="AT698" s="219" t="s">
        <v>176</v>
      </c>
      <c r="AU698" s="219" t="s">
        <v>165</v>
      </c>
      <c r="AV698" s="13" t="s">
        <v>82</v>
      </c>
      <c r="AW698" s="13" t="s">
        <v>31</v>
      </c>
      <c r="AX698" s="13" t="s">
        <v>75</v>
      </c>
      <c r="AY698" s="219" t="s">
        <v>164</v>
      </c>
    </row>
    <row r="699" spans="1:65" s="13" customFormat="1" ht="11.25">
      <c r="B699" s="209"/>
      <c r="C699" s="210"/>
      <c r="D699" s="211" t="s">
        <v>176</v>
      </c>
      <c r="E699" s="212" t="s">
        <v>1</v>
      </c>
      <c r="F699" s="213" t="s">
        <v>178</v>
      </c>
      <c r="G699" s="210"/>
      <c r="H699" s="212" t="s">
        <v>1</v>
      </c>
      <c r="I699" s="214"/>
      <c r="J699" s="210"/>
      <c r="K699" s="210"/>
      <c r="L699" s="215"/>
      <c r="M699" s="216"/>
      <c r="N699" s="217"/>
      <c r="O699" s="217"/>
      <c r="P699" s="217"/>
      <c r="Q699" s="217"/>
      <c r="R699" s="217"/>
      <c r="S699" s="217"/>
      <c r="T699" s="218"/>
      <c r="AT699" s="219" t="s">
        <v>176</v>
      </c>
      <c r="AU699" s="219" t="s">
        <v>165</v>
      </c>
      <c r="AV699" s="13" t="s">
        <v>82</v>
      </c>
      <c r="AW699" s="13" t="s">
        <v>31</v>
      </c>
      <c r="AX699" s="13" t="s">
        <v>75</v>
      </c>
      <c r="AY699" s="219" t="s">
        <v>164</v>
      </c>
    </row>
    <row r="700" spans="1:65" s="13" customFormat="1" ht="11.25">
      <c r="B700" s="209"/>
      <c r="C700" s="210"/>
      <c r="D700" s="211" t="s">
        <v>176</v>
      </c>
      <c r="E700" s="212" t="s">
        <v>1</v>
      </c>
      <c r="F700" s="213" t="s">
        <v>800</v>
      </c>
      <c r="G700" s="210"/>
      <c r="H700" s="212" t="s">
        <v>1</v>
      </c>
      <c r="I700" s="214"/>
      <c r="J700" s="210"/>
      <c r="K700" s="210"/>
      <c r="L700" s="215"/>
      <c r="M700" s="216"/>
      <c r="N700" s="217"/>
      <c r="O700" s="217"/>
      <c r="P700" s="217"/>
      <c r="Q700" s="217"/>
      <c r="R700" s="217"/>
      <c r="S700" s="217"/>
      <c r="T700" s="218"/>
      <c r="AT700" s="219" t="s">
        <v>176</v>
      </c>
      <c r="AU700" s="219" t="s">
        <v>165</v>
      </c>
      <c r="AV700" s="13" t="s">
        <v>82</v>
      </c>
      <c r="AW700" s="13" t="s">
        <v>31</v>
      </c>
      <c r="AX700" s="13" t="s">
        <v>75</v>
      </c>
      <c r="AY700" s="219" t="s">
        <v>164</v>
      </c>
    </row>
    <row r="701" spans="1:65" s="14" customFormat="1" ht="11.25">
      <c r="B701" s="220"/>
      <c r="C701" s="221"/>
      <c r="D701" s="211" t="s">
        <v>176</v>
      </c>
      <c r="E701" s="222" t="s">
        <v>1</v>
      </c>
      <c r="F701" s="223" t="s">
        <v>82</v>
      </c>
      <c r="G701" s="221"/>
      <c r="H701" s="224">
        <v>1</v>
      </c>
      <c r="I701" s="225"/>
      <c r="J701" s="221"/>
      <c r="K701" s="221"/>
      <c r="L701" s="226"/>
      <c r="M701" s="227"/>
      <c r="N701" s="228"/>
      <c r="O701" s="228"/>
      <c r="P701" s="228"/>
      <c r="Q701" s="228"/>
      <c r="R701" s="228"/>
      <c r="S701" s="228"/>
      <c r="T701" s="229"/>
      <c r="AT701" s="230" t="s">
        <v>176</v>
      </c>
      <c r="AU701" s="230" t="s">
        <v>165</v>
      </c>
      <c r="AV701" s="14" t="s">
        <v>84</v>
      </c>
      <c r="AW701" s="14" t="s">
        <v>31</v>
      </c>
      <c r="AX701" s="14" t="s">
        <v>75</v>
      </c>
      <c r="AY701" s="230" t="s">
        <v>164</v>
      </c>
    </row>
    <row r="702" spans="1:65" s="2" customFormat="1" ht="24" customHeight="1">
      <c r="A702" s="34"/>
      <c r="B702" s="35"/>
      <c r="C702" s="191" t="s">
        <v>801</v>
      </c>
      <c r="D702" s="191" t="s">
        <v>167</v>
      </c>
      <c r="E702" s="192" t="s">
        <v>802</v>
      </c>
      <c r="F702" s="193" t="s">
        <v>803</v>
      </c>
      <c r="G702" s="194" t="s">
        <v>393</v>
      </c>
      <c r="H702" s="195">
        <v>1</v>
      </c>
      <c r="I702" s="196"/>
      <c r="J702" s="197">
        <f>ROUND(I702*H702,2)</f>
        <v>0</v>
      </c>
      <c r="K702" s="193" t="s">
        <v>171</v>
      </c>
      <c r="L702" s="39"/>
      <c r="M702" s="198" t="s">
        <v>1</v>
      </c>
      <c r="N702" s="199" t="s">
        <v>40</v>
      </c>
      <c r="O702" s="71"/>
      <c r="P702" s="200">
        <f>O702*H702</f>
        <v>0</v>
      </c>
      <c r="Q702" s="200">
        <v>0</v>
      </c>
      <c r="R702" s="200">
        <f>Q702*H702</f>
        <v>0</v>
      </c>
      <c r="S702" s="200">
        <v>0</v>
      </c>
      <c r="T702" s="201">
        <f>S702*H702</f>
        <v>0</v>
      </c>
      <c r="U702" s="34"/>
      <c r="V702" s="34"/>
      <c r="W702" s="34"/>
      <c r="X702" s="34"/>
      <c r="Y702" s="34"/>
      <c r="Z702" s="34"/>
      <c r="AA702" s="34"/>
      <c r="AB702" s="34"/>
      <c r="AC702" s="34"/>
      <c r="AD702" s="34"/>
      <c r="AE702" s="34"/>
      <c r="AR702" s="202" t="s">
        <v>290</v>
      </c>
      <c r="AT702" s="202" t="s">
        <v>167</v>
      </c>
      <c r="AU702" s="202" t="s">
        <v>165</v>
      </c>
      <c r="AY702" s="17" t="s">
        <v>164</v>
      </c>
      <c r="BE702" s="203">
        <f>IF(N702="základní",J702,0)</f>
        <v>0</v>
      </c>
      <c r="BF702" s="203">
        <f>IF(N702="snížená",J702,0)</f>
        <v>0</v>
      </c>
      <c r="BG702" s="203">
        <f>IF(N702="zákl. přenesená",J702,0)</f>
        <v>0</v>
      </c>
      <c r="BH702" s="203">
        <f>IF(N702="sníž. přenesená",J702,0)</f>
        <v>0</v>
      </c>
      <c r="BI702" s="203">
        <f>IF(N702="nulová",J702,0)</f>
        <v>0</v>
      </c>
      <c r="BJ702" s="17" t="s">
        <v>82</v>
      </c>
      <c r="BK702" s="203">
        <f>ROUND(I702*H702,2)</f>
        <v>0</v>
      </c>
      <c r="BL702" s="17" t="s">
        <v>290</v>
      </c>
      <c r="BM702" s="202" t="s">
        <v>804</v>
      </c>
    </row>
    <row r="703" spans="1:65" s="2" customFormat="1" ht="11.25">
      <c r="A703" s="34"/>
      <c r="B703" s="35"/>
      <c r="C703" s="36"/>
      <c r="D703" s="204" t="s">
        <v>174</v>
      </c>
      <c r="E703" s="36"/>
      <c r="F703" s="205" t="s">
        <v>805</v>
      </c>
      <c r="G703" s="36"/>
      <c r="H703" s="36"/>
      <c r="I703" s="206"/>
      <c r="J703" s="36"/>
      <c r="K703" s="36"/>
      <c r="L703" s="39"/>
      <c r="M703" s="207"/>
      <c r="N703" s="208"/>
      <c r="O703" s="71"/>
      <c r="P703" s="71"/>
      <c r="Q703" s="71"/>
      <c r="R703" s="71"/>
      <c r="S703" s="71"/>
      <c r="T703" s="72"/>
      <c r="U703" s="34"/>
      <c r="V703" s="34"/>
      <c r="W703" s="34"/>
      <c r="X703" s="34"/>
      <c r="Y703" s="34"/>
      <c r="Z703" s="34"/>
      <c r="AA703" s="34"/>
      <c r="AB703" s="34"/>
      <c r="AC703" s="34"/>
      <c r="AD703" s="34"/>
      <c r="AE703" s="34"/>
      <c r="AT703" s="17" t="s">
        <v>174</v>
      </c>
      <c r="AU703" s="17" t="s">
        <v>165</v>
      </c>
    </row>
    <row r="704" spans="1:65" s="13" customFormat="1" ht="22.5">
      <c r="B704" s="209"/>
      <c r="C704" s="210"/>
      <c r="D704" s="211" t="s">
        <v>176</v>
      </c>
      <c r="E704" s="212" t="s">
        <v>1</v>
      </c>
      <c r="F704" s="213" t="s">
        <v>635</v>
      </c>
      <c r="G704" s="210"/>
      <c r="H704" s="212" t="s">
        <v>1</v>
      </c>
      <c r="I704" s="214"/>
      <c r="J704" s="210"/>
      <c r="K704" s="210"/>
      <c r="L704" s="215"/>
      <c r="M704" s="216"/>
      <c r="N704" s="217"/>
      <c r="O704" s="217"/>
      <c r="P704" s="217"/>
      <c r="Q704" s="217"/>
      <c r="R704" s="217"/>
      <c r="S704" s="217"/>
      <c r="T704" s="218"/>
      <c r="AT704" s="219" t="s">
        <v>176</v>
      </c>
      <c r="AU704" s="219" t="s">
        <v>165</v>
      </c>
      <c r="AV704" s="13" t="s">
        <v>82</v>
      </c>
      <c r="AW704" s="13" t="s">
        <v>31</v>
      </c>
      <c r="AX704" s="13" t="s">
        <v>75</v>
      </c>
      <c r="AY704" s="219" t="s">
        <v>164</v>
      </c>
    </row>
    <row r="705" spans="1:65" s="13" customFormat="1" ht="11.25">
      <c r="B705" s="209"/>
      <c r="C705" s="210"/>
      <c r="D705" s="211" t="s">
        <v>176</v>
      </c>
      <c r="E705" s="212" t="s">
        <v>1</v>
      </c>
      <c r="F705" s="213" t="s">
        <v>178</v>
      </c>
      <c r="G705" s="210"/>
      <c r="H705" s="212" t="s">
        <v>1</v>
      </c>
      <c r="I705" s="214"/>
      <c r="J705" s="210"/>
      <c r="K705" s="210"/>
      <c r="L705" s="215"/>
      <c r="M705" s="216"/>
      <c r="N705" s="217"/>
      <c r="O705" s="217"/>
      <c r="P705" s="217"/>
      <c r="Q705" s="217"/>
      <c r="R705" s="217"/>
      <c r="S705" s="217"/>
      <c r="T705" s="218"/>
      <c r="AT705" s="219" t="s">
        <v>176</v>
      </c>
      <c r="AU705" s="219" t="s">
        <v>165</v>
      </c>
      <c r="AV705" s="13" t="s">
        <v>82</v>
      </c>
      <c r="AW705" s="13" t="s">
        <v>31</v>
      </c>
      <c r="AX705" s="13" t="s">
        <v>75</v>
      </c>
      <c r="AY705" s="219" t="s">
        <v>164</v>
      </c>
    </row>
    <row r="706" spans="1:65" s="13" customFormat="1" ht="11.25">
      <c r="B706" s="209"/>
      <c r="C706" s="210"/>
      <c r="D706" s="211" t="s">
        <v>176</v>
      </c>
      <c r="E706" s="212" t="s">
        <v>1</v>
      </c>
      <c r="F706" s="213" t="s">
        <v>806</v>
      </c>
      <c r="G706" s="210"/>
      <c r="H706" s="212" t="s">
        <v>1</v>
      </c>
      <c r="I706" s="214"/>
      <c r="J706" s="210"/>
      <c r="K706" s="210"/>
      <c r="L706" s="215"/>
      <c r="M706" s="216"/>
      <c r="N706" s="217"/>
      <c r="O706" s="217"/>
      <c r="P706" s="217"/>
      <c r="Q706" s="217"/>
      <c r="R706" s="217"/>
      <c r="S706" s="217"/>
      <c r="T706" s="218"/>
      <c r="AT706" s="219" t="s">
        <v>176</v>
      </c>
      <c r="AU706" s="219" t="s">
        <v>165</v>
      </c>
      <c r="AV706" s="13" t="s">
        <v>82</v>
      </c>
      <c r="AW706" s="13" t="s">
        <v>31</v>
      </c>
      <c r="AX706" s="13" t="s">
        <v>75</v>
      </c>
      <c r="AY706" s="219" t="s">
        <v>164</v>
      </c>
    </row>
    <row r="707" spans="1:65" s="13" customFormat="1" ht="11.25">
      <c r="B707" s="209"/>
      <c r="C707" s="210"/>
      <c r="D707" s="211" t="s">
        <v>176</v>
      </c>
      <c r="E707" s="212" t="s">
        <v>1</v>
      </c>
      <c r="F707" s="213" t="s">
        <v>807</v>
      </c>
      <c r="G707" s="210"/>
      <c r="H707" s="212" t="s">
        <v>1</v>
      </c>
      <c r="I707" s="214"/>
      <c r="J707" s="210"/>
      <c r="K707" s="210"/>
      <c r="L707" s="215"/>
      <c r="M707" s="216"/>
      <c r="N707" s="217"/>
      <c r="O707" s="217"/>
      <c r="P707" s="217"/>
      <c r="Q707" s="217"/>
      <c r="R707" s="217"/>
      <c r="S707" s="217"/>
      <c r="T707" s="218"/>
      <c r="AT707" s="219" t="s">
        <v>176</v>
      </c>
      <c r="AU707" s="219" t="s">
        <v>165</v>
      </c>
      <c r="AV707" s="13" t="s">
        <v>82</v>
      </c>
      <c r="AW707" s="13" t="s">
        <v>31</v>
      </c>
      <c r="AX707" s="13" t="s">
        <v>75</v>
      </c>
      <c r="AY707" s="219" t="s">
        <v>164</v>
      </c>
    </row>
    <row r="708" spans="1:65" s="14" customFormat="1" ht="11.25">
      <c r="B708" s="220"/>
      <c r="C708" s="221"/>
      <c r="D708" s="211" t="s">
        <v>176</v>
      </c>
      <c r="E708" s="222" t="s">
        <v>1</v>
      </c>
      <c r="F708" s="223" t="s">
        <v>82</v>
      </c>
      <c r="G708" s="221"/>
      <c r="H708" s="224">
        <v>1</v>
      </c>
      <c r="I708" s="225"/>
      <c r="J708" s="221"/>
      <c r="K708" s="221"/>
      <c r="L708" s="226"/>
      <c r="M708" s="227"/>
      <c r="N708" s="228"/>
      <c r="O708" s="228"/>
      <c r="P708" s="228"/>
      <c r="Q708" s="228"/>
      <c r="R708" s="228"/>
      <c r="S708" s="228"/>
      <c r="T708" s="229"/>
      <c r="AT708" s="230" t="s">
        <v>176</v>
      </c>
      <c r="AU708" s="230" t="s">
        <v>165</v>
      </c>
      <c r="AV708" s="14" t="s">
        <v>84</v>
      </c>
      <c r="AW708" s="14" t="s">
        <v>31</v>
      </c>
      <c r="AX708" s="14" t="s">
        <v>75</v>
      </c>
      <c r="AY708" s="230" t="s">
        <v>164</v>
      </c>
    </row>
    <row r="709" spans="1:65" s="2" customFormat="1" ht="24" customHeight="1">
      <c r="A709" s="34"/>
      <c r="B709" s="35"/>
      <c r="C709" s="191" t="s">
        <v>808</v>
      </c>
      <c r="D709" s="191" t="s">
        <v>167</v>
      </c>
      <c r="E709" s="192" t="s">
        <v>809</v>
      </c>
      <c r="F709" s="193" t="s">
        <v>810</v>
      </c>
      <c r="G709" s="194" t="s">
        <v>393</v>
      </c>
      <c r="H709" s="195">
        <v>2</v>
      </c>
      <c r="I709" s="196"/>
      <c r="J709" s="197">
        <f>ROUND(I709*H709,2)</f>
        <v>0</v>
      </c>
      <c r="K709" s="193" t="s">
        <v>171</v>
      </c>
      <c r="L709" s="39"/>
      <c r="M709" s="198" t="s">
        <v>1</v>
      </c>
      <c r="N709" s="199" t="s">
        <v>40</v>
      </c>
      <c r="O709" s="71"/>
      <c r="P709" s="200">
        <f>O709*H709</f>
        <v>0</v>
      </c>
      <c r="Q709" s="200">
        <v>0</v>
      </c>
      <c r="R709" s="200">
        <f>Q709*H709</f>
        <v>0</v>
      </c>
      <c r="S709" s="200">
        <v>0</v>
      </c>
      <c r="T709" s="201">
        <f>S709*H709</f>
        <v>0</v>
      </c>
      <c r="U709" s="34"/>
      <c r="V709" s="34"/>
      <c r="W709" s="34"/>
      <c r="X709" s="34"/>
      <c r="Y709" s="34"/>
      <c r="Z709" s="34"/>
      <c r="AA709" s="34"/>
      <c r="AB709" s="34"/>
      <c r="AC709" s="34"/>
      <c r="AD709" s="34"/>
      <c r="AE709" s="34"/>
      <c r="AR709" s="202" t="s">
        <v>290</v>
      </c>
      <c r="AT709" s="202" t="s">
        <v>167</v>
      </c>
      <c r="AU709" s="202" t="s">
        <v>165</v>
      </c>
      <c r="AY709" s="17" t="s">
        <v>164</v>
      </c>
      <c r="BE709" s="203">
        <f>IF(N709="základní",J709,0)</f>
        <v>0</v>
      </c>
      <c r="BF709" s="203">
        <f>IF(N709="snížená",J709,0)</f>
        <v>0</v>
      </c>
      <c r="BG709" s="203">
        <f>IF(N709="zákl. přenesená",J709,0)</f>
        <v>0</v>
      </c>
      <c r="BH709" s="203">
        <f>IF(N709="sníž. přenesená",J709,0)</f>
        <v>0</v>
      </c>
      <c r="BI709" s="203">
        <f>IF(N709="nulová",J709,0)</f>
        <v>0</v>
      </c>
      <c r="BJ709" s="17" t="s">
        <v>82</v>
      </c>
      <c r="BK709" s="203">
        <f>ROUND(I709*H709,2)</f>
        <v>0</v>
      </c>
      <c r="BL709" s="17" t="s">
        <v>290</v>
      </c>
      <c r="BM709" s="202" t="s">
        <v>811</v>
      </c>
    </row>
    <row r="710" spans="1:65" s="2" customFormat="1" ht="11.25">
      <c r="A710" s="34"/>
      <c r="B710" s="35"/>
      <c r="C710" s="36"/>
      <c r="D710" s="204" t="s">
        <v>174</v>
      </c>
      <c r="E710" s="36"/>
      <c r="F710" s="205" t="s">
        <v>812</v>
      </c>
      <c r="G710" s="36"/>
      <c r="H710" s="36"/>
      <c r="I710" s="206"/>
      <c r="J710" s="36"/>
      <c r="K710" s="36"/>
      <c r="L710" s="39"/>
      <c r="M710" s="207"/>
      <c r="N710" s="208"/>
      <c r="O710" s="71"/>
      <c r="P710" s="71"/>
      <c r="Q710" s="71"/>
      <c r="R710" s="71"/>
      <c r="S710" s="71"/>
      <c r="T710" s="72"/>
      <c r="U710" s="34"/>
      <c r="V710" s="34"/>
      <c r="W710" s="34"/>
      <c r="X710" s="34"/>
      <c r="Y710" s="34"/>
      <c r="Z710" s="34"/>
      <c r="AA710" s="34"/>
      <c r="AB710" s="34"/>
      <c r="AC710" s="34"/>
      <c r="AD710" s="34"/>
      <c r="AE710" s="34"/>
      <c r="AT710" s="17" t="s">
        <v>174</v>
      </c>
      <c r="AU710" s="17" t="s">
        <v>165</v>
      </c>
    </row>
    <row r="711" spans="1:65" s="13" customFormat="1" ht="22.5">
      <c r="B711" s="209"/>
      <c r="C711" s="210"/>
      <c r="D711" s="211" t="s">
        <v>176</v>
      </c>
      <c r="E711" s="212" t="s">
        <v>1</v>
      </c>
      <c r="F711" s="213" t="s">
        <v>635</v>
      </c>
      <c r="G711" s="210"/>
      <c r="H711" s="212" t="s">
        <v>1</v>
      </c>
      <c r="I711" s="214"/>
      <c r="J711" s="210"/>
      <c r="K711" s="210"/>
      <c r="L711" s="215"/>
      <c r="M711" s="216"/>
      <c r="N711" s="217"/>
      <c r="O711" s="217"/>
      <c r="P711" s="217"/>
      <c r="Q711" s="217"/>
      <c r="R711" s="217"/>
      <c r="S711" s="217"/>
      <c r="T711" s="218"/>
      <c r="AT711" s="219" t="s">
        <v>176</v>
      </c>
      <c r="AU711" s="219" t="s">
        <v>165</v>
      </c>
      <c r="AV711" s="13" t="s">
        <v>82</v>
      </c>
      <c r="AW711" s="13" t="s">
        <v>31</v>
      </c>
      <c r="AX711" s="13" t="s">
        <v>75</v>
      </c>
      <c r="AY711" s="219" t="s">
        <v>164</v>
      </c>
    </row>
    <row r="712" spans="1:65" s="13" customFormat="1" ht="11.25">
      <c r="B712" s="209"/>
      <c r="C712" s="210"/>
      <c r="D712" s="211" t="s">
        <v>176</v>
      </c>
      <c r="E712" s="212" t="s">
        <v>1</v>
      </c>
      <c r="F712" s="213" t="s">
        <v>178</v>
      </c>
      <c r="G712" s="210"/>
      <c r="H712" s="212" t="s">
        <v>1</v>
      </c>
      <c r="I712" s="214"/>
      <c r="J712" s="210"/>
      <c r="K712" s="210"/>
      <c r="L712" s="215"/>
      <c r="M712" s="216"/>
      <c r="N712" s="217"/>
      <c r="O712" s="217"/>
      <c r="P712" s="217"/>
      <c r="Q712" s="217"/>
      <c r="R712" s="217"/>
      <c r="S712" s="217"/>
      <c r="T712" s="218"/>
      <c r="AT712" s="219" t="s">
        <v>176</v>
      </c>
      <c r="AU712" s="219" t="s">
        <v>165</v>
      </c>
      <c r="AV712" s="13" t="s">
        <v>82</v>
      </c>
      <c r="AW712" s="13" t="s">
        <v>31</v>
      </c>
      <c r="AX712" s="13" t="s">
        <v>75</v>
      </c>
      <c r="AY712" s="219" t="s">
        <v>164</v>
      </c>
    </row>
    <row r="713" spans="1:65" s="13" customFormat="1" ht="11.25">
      <c r="B713" s="209"/>
      <c r="C713" s="210"/>
      <c r="D713" s="211" t="s">
        <v>176</v>
      </c>
      <c r="E713" s="212" t="s">
        <v>1</v>
      </c>
      <c r="F713" s="213" t="s">
        <v>806</v>
      </c>
      <c r="G713" s="210"/>
      <c r="H713" s="212" t="s">
        <v>1</v>
      </c>
      <c r="I713" s="214"/>
      <c r="J713" s="210"/>
      <c r="K713" s="210"/>
      <c r="L713" s="215"/>
      <c r="M713" s="216"/>
      <c r="N713" s="217"/>
      <c r="O713" s="217"/>
      <c r="P713" s="217"/>
      <c r="Q713" s="217"/>
      <c r="R713" s="217"/>
      <c r="S713" s="217"/>
      <c r="T713" s="218"/>
      <c r="AT713" s="219" t="s">
        <v>176</v>
      </c>
      <c r="AU713" s="219" t="s">
        <v>165</v>
      </c>
      <c r="AV713" s="13" t="s">
        <v>82</v>
      </c>
      <c r="AW713" s="13" t="s">
        <v>31</v>
      </c>
      <c r="AX713" s="13" t="s">
        <v>75</v>
      </c>
      <c r="AY713" s="219" t="s">
        <v>164</v>
      </c>
    </row>
    <row r="714" spans="1:65" s="13" customFormat="1" ht="11.25">
      <c r="B714" s="209"/>
      <c r="C714" s="210"/>
      <c r="D714" s="211" t="s">
        <v>176</v>
      </c>
      <c r="E714" s="212" t="s">
        <v>1</v>
      </c>
      <c r="F714" s="213" t="s">
        <v>807</v>
      </c>
      <c r="G714" s="210"/>
      <c r="H714" s="212" t="s">
        <v>1</v>
      </c>
      <c r="I714" s="214"/>
      <c r="J714" s="210"/>
      <c r="K714" s="210"/>
      <c r="L714" s="215"/>
      <c r="M714" s="216"/>
      <c r="N714" s="217"/>
      <c r="O714" s="217"/>
      <c r="P714" s="217"/>
      <c r="Q714" s="217"/>
      <c r="R714" s="217"/>
      <c r="S714" s="217"/>
      <c r="T714" s="218"/>
      <c r="AT714" s="219" t="s">
        <v>176</v>
      </c>
      <c r="AU714" s="219" t="s">
        <v>165</v>
      </c>
      <c r="AV714" s="13" t="s">
        <v>82</v>
      </c>
      <c r="AW714" s="13" t="s">
        <v>31</v>
      </c>
      <c r="AX714" s="13" t="s">
        <v>75</v>
      </c>
      <c r="AY714" s="219" t="s">
        <v>164</v>
      </c>
    </row>
    <row r="715" spans="1:65" s="14" customFormat="1" ht="11.25">
      <c r="B715" s="220"/>
      <c r="C715" s="221"/>
      <c r="D715" s="211" t="s">
        <v>176</v>
      </c>
      <c r="E715" s="222" t="s">
        <v>1</v>
      </c>
      <c r="F715" s="223" t="s">
        <v>84</v>
      </c>
      <c r="G715" s="221"/>
      <c r="H715" s="224">
        <v>2</v>
      </c>
      <c r="I715" s="225"/>
      <c r="J715" s="221"/>
      <c r="K715" s="221"/>
      <c r="L715" s="226"/>
      <c r="M715" s="227"/>
      <c r="N715" s="228"/>
      <c r="O715" s="228"/>
      <c r="P715" s="228"/>
      <c r="Q715" s="228"/>
      <c r="R715" s="228"/>
      <c r="S715" s="228"/>
      <c r="T715" s="229"/>
      <c r="AT715" s="230" t="s">
        <v>176</v>
      </c>
      <c r="AU715" s="230" t="s">
        <v>165</v>
      </c>
      <c r="AV715" s="14" t="s">
        <v>84</v>
      </c>
      <c r="AW715" s="14" t="s">
        <v>31</v>
      </c>
      <c r="AX715" s="14" t="s">
        <v>75</v>
      </c>
      <c r="AY715" s="230" t="s">
        <v>164</v>
      </c>
    </row>
    <row r="716" spans="1:65" s="12" customFormat="1" ht="22.9" customHeight="1">
      <c r="B716" s="175"/>
      <c r="C716" s="176"/>
      <c r="D716" s="177" t="s">
        <v>74</v>
      </c>
      <c r="E716" s="189" t="s">
        <v>813</v>
      </c>
      <c r="F716" s="189" t="s">
        <v>814</v>
      </c>
      <c r="G716" s="176"/>
      <c r="H716" s="176"/>
      <c r="I716" s="179"/>
      <c r="J716" s="190">
        <f>BK716</f>
        <v>0</v>
      </c>
      <c r="K716" s="176"/>
      <c r="L716" s="181"/>
      <c r="M716" s="182"/>
      <c r="N716" s="183"/>
      <c r="O716" s="183"/>
      <c r="P716" s="184">
        <f>P717+P718+P719+P725+P758+P764</f>
        <v>0</v>
      </c>
      <c r="Q716" s="183"/>
      <c r="R716" s="184">
        <f>R717+R718+R719+R725+R758+R764</f>
        <v>1.4999999999999999E-4</v>
      </c>
      <c r="S716" s="183"/>
      <c r="T716" s="185">
        <f>T717+T718+T719+T725+T758+T764</f>
        <v>0</v>
      </c>
      <c r="AR716" s="186" t="s">
        <v>84</v>
      </c>
      <c r="AT716" s="187" t="s">
        <v>74</v>
      </c>
      <c r="AU716" s="187" t="s">
        <v>82</v>
      </c>
      <c r="AY716" s="186" t="s">
        <v>164</v>
      </c>
      <c r="BK716" s="188">
        <f>BK717+BK718+BK719+BK725+BK758+BK764</f>
        <v>0</v>
      </c>
    </row>
    <row r="717" spans="1:65" s="2" customFormat="1" ht="26.45" customHeight="1">
      <c r="A717" s="34"/>
      <c r="B717" s="35"/>
      <c r="C717" s="191" t="s">
        <v>576</v>
      </c>
      <c r="D717" s="191" t="s">
        <v>167</v>
      </c>
      <c r="E717" s="192" t="s">
        <v>815</v>
      </c>
      <c r="F717" s="193" t="s">
        <v>816</v>
      </c>
      <c r="G717" s="194" t="s">
        <v>791</v>
      </c>
      <c r="H717" s="242"/>
      <c r="I717" s="196"/>
      <c r="J717" s="197">
        <f>ROUND(I717*H717,2)</f>
        <v>0</v>
      </c>
      <c r="K717" s="193" t="s">
        <v>171</v>
      </c>
      <c r="L717" s="39"/>
      <c r="M717" s="198" t="s">
        <v>1</v>
      </c>
      <c r="N717" s="199" t="s">
        <v>40</v>
      </c>
      <c r="O717" s="71"/>
      <c r="P717" s="200">
        <f>O717*H717</f>
        <v>0</v>
      </c>
      <c r="Q717" s="200">
        <v>0</v>
      </c>
      <c r="R717" s="200">
        <f>Q717*H717</f>
        <v>0</v>
      </c>
      <c r="S717" s="200">
        <v>0</v>
      </c>
      <c r="T717" s="201">
        <f>S717*H717</f>
        <v>0</v>
      </c>
      <c r="U717" s="34"/>
      <c r="V717" s="34"/>
      <c r="W717" s="34"/>
      <c r="X717" s="34"/>
      <c r="Y717" s="34"/>
      <c r="Z717" s="34"/>
      <c r="AA717" s="34"/>
      <c r="AB717" s="34"/>
      <c r="AC717" s="34"/>
      <c r="AD717" s="34"/>
      <c r="AE717" s="34"/>
      <c r="AR717" s="202" t="s">
        <v>290</v>
      </c>
      <c r="AT717" s="202" t="s">
        <v>167</v>
      </c>
      <c r="AU717" s="202" t="s">
        <v>84</v>
      </c>
      <c r="AY717" s="17" t="s">
        <v>164</v>
      </c>
      <c r="BE717" s="203">
        <f>IF(N717="základní",J717,0)</f>
        <v>0</v>
      </c>
      <c r="BF717" s="203">
        <f>IF(N717="snížená",J717,0)</f>
        <v>0</v>
      </c>
      <c r="BG717" s="203">
        <f>IF(N717="zákl. přenesená",J717,0)</f>
        <v>0</v>
      </c>
      <c r="BH717" s="203">
        <f>IF(N717="sníž. přenesená",J717,0)</f>
        <v>0</v>
      </c>
      <c r="BI717" s="203">
        <f>IF(N717="nulová",J717,0)</f>
        <v>0</v>
      </c>
      <c r="BJ717" s="17" t="s">
        <v>82</v>
      </c>
      <c r="BK717" s="203">
        <f>ROUND(I717*H717,2)</f>
        <v>0</v>
      </c>
      <c r="BL717" s="17" t="s">
        <v>290</v>
      </c>
      <c r="BM717" s="202" t="s">
        <v>817</v>
      </c>
    </row>
    <row r="718" spans="1:65" s="2" customFormat="1" ht="11.25">
      <c r="A718" s="34"/>
      <c r="B718" s="35"/>
      <c r="C718" s="36"/>
      <c r="D718" s="204" t="s">
        <v>174</v>
      </c>
      <c r="E718" s="36"/>
      <c r="F718" s="205" t="s">
        <v>818</v>
      </c>
      <c r="G718" s="36"/>
      <c r="H718" s="36"/>
      <c r="I718" s="206"/>
      <c r="J718" s="36"/>
      <c r="K718" s="36"/>
      <c r="L718" s="39"/>
      <c r="M718" s="207"/>
      <c r="N718" s="208"/>
      <c r="O718" s="71"/>
      <c r="P718" s="71"/>
      <c r="Q718" s="71"/>
      <c r="R718" s="71"/>
      <c r="S718" s="71"/>
      <c r="T718" s="72"/>
      <c r="U718" s="34"/>
      <c r="V718" s="34"/>
      <c r="W718" s="34"/>
      <c r="X718" s="34"/>
      <c r="Y718" s="34"/>
      <c r="Z718" s="34"/>
      <c r="AA718" s="34"/>
      <c r="AB718" s="34"/>
      <c r="AC718" s="34"/>
      <c r="AD718" s="34"/>
      <c r="AE718" s="34"/>
      <c r="AT718" s="17" t="s">
        <v>174</v>
      </c>
      <c r="AU718" s="17" t="s">
        <v>84</v>
      </c>
    </row>
    <row r="719" spans="1:65" s="12" customFormat="1" ht="20.85" customHeight="1">
      <c r="B719" s="175"/>
      <c r="C719" s="176"/>
      <c r="D719" s="177" t="s">
        <v>74</v>
      </c>
      <c r="E719" s="189" t="s">
        <v>819</v>
      </c>
      <c r="F719" s="189" t="s">
        <v>820</v>
      </c>
      <c r="G719" s="176"/>
      <c r="H719" s="176"/>
      <c r="I719" s="179"/>
      <c r="J719" s="190">
        <f>BK719</f>
        <v>0</v>
      </c>
      <c r="K719" s="176"/>
      <c r="L719" s="181"/>
      <c r="M719" s="182"/>
      <c r="N719" s="183"/>
      <c r="O719" s="183"/>
      <c r="P719" s="184">
        <f>SUM(P720:P724)</f>
        <v>0</v>
      </c>
      <c r="Q719" s="183"/>
      <c r="R719" s="184">
        <f>SUM(R720:R724)</f>
        <v>0</v>
      </c>
      <c r="S719" s="183"/>
      <c r="T719" s="185">
        <f>SUM(T720:T724)</f>
        <v>0</v>
      </c>
      <c r="AR719" s="186" t="s">
        <v>84</v>
      </c>
      <c r="AT719" s="187" t="s">
        <v>74</v>
      </c>
      <c r="AU719" s="187" t="s">
        <v>84</v>
      </c>
      <c r="AY719" s="186" t="s">
        <v>164</v>
      </c>
      <c r="BK719" s="188">
        <f>SUM(BK720:BK724)</f>
        <v>0</v>
      </c>
    </row>
    <row r="720" spans="1:65" s="2" customFormat="1" ht="40.9" customHeight="1">
      <c r="A720" s="34"/>
      <c r="B720" s="35"/>
      <c r="C720" s="191" t="s">
        <v>821</v>
      </c>
      <c r="D720" s="191" t="s">
        <v>167</v>
      </c>
      <c r="E720" s="192" t="s">
        <v>822</v>
      </c>
      <c r="F720" s="193" t="s">
        <v>823</v>
      </c>
      <c r="G720" s="194" t="s">
        <v>393</v>
      </c>
      <c r="H720" s="195">
        <v>1</v>
      </c>
      <c r="I720" s="196"/>
      <c r="J720" s="197">
        <f>ROUND(I720*H720,2)</f>
        <v>0</v>
      </c>
      <c r="K720" s="193" t="s">
        <v>1</v>
      </c>
      <c r="L720" s="39"/>
      <c r="M720" s="198" t="s">
        <v>1</v>
      </c>
      <c r="N720" s="199" t="s">
        <v>40</v>
      </c>
      <c r="O720" s="71"/>
      <c r="P720" s="200">
        <f>O720*H720</f>
        <v>0</v>
      </c>
      <c r="Q720" s="200">
        <v>0</v>
      </c>
      <c r="R720" s="200">
        <f>Q720*H720</f>
        <v>0</v>
      </c>
      <c r="S720" s="200">
        <v>0</v>
      </c>
      <c r="T720" s="201">
        <f>S720*H720</f>
        <v>0</v>
      </c>
      <c r="U720" s="34"/>
      <c r="V720" s="34"/>
      <c r="W720" s="34"/>
      <c r="X720" s="34"/>
      <c r="Y720" s="34"/>
      <c r="Z720" s="34"/>
      <c r="AA720" s="34"/>
      <c r="AB720" s="34"/>
      <c r="AC720" s="34"/>
      <c r="AD720" s="34"/>
      <c r="AE720" s="34"/>
      <c r="AR720" s="202" t="s">
        <v>290</v>
      </c>
      <c r="AT720" s="202" t="s">
        <v>167</v>
      </c>
      <c r="AU720" s="202" t="s">
        <v>165</v>
      </c>
      <c r="AY720" s="17" t="s">
        <v>164</v>
      </c>
      <c r="BE720" s="203">
        <f>IF(N720="základní",J720,0)</f>
        <v>0</v>
      </c>
      <c r="BF720" s="203">
        <f>IF(N720="snížená",J720,0)</f>
        <v>0</v>
      </c>
      <c r="BG720" s="203">
        <f>IF(N720="zákl. přenesená",J720,0)</f>
        <v>0</v>
      </c>
      <c r="BH720" s="203">
        <f>IF(N720="sníž. přenesená",J720,0)</f>
        <v>0</v>
      </c>
      <c r="BI720" s="203">
        <f>IF(N720="nulová",J720,0)</f>
        <v>0</v>
      </c>
      <c r="BJ720" s="17" t="s">
        <v>82</v>
      </c>
      <c r="BK720" s="203">
        <f>ROUND(I720*H720,2)</f>
        <v>0</v>
      </c>
      <c r="BL720" s="17" t="s">
        <v>290</v>
      </c>
      <c r="BM720" s="202" t="s">
        <v>824</v>
      </c>
    </row>
    <row r="721" spans="1:65" s="13" customFormat="1" ht="22.5">
      <c r="B721" s="209"/>
      <c r="C721" s="210"/>
      <c r="D721" s="211" t="s">
        <v>176</v>
      </c>
      <c r="E721" s="212" t="s">
        <v>1</v>
      </c>
      <c r="F721" s="213" t="s">
        <v>825</v>
      </c>
      <c r="G721" s="210"/>
      <c r="H721" s="212" t="s">
        <v>1</v>
      </c>
      <c r="I721" s="214"/>
      <c r="J721" s="210"/>
      <c r="K721" s="210"/>
      <c r="L721" s="215"/>
      <c r="M721" s="216"/>
      <c r="N721" s="217"/>
      <c r="O721" s="217"/>
      <c r="P721" s="217"/>
      <c r="Q721" s="217"/>
      <c r="R721" s="217"/>
      <c r="S721" s="217"/>
      <c r="T721" s="218"/>
      <c r="AT721" s="219" t="s">
        <v>176</v>
      </c>
      <c r="AU721" s="219" t="s">
        <v>165</v>
      </c>
      <c r="AV721" s="13" t="s">
        <v>82</v>
      </c>
      <c r="AW721" s="13" t="s">
        <v>31</v>
      </c>
      <c r="AX721" s="13" t="s">
        <v>75</v>
      </c>
      <c r="AY721" s="219" t="s">
        <v>164</v>
      </c>
    </row>
    <row r="722" spans="1:65" s="13" customFormat="1" ht="11.25">
      <c r="B722" s="209"/>
      <c r="C722" s="210"/>
      <c r="D722" s="211" t="s">
        <v>176</v>
      </c>
      <c r="E722" s="212" t="s">
        <v>1</v>
      </c>
      <c r="F722" s="213" t="s">
        <v>178</v>
      </c>
      <c r="G722" s="210"/>
      <c r="H722" s="212" t="s">
        <v>1</v>
      </c>
      <c r="I722" s="214"/>
      <c r="J722" s="210"/>
      <c r="K722" s="210"/>
      <c r="L722" s="215"/>
      <c r="M722" s="216"/>
      <c r="N722" s="217"/>
      <c r="O722" s="217"/>
      <c r="P722" s="217"/>
      <c r="Q722" s="217"/>
      <c r="R722" s="217"/>
      <c r="S722" s="217"/>
      <c r="T722" s="218"/>
      <c r="AT722" s="219" t="s">
        <v>176</v>
      </c>
      <c r="AU722" s="219" t="s">
        <v>165</v>
      </c>
      <c r="AV722" s="13" t="s">
        <v>82</v>
      </c>
      <c r="AW722" s="13" t="s">
        <v>31</v>
      </c>
      <c r="AX722" s="13" t="s">
        <v>75</v>
      </c>
      <c r="AY722" s="219" t="s">
        <v>164</v>
      </c>
    </row>
    <row r="723" spans="1:65" s="13" customFormat="1" ht="11.25">
      <c r="B723" s="209"/>
      <c r="C723" s="210"/>
      <c r="D723" s="211" t="s">
        <v>176</v>
      </c>
      <c r="E723" s="212" t="s">
        <v>1</v>
      </c>
      <c r="F723" s="213" t="s">
        <v>826</v>
      </c>
      <c r="G723" s="210"/>
      <c r="H723" s="212" t="s">
        <v>1</v>
      </c>
      <c r="I723" s="214"/>
      <c r="J723" s="210"/>
      <c r="K723" s="210"/>
      <c r="L723" s="215"/>
      <c r="M723" s="216"/>
      <c r="N723" s="217"/>
      <c r="O723" s="217"/>
      <c r="P723" s="217"/>
      <c r="Q723" s="217"/>
      <c r="R723" s="217"/>
      <c r="S723" s="217"/>
      <c r="T723" s="218"/>
      <c r="AT723" s="219" t="s">
        <v>176</v>
      </c>
      <c r="AU723" s="219" t="s">
        <v>165</v>
      </c>
      <c r="AV723" s="13" t="s">
        <v>82</v>
      </c>
      <c r="AW723" s="13" t="s">
        <v>31</v>
      </c>
      <c r="AX723" s="13" t="s">
        <v>75</v>
      </c>
      <c r="AY723" s="219" t="s">
        <v>164</v>
      </c>
    </row>
    <row r="724" spans="1:65" s="14" customFormat="1" ht="11.25">
      <c r="B724" s="220"/>
      <c r="C724" s="221"/>
      <c r="D724" s="211" t="s">
        <v>176</v>
      </c>
      <c r="E724" s="222" t="s">
        <v>1</v>
      </c>
      <c r="F724" s="223" t="s">
        <v>82</v>
      </c>
      <c r="G724" s="221"/>
      <c r="H724" s="224">
        <v>1</v>
      </c>
      <c r="I724" s="225"/>
      <c r="J724" s="221"/>
      <c r="K724" s="221"/>
      <c r="L724" s="226"/>
      <c r="M724" s="227"/>
      <c r="N724" s="228"/>
      <c r="O724" s="228"/>
      <c r="P724" s="228"/>
      <c r="Q724" s="228"/>
      <c r="R724" s="228"/>
      <c r="S724" s="228"/>
      <c r="T724" s="229"/>
      <c r="AT724" s="230" t="s">
        <v>176</v>
      </c>
      <c r="AU724" s="230" t="s">
        <v>165</v>
      </c>
      <c r="AV724" s="14" t="s">
        <v>84</v>
      </c>
      <c r="AW724" s="14" t="s">
        <v>31</v>
      </c>
      <c r="AX724" s="14" t="s">
        <v>75</v>
      </c>
      <c r="AY724" s="230" t="s">
        <v>164</v>
      </c>
    </row>
    <row r="725" spans="1:65" s="12" customFormat="1" ht="20.85" customHeight="1">
      <c r="B725" s="175"/>
      <c r="C725" s="176"/>
      <c r="D725" s="177" t="s">
        <v>74</v>
      </c>
      <c r="E725" s="189" t="s">
        <v>827</v>
      </c>
      <c r="F725" s="189" t="s">
        <v>828</v>
      </c>
      <c r="G725" s="176"/>
      <c r="H725" s="176"/>
      <c r="I725" s="179"/>
      <c r="J725" s="190">
        <f>BK725</f>
        <v>0</v>
      </c>
      <c r="K725" s="176"/>
      <c r="L725" s="181"/>
      <c r="M725" s="182"/>
      <c r="N725" s="183"/>
      <c r="O725" s="183"/>
      <c r="P725" s="184">
        <f>SUM(P726:P757)</f>
        <v>0</v>
      </c>
      <c r="Q725" s="183"/>
      <c r="R725" s="184">
        <f>SUM(R726:R757)</f>
        <v>1.4999999999999999E-4</v>
      </c>
      <c r="S725" s="183"/>
      <c r="T725" s="185">
        <f>SUM(T726:T757)</f>
        <v>0</v>
      </c>
      <c r="AR725" s="186" t="s">
        <v>84</v>
      </c>
      <c r="AT725" s="187" t="s">
        <v>74</v>
      </c>
      <c r="AU725" s="187" t="s">
        <v>84</v>
      </c>
      <c r="AY725" s="186" t="s">
        <v>164</v>
      </c>
      <c r="BK725" s="188">
        <f>SUM(BK726:BK757)</f>
        <v>0</v>
      </c>
    </row>
    <row r="726" spans="1:65" s="2" customFormat="1" ht="26.45" customHeight="1">
      <c r="A726" s="34"/>
      <c r="B726" s="35"/>
      <c r="C726" s="191" t="s">
        <v>829</v>
      </c>
      <c r="D726" s="191" t="s">
        <v>167</v>
      </c>
      <c r="E726" s="192" t="s">
        <v>830</v>
      </c>
      <c r="F726" s="193" t="s">
        <v>831</v>
      </c>
      <c r="G726" s="194" t="s">
        <v>204</v>
      </c>
      <c r="H726" s="195">
        <v>47.25</v>
      </c>
      <c r="I726" s="196"/>
      <c r="J726" s="197">
        <f>ROUND(I726*H726,2)</f>
        <v>0</v>
      </c>
      <c r="K726" s="193" t="s">
        <v>1</v>
      </c>
      <c r="L726" s="39"/>
      <c r="M726" s="198" t="s">
        <v>1</v>
      </c>
      <c r="N726" s="199" t="s">
        <v>40</v>
      </c>
      <c r="O726" s="71"/>
      <c r="P726" s="200">
        <f>O726*H726</f>
        <v>0</v>
      </c>
      <c r="Q726" s="200">
        <v>0</v>
      </c>
      <c r="R726" s="200">
        <f>Q726*H726</f>
        <v>0</v>
      </c>
      <c r="S726" s="200">
        <v>0</v>
      </c>
      <c r="T726" s="201">
        <f>S726*H726</f>
        <v>0</v>
      </c>
      <c r="U726" s="34"/>
      <c r="V726" s="34"/>
      <c r="W726" s="34"/>
      <c r="X726" s="34"/>
      <c r="Y726" s="34"/>
      <c r="Z726" s="34"/>
      <c r="AA726" s="34"/>
      <c r="AB726" s="34"/>
      <c r="AC726" s="34"/>
      <c r="AD726" s="34"/>
      <c r="AE726" s="34"/>
      <c r="AR726" s="202" t="s">
        <v>290</v>
      </c>
      <c r="AT726" s="202" t="s">
        <v>167</v>
      </c>
      <c r="AU726" s="202" t="s">
        <v>165</v>
      </c>
      <c r="AY726" s="17" t="s">
        <v>164</v>
      </c>
      <c r="BE726" s="203">
        <f>IF(N726="základní",J726,0)</f>
        <v>0</v>
      </c>
      <c r="BF726" s="203">
        <f>IF(N726="snížená",J726,0)</f>
        <v>0</v>
      </c>
      <c r="BG726" s="203">
        <f>IF(N726="zákl. přenesená",J726,0)</f>
        <v>0</v>
      </c>
      <c r="BH726" s="203">
        <f>IF(N726="sníž. přenesená",J726,0)</f>
        <v>0</v>
      </c>
      <c r="BI726" s="203">
        <f>IF(N726="nulová",J726,0)</f>
        <v>0</v>
      </c>
      <c r="BJ726" s="17" t="s">
        <v>82</v>
      </c>
      <c r="BK726" s="203">
        <f>ROUND(I726*H726,2)</f>
        <v>0</v>
      </c>
      <c r="BL726" s="17" t="s">
        <v>290</v>
      </c>
      <c r="BM726" s="202" t="s">
        <v>832</v>
      </c>
    </row>
    <row r="727" spans="1:65" s="13" customFormat="1" ht="22.5">
      <c r="B727" s="209"/>
      <c r="C727" s="210"/>
      <c r="D727" s="211" t="s">
        <v>176</v>
      </c>
      <c r="E727" s="212" t="s">
        <v>1</v>
      </c>
      <c r="F727" s="213" t="s">
        <v>833</v>
      </c>
      <c r="G727" s="210"/>
      <c r="H727" s="212" t="s">
        <v>1</v>
      </c>
      <c r="I727" s="214"/>
      <c r="J727" s="210"/>
      <c r="K727" s="210"/>
      <c r="L727" s="215"/>
      <c r="M727" s="216"/>
      <c r="N727" s="217"/>
      <c r="O727" s="217"/>
      <c r="P727" s="217"/>
      <c r="Q727" s="217"/>
      <c r="R727" s="217"/>
      <c r="S727" s="217"/>
      <c r="T727" s="218"/>
      <c r="AT727" s="219" t="s">
        <v>176</v>
      </c>
      <c r="AU727" s="219" t="s">
        <v>165</v>
      </c>
      <c r="AV727" s="13" t="s">
        <v>82</v>
      </c>
      <c r="AW727" s="13" t="s">
        <v>31</v>
      </c>
      <c r="AX727" s="13" t="s">
        <v>75</v>
      </c>
      <c r="AY727" s="219" t="s">
        <v>164</v>
      </c>
    </row>
    <row r="728" spans="1:65" s="13" customFormat="1" ht="11.25">
      <c r="B728" s="209"/>
      <c r="C728" s="210"/>
      <c r="D728" s="211" t="s">
        <v>176</v>
      </c>
      <c r="E728" s="212" t="s">
        <v>1</v>
      </c>
      <c r="F728" s="213" t="s">
        <v>178</v>
      </c>
      <c r="G728" s="210"/>
      <c r="H728" s="212" t="s">
        <v>1</v>
      </c>
      <c r="I728" s="214"/>
      <c r="J728" s="210"/>
      <c r="K728" s="210"/>
      <c r="L728" s="215"/>
      <c r="M728" s="216"/>
      <c r="N728" s="217"/>
      <c r="O728" s="217"/>
      <c r="P728" s="217"/>
      <c r="Q728" s="217"/>
      <c r="R728" s="217"/>
      <c r="S728" s="217"/>
      <c r="T728" s="218"/>
      <c r="AT728" s="219" t="s">
        <v>176</v>
      </c>
      <c r="AU728" s="219" t="s">
        <v>165</v>
      </c>
      <c r="AV728" s="13" t="s">
        <v>82</v>
      </c>
      <c r="AW728" s="13" t="s">
        <v>31</v>
      </c>
      <c r="AX728" s="13" t="s">
        <v>75</v>
      </c>
      <c r="AY728" s="219" t="s">
        <v>164</v>
      </c>
    </row>
    <row r="729" spans="1:65" s="13" customFormat="1" ht="11.25">
      <c r="B729" s="209"/>
      <c r="C729" s="210"/>
      <c r="D729" s="211" t="s">
        <v>176</v>
      </c>
      <c r="E729" s="212" t="s">
        <v>1</v>
      </c>
      <c r="F729" s="213" t="s">
        <v>834</v>
      </c>
      <c r="G729" s="210"/>
      <c r="H729" s="212" t="s">
        <v>1</v>
      </c>
      <c r="I729" s="214"/>
      <c r="J729" s="210"/>
      <c r="K729" s="210"/>
      <c r="L729" s="215"/>
      <c r="M729" s="216"/>
      <c r="N729" s="217"/>
      <c r="O729" s="217"/>
      <c r="P729" s="217"/>
      <c r="Q729" s="217"/>
      <c r="R729" s="217"/>
      <c r="S729" s="217"/>
      <c r="T729" s="218"/>
      <c r="AT729" s="219" t="s">
        <v>176</v>
      </c>
      <c r="AU729" s="219" t="s">
        <v>165</v>
      </c>
      <c r="AV729" s="13" t="s">
        <v>82</v>
      </c>
      <c r="AW729" s="13" t="s">
        <v>31</v>
      </c>
      <c r="AX729" s="13" t="s">
        <v>75</v>
      </c>
      <c r="AY729" s="219" t="s">
        <v>164</v>
      </c>
    </row>
    <row r="730" spans="1:65" s="14" customFormat="1" ht="11.25">
      <c r="B730" s="220"/>
      <c r="C730" s="221"/>
      <c r="D730" s="211" t="s">
        <v>176</v>
      </c>
      <c r="E730" s="222" t="s">
        <v>1</v>
      </c>
      <c r="F730" s="223" t="s">
        <v>835</v>
      </c>
      <c r="G730" s="221"/>
      <c r="H730" s="224">
        <v>47.25</v>
      </c>
      <c r="I730" s="225"/>
      <c r="J730" s="221"/>
      <c r="K730" s="221"/>
      <c r="L730" s="226"/>
      <c r="M730" s="227"/>
      <c r="N730" s="228"/>
      <c r="O730" s="228"/>
      <c r="P730" s="228"/>
      <c r="Q730" s="228"/>
      <c r="R730" s="228"/>
      <c r="S730" s="228"/>
      <c r="T730" s="229"/>
      <c r="AT730" s="230" t="s">
        <v>176</v>
      </c>
      <c r="AU730" s="230" t="s">
        <v>165</v>
      </c>
      <c r="AV730" s="14" t="s">
        <v>84</v>
      </c>
      <c r="AW730" s="14" t="s">
        <v>31</v>
      </c>
      <c r="AX730" s="14" t="s">
        <v>75</v>
      </c>
      <c r="AY730" s="230" t="s">
        <v>164</v>
      </c>
    </row>
    <row r="731" spans="1:65" s="2" customFormat="1" ht="26.45" customHeight="1">
      <c r="A731" s="34"/>
      <c r="B731" s="35"/>
      <c r="C731" s="191" t="s">
        <v>836</v>
      </c>
      <c r="D731" s="191" t="s">
        <v>167</v>
      </c>
      <c r="E731" s="192" t="s">
        <v>837</v>
      </c>
      <c r="F731" s="193" t="s">
        <v>838</v>
      </c>
      <c r="G731" s="194" t="s">
        <v>204</v>
      </c>
      <c r="H731" s="195">
        <v>31.5</v>
      </c>
      <c r="I731" s="196"/>
      <c r="J731" s="197">
        <f>ROUND(I731*H731,2)</f>
        <v>0</v>
      </c>
      <c r="K731" s="193" t="s">
        <v>1</v>
      </c>
      <c r="L731" s="39"/>
      <c r="M731" s="198" t="s">
        <v>1</v>
      </c>
      <c r="N731" s="199" t="s">
        <v>40</v>
      </c>
      <c r="O731" s="71"/>
      <c r="P731" s="200">
        <f>O731*H731</f>
        <v>0</v>
      </c>
      <c r="Q731" s="200">
        <v>0</v>
      </c>
      <c r="R731" s="200">
        <f>Q731*H731</f>
        <v>0</v>
      </c>
      <c r="S731" s="200">
        <v>0</v>
      </c>
      <c r="T731" s="201">
        <f>S731*H731</f>
        <v>0</v>
      </c>
      <c r="U731" s="34"/>
      <c r="V731" s="34"/>
      <c r="W731" s="34"/>
      <c r="X731" s="34"/>
      <c r="Y731" s="34"/>
      <c r="Z731" s="34"/>
      <c r="AA731" s="34"/>
      <c r="AB731" s="34"/>
      <c r="AC731" s="34"/>
      <c r="AD731" s="34"/>
      <c r="AE731" s="34"/>
      <c r="AR731" s="202" t="s">
        <v>290</v>
      </c>
      <c r="AT731" s="202" t="s">
        <v>167</v>
      </c>
      <c r="AU731" s="202" t="s">
        <v>165</v>
      </c>
      <c r="AY731" s="17" t="s">
        <v>164</v>
      </c>
      <c r="BE731" s="203">
        <f>IF(N731="základní",J731,0)</f>
        <v>0</v>
      </c>
      <c r="BF731" s="203">
        <f>IF(N731="snížená",J731,0)</f>
        <v>0</v>
      </c>
      <c r="BG731" s="203">
        <f>IF(N731="zákl. přenesená",J731,0)</f>
        <v>0</v>
      </c>
      <c r="BH731" s="203">
        <f>IF(N731="sníž. přenesená",J731,0)</f>
        <v>0</v>
      </c>
      <c r="BI731" s="203">
        <f>IF(N731="nulová",J731,0)</f>
        <v>0</v>
      </c>
      <c r="BJ731" s="17" t="s">
        <v>82</v>
      </c>
      <c r="BK731" s="203">
        <f>ROUND(I731*H731,2)</f>
        <v>0</v>
      </c>
      <c r="BL731" s="17" t="s">
        <v>290</v>
      </c>
      <c r="BM731" s="202" t="s">
        <v>839</v>
      </c>
    </row>
    <row r="732" spans="1:65" s="13" customFormat="1" ht="22.5">
      <c r="B732" s="209"/>
      <c r="C732" s="210"/>
      <c r="D732" s="211" t="s">
        <v>176</v>
      </c>
      <c r="E732" s="212" t="s">
        <v>1</v>
      </c>
      <c r="F732" s="213" t="s">
        <v>833</v>
      </c>
      <c r="G732" s="210"/>
      <c r="H732" s="212" t="s">
        <v>1</v>
      </c>
      <c r="I732" s="214"/>
      <c r="J732" s="210"/>
      <c r="K732" s="210"/>
      <c r="L732" s="215"/>
      <c r="M732" s="216"/>
      <c r="N732" s="217"/>
      <c r="O732" s="217"/>
      <c r="P732" s="217"/>
      <c r="Q732" s="217"/>
      <c r="R732" s="217"/>
      <c r="S732" s="217"/>
      <c r="T732" s="218"/>
      <c r="AT732" s="219" t="s">
        <v>176</v>
      </c>
      <c r="AU732" s="219" t="s">
        <v>165</v>
      </c>
      <c r="AV732" s="13" t="s">
        <v>82</v>
      </c>
      <c r="AW732" s="13" t="s">
        <v>31</v>
      </c>
      <c r="AX732" s="13" t="s">
        <v>75</v>
      </c>
      <c r="AY732" s="219" t="s">
        <v>164</v>
      </c>
    </row>
    <row r="733" spans="1:65" s="13" customFormat="1" ht="11.25">
      <c r="B733" s="209"/>
      <c r="C733" s="210"/>
      <c r="D733" s="211" t="s">
        <v>176</v>
      </c>
      <c r="E733" s="212" t="s">
        <v>1</v>
      </c>
      <c r="F733" s="213" t="s">
        <v>178</v>
      </c>
      <c r="G733" s="210"/>
      <c r="H733" s="212" t="s">
        <v>1</v>
      </c>
      <c r="I733" s="214"/>
      <c r="J733" s="210"/>
      <c r="K733" s="210"/>
      <c r="L733" s="215"/>
      <c r="M733" s="216"/>
      <c r="N733" s="217"/>
      <c r="O733" s="217"/>
      <c r="P733" s="217"/>
      <c r="Q733" s="217"/>
      <c r="R733" s="217"/>
      <c r="S733" s="217"/>
      <c r="T733" s="218"/>
      <c r="AT733" s="219" t="s">
        <v>176</v>
      </c>
      <c r="AU733" s="219" t="s">
        <v>165</v>
      </c>
      <c r="AV733" s="13" t="s">
        <v>82</v>
      </c>
      <c r="AW733" s="13" t="s">
        <v>31</v>
      </c>
      <c r="AX733" s="13" t="s">
        <v>75</v>
      </c>
      <c r="AY733" s="219" t="s">
        <v>164</v>
      </c>
    </row>
    <row r="734" spans="1:65" s="13" customFormat="1" ht="11.25">
      <c r="B734" s="209"/>
      <c r="C734" s="210"/>
      <c r="D734" s="211" t="s">
        <v>176</v>
      </c>
      <c r="E734" s="212" t="s">
        <v>1</v>
      </c>
      <c r="F734" s="213" t="s">
        <v>834</v>
      </c>
      <c r="G734" s="210"/>
      <c r="H734" s="212" t="s">
        <v>1</v>
      </c>
      <c r="I734" s="214"/>
      <c r="J734" s="210"/>
      <c r="K734" s="210"/>
      <c r="L734" s="215"/>
      <c r="M734" s="216"/>
      <c r="N734" s="217"/>
      <c r="O734" s="217"/>
      <c r="P734" s="217"/>
      <c r="Q734" s="217"/>
      <c r="R734" s="217"/>
      <c r="S734" s="217"/>
      <c r="T734" s="218"/>
      <c r="AT734" s="219" t="s">
        <v>176</v>
      </c>
      <c r="AU734" s="219" t="s">
        <v>165</v>
      </c>
      <c r="AV734" s="13" t="s">
        <v>82</v>
      </c>
      <c r="AW734" s="13" t="s">
        <v>31</v>
      </c>
      <c r="AX734" s="13" t="s">
        <v>75</v>
      </c>
      <c r="AY734" s="219" t="s">
        <v>164</v>
      </c>
    </row>
    <row r="735" spans="1:65" s="14" customFormat="1" ht="11.25">
      <c r="B735" s="220"/>
      <c r="C735" s="221"/>
      <c r="D735" s="211" t="s">
        <v>176</v>
      </c>
      <c r="E735" s="222" t="s">
        <v>1</v>
      </c>
      <c r="F735" s="223" t="s">
        <v>840</v>
      </c>
      <c r="G735" s="221"/>
      <c r="H735" s="224">
        <v>31.5</v>
      </c>
      <c r="I735" s="225"/>
      <c r="J735" s="221"/>
      <c r="K735" s="221"/>
      <c r="L735" s="226"/>
      <c r="M735" s="227"/>
      <c r="N735" s="228"/>
      <c r="O735" s="228"/>
      <c r="P735" s="228"/>
      <c r="Q735" s="228"/>
      <c r="R735" s="228"/>
      <c r="S735" s="228"/>
      <c r="T735" s="229"/>
      <c r="AT735" s="230" t="s">
        <v>176</v>
      </c>
      <c r="AU735" s="230" t="s">
        <v>165</v>
      </c>
      <c r="AV735" s="14" t="s">
        <v>84</v>
      </c>
      <c r="AW735" s="14" t="s">
        <v>31</v>
      </c>
      <c r="AX735" s="14" t="s">
        <v>75</v>
      </c>
      <c r="AY735" s="230" t="s">
        <v>164</v>
      </c>
    </row>
    <row r="736" spans="1:65" s="2" customFormat="1" ht="36" customHeight="1">
      <c r="A736" s="34"/>
      <c r="B736" s="35"/>
      <c r="C736" s="191" t="s">
        <v>841</v>
      </c>
      <c r="D736" s="191" t="s">
        <v>167</v>
      </c>
      <c r="E736" s="192" t="s">
        <v>842</v>
      </c>
      <c r="F736" s="193" t="s">
        <v>843</v>
      </c>
      <c r="G736" s="194" t="s">
        <v>393</v>
      </c>
      <c r="H736" s="195">
        <v>2</v>
      </c>
      <c r="I736" s="196"/>
      <c r="J736" s="197">
        <f>ROUND(I736*H736,2)</f>
        <v>0</v>
      </c>
      <c r="K736" s="193" t="s">
        <v>1</v>
      </c>
      <c r="L736" s="39"/>
      <c r="M736" s="198" t="s">
        <v>1</v>
      </c>
      <c r="N736" s="199" t="s">
        <v>40</v>
      </c>
      <c r="O736" s="71"/>
      <c r="P736" s="200">
        <f>O736*H736</f>
        <v>0</v>
      </c>
      <c r="Q736" s="200">
        <v>0</v>
      </c>
      <c r="R736" s="200">
        <f>Q736*H736</f>
        <v>0</v>
      </c>
      <c r="S736" s="200">
        <v>0</v>
      </c>
      <c r="T736" s="201">
        <f>S736*H736</f>
        <v>0</v>
      </c>
      <c r="U736" s="34"/>
      <c r="V736" s="34"/>
      <c r="W736" s="34"/>
      <c r="X736" s="34"/>
      <c r="Y736" s="34"/>
      <c r="Z736" s="34"/>
      <c r="AA736" s="34"/>
      <c r="AB736" s="34"/>
      <c r="AC736" s="34"/>
      <c r="AD736" s="34"/>
      <c r="AE736" s="34"/>
      <c r="AR736" s="202" t="s">
        <v>290</v>
      </c>
      <c r="AT736" s="202" t="s">
        <v>167</v>
      </c>
      <c r="AU736" s="202" t="s">
        <v>165</v>
      </c>
      <c r="AY736" s="17" t="s">
        <v>164</v>
      </c>
      <c r="BE736" s="203">
        <f>IF(N736="základní",J736,0)</f>
        <v>0</v>
      </c>
      <c r="BF736" s="203">
        <f>IF(N736="snížená",J736,0)</f>
        <v>0</v>
      </c>
      <c r="BG736" s="203">
        <f>IF(N736="zákl. přenesená",J736,0)</f>
        <v>0</v>
      </c>
      <c r="BH736" s="203">
        <f>IF(N736="sníž. přenesená",J736,0)</f>
        <v>0</v>
      </c>
      <c r="BI736" s="203">
        <f>IF(N736="nulová",J736,0)</f>
        <v>0</v>
      </c>
      <c r="BJ736" s="17" t="s">
        <v>82</v>
      </c>
      <c r="BK736" s="203">
        <f>ROUND(I736*H736,2)</f>
        <v>0</v>
      </c>
      <c r="BL736" s="17" t="s">
        <v>290</v>
      </c>
      <c r="BM736" s="202" t="s">
        <v>844</v>
      </c>
    </row>
    <row r="737" spans="1:65" s="13" customFormat="1" ht="22.5">
      <c r="B737" s="209"/>
      <c r="C737" s="210"/>
      <c r="D737" s="211" t="s">
        <v>176</v>
      </c>
      <c r="E737" s="212" t="s">
        <v>1</v>
      </c>
      <c r="F737" s="213" t="s">
        <v>833</v>
      </c>
      <c r="G737" s="210"/>
      <c r="H737" s="212" t="s">
        <v>1</v>
      </c>
      <c r="I737" s="214"/>
      <c r="J737" s="210"/>
      <c r="K737" s="210"/>
      <c r="L737" s="215"/>
      <c r="M737" s="216"/>
      <c r="N737" s="217"/>
      <c r="O737" s="217"/>
      <c r="P737" s="217"/>
      <c r="Q737" s="217"/>
      <c r="R737" s="217"/>
      <c r="S737" s="217"/>
      <c r="T737" s="218"/>
      <c r="AT737" s="219" t="s">
        <v>176</v>
      </c>
      <c r="AU737" s="219" t="s">
        <v>165</v>
      </c>
      <c r="AV737" s="13" t="s">
        <v>82</v>
      </c>
      <c r="AW737" s="13" t="s">
        <v>31</v>
      </c>
      <c r="AX737" s="13" t="s">
        <v>75</v>
      </c>
      <c r="AY737" s="219" t="s">
        <v>164</v>
      </c>
    </row>
    <row r="738" spans="1:65" s="13" customFormat="1" ht="11.25">
      <c r="B738" s="209"/>
      <c r="C738" s="210"/>
      <c r="D738" s="211" t="s">
        <v>176</v>
      </c>
      <c r="E738" s="212" t="s">
        <v>1</v>
      </c>
      <c r="F738" s="213" t="s">
        <v>178</v>
      </c>
      <c r="G738" s="210"/>
      <c r="H738" s="212" t="s">
        <v>1</v>
      </c>
      <c r="I738" s="214"/>
      <c r="J738" s="210"/>
      <c r="K738" s="210"/>
      <c r="L738" s="215"/>
      <c r="M738" s="216"/>
      <c r="N738" s="217"/>
      <c r="O738" s="217"/>
      <c r="P738" s="217"/>
      <c r="Q738" s="217"/>
      <c r="R738" s="217"/>
      <c r="S738" s="217"/>
      <c r="T738" s="218"/>
      <c r="AT738" s="219" t="s">
        <v>176</v>
      </c>
      <c r="AU738" s="219" t="s">
        <v>165</v>
      </c>
      <c r="AV738" s="13" t="s">
        <v>82</v>
      </c>
      <c r="AW738" s="13" t="s">
        <v>31</v>
      </c>
      <c r="AX738" s="13" t="s">
        <v>75</v>
      </c>
      <c r="AY738" s="219" t="s">
        <v>164</v>
      </c>
    </row>
    <row r="739" spans="1:65" s="14" customFormat="1" ht="11.25">
      <c r="B739" s="220"/>
      <c r="C739" s="221"/>
      <c r="D739" s="211" t="s">
        <v>176</v>
      </c>
      <c r="E739" s="222" t="s">
        <v>1</v>
      </c>
      <c r="F739" s="223" t="s">
        <v>84</v>
      </c>
      <c r="G739" s="221"/>
      <c r="H739" s="224">
        <v>2</v>
      </c>
      <c r="I739" s="225"/>
      <c r="J739" s="221"/>
      <c r="K739" s="221"/>
      <c r="L739" s="226"/>
      <c r="M739" s="227"/>
      <c r="N739" s="228"/>
      <c r="O739" s="228"/>
      <c r="P739" s="228"/>
      <c r="Q739" s="228"/>
      <c r="R739" s="228"/>
      <c r="S739" s="228"/>
      <c r="T739" s="229"/>
      <c r="AT739" s="230" t="s">
        <v>176</v>
      </c>
      <c r="AU739" s="230" t="s">
        <v>165</v>
      </c>
      <c r="AV739" s="14" t="s">
        <v>84</v>
      </c>
      <c r="AW739" s="14" t="s">
        <v>31</v>
      </c>
      <c r="AX739" s="14" t="s">
        <v>75</v>
      </c>
      <c r="AY739" s="230" t="s">
        <v>164</v>
      </c>
    </row>
    <row r="740" spans="1:65" s="2" customFormat="1" ht="36" customHeight="1">
      <c r="A740" s="34"/>
      <c r="B740" s="35"/>
      <c r="C740" s="191" t="s">
        <v>845</v>
      </c>
      <c r="D740" s="191" t="s">
        <v>167</v>
      </c>
      <c r="E740" s="192" t="s">
        <v>846</v>
      </c>
      <c r="F740" s="193" t="s">
        <v>847</v>
      </c>
      <c r="G740" s="194" t="s">
        <v>204</v>
      </c>
      <c r="H740" s="195">
        <v>3.8849999999999998</v>
      </c>
      <c r="I740" s="196"/>
      <c r="J740" s="197">
        <f>ROUND(I740*H740,2)</f>
        <v>0</v>
      </c>
      <c r="K740" s="193" t="s">
        <v>1</v>
      </c>
      <c r="L740" s="39"/>
      <c r="M740" s="198" t="s">
        <v>1</v>
      </c>
      <c r="N740" s="199" t="s">
        <v>40</v>
      </c>
      <c r="O740" s="71"/>
      <c r="P740" s="200">
        <f>O740*H740</f>
        <v>0</v>
      </c>
      <c r="Q740" s="200">
        <v>0</v>
      </c>
      <c r="R740" s="200">
        <f>Q740*H740</f>
        <v>0</v>
      </c>
      <c r="S740" s="200">
        <v>0</v>
      </c>
      <c r="T740" s="201">
        <f>S740*H740</f>
        <v>0</v>
      </c>
      <c r="U740" s="34"/>
      <c r="V740" s="34"/>
      <c r="W740" s="34"/>
      <c r="X740" s="34"/>
      <c r="Y740" s="34"/>
      <c r="Z740" s="34"/>
      <c r="AA740" s="34"/>
      <c r="AB740" s="34"/>
      <c r="AC740" s="34"/>
      <c r="AD740" s="34"/>
      <c r="AE740" s="34"/>
      <c r="AR740" s="202" t="s">
        <v>290</v>
      </c>
      <c r="AT740" s="202" t="s">
        <v>167</v>
      </c>
      <c r="AU740" s="202" t="s">
        <v>165</v>
      </c>
      <c r="AY740" s="17" t="s">
        <v>164</v>
      </c>
      <c r="BE740" s="203">
        <f>IF(N740="základní",J740,0)</f>
        <v>0</v>
      </c>
      <c r="BF740" s="203">
        <f>IF(N740="snížená",J740,0)</f>
        <v>0</v>
      </c>
      <c r="BG740" s="203">
        <f>IF(N740="zákl. přenesená",J740,0)</f>
        <v>0</v>
      </c>
      <c r="BH740" s="203">
        <f>IF(N740="sníž. přenesená",J740,0)</f>
        <v>0</v>
      </c>
      <c r="BI740" s="203">
        <f>IF(N740="nulová",J740,0)</f>
        <v>0</v>
      </c>
      <c r="BJ740" s="17" t="s">
        <v>82</v>
      </c>
      <c r="BK740" s="203">
        <f>ROUND(I740*H740,2)</f>
        <v>0</v>
      </c>
      <c r="BL740" s="17" t="s">
        <v>290</v>
      </c>
      <c r="BM740" s="202" t="s">
        <v>848</v>
      </c>
    </row>
    <row r="741" spans="1:65" s="13" customFormat="1" ht="22.5">
      <c r="B741" s="209"/>
      <c r="C741" s="210"/>
      <c r="D741" s="211" t="s">
        <v>176</v>
      </c>
      <c r="E741" s="212" t="s">
        <v>1</v>
      </c>
      <c r="F741" s="213" t="s">
        <v>833</v>
      </c>
      <c r="G741" s="210"/>
      <c r="H741" s="212" t="s">
        <v>1</v>
      </c>
      <c r="I741" s="214"/>
      <c r="J741" s="210"/>
      <c r="K741" s="210"/>
      <c r="L741" s="215"/>
      <c r="M741" s="216"/>
      <c r="N741" s="217"/>
      <c r="O741" s="217"/>
      <c r="P741" s="217"/>
      <c r="Q741" s="217"/>
      <c r="R741" s="217"/>
      <c r="S741" s="217"/>
      <c r="T741" s="218"/>
      <c r="AT741" s="219" t="s">
        <v>176</v>
      </c>
      <c r="AU741" s="219" t="s">
        <v>165</v>
      </c>
      <c r="AV741" s="13" t="s">
        <v>82</v>
      </c>
      <c r="AW741" s="13" t="s">
        <v>31</v>
      </c>
      <c r="AX741" s="13" t="s">
        <v>75</v>
      </c>
      <c r="AY741" s="219" t="s">
        <v>164</v>
      </c>
    </row>
    <row r="742" spans="1:65" s="13" customFormat="1" ht="11.25">
      <c r="B742" s="209"/>
      <c r="C742" s="210"/>
      <c r="D742" s="211" t="s">
        <v>176</v>
      </c>
      <c r="E742" s="212" t="s">
        <v>1</v>
      </c>
      <c r="F742" s="213" t="s">
        <v>178</v>
      </c>
      <c r="G742" s="210"/>
      <c r="H742" s="212" t="s">
        <v>1</v>
      </c>
      <c r="I742" s="214"/>
      <c r="J742" s="210"/>
      <c r="K742" s="210"/>
      <c r="L742" s="215"/>
      <c r="M742" s="216"/>
      <c r="N742" s="217"/>
      <c r="O742" s="217"/>
      <c r="P742" s="217"/>
      <c r="Q742" s="217"/>
      <c r="R742" s="217"/>
      <c r="S742" s="217"/>
      <c r="T742" s="218"/>
      <c r="AT742" s="219" t="s">
        <v>176</v>
      </c>
      <c r="AU742" s="219" t="s">
        <v>165</v>
      </c>
      <c r="AV742" s="13" t="s">
        <v>82</v>
      </c>
      <c r="AW742" s="13" t="s">
        <v>31</v>
      </c>
      <c r="AX742" s="13" t="s">
        <v>75</v>
      </c>
      <c r="AY742" s="219" t="s">
        <v>164</v>
      </c>
    </row>
    <row r="743" spans="1:65" s="13" customFormat="1" ht="11.25">
      <c r="B743" s="209"/>
      <c r="C743" s="210"/>
      <c r="D743" s="211" t="s">
        <v>176</v>
      </c>
      <c r="E743" s="212" t="s">
        <v>1</v>
      </c>
      <c r="F743" s="213" t="s">
        <v>834</v>
      </c>
      <c r="G743" s="210"/>
      <c r="H743" s="212" t="s">
        <v>1</v>
      </c>
      <c r="I743" s="214"/>
      <c r="J743" s="210"/>
      <c r="K743" s="210"/>
      <c r="L743" s="215"/>
      <c r="M743" s="216"/>
      <c r="N743" s="217"/>
      <c r="O743" s="217"/>
      <c r="P743" s="217"/>
      <c r="Q743" s="217"/>
      <c r="R743" s="217"/>
      <c r="S743" s="217"/>
      <c r="T743" s="218"/>
      <c r="AT743" s="219" t="s">
        <v>176</v>
      </c>
      <c r="AU743" s="219" t="s">
        <v>165</v>
      </c>
      <c r="AV743" s="13" t="s">
        <v>82</v>
      </c>
      <c r="AW743" s="13" t="s">
        <v>31</v>
      </c>
      <c r="AX743" s="13" t="s">
        <v>75</v>
      </c>
      <c r="AY743" s="219" t="s">
        <v>164</v>
      </c>
    </row>
    <row r="744" spans="1:65" s="14" customFormat="1" ht="11.25">
      <c r="B744" s="220"/>
      <c r="C744" s="221"/>
      <c r="D744" s="211" t="s">
        <v>176</v>
      </c>
      <c r="E744" s="222" t="s">
        <v>1</v>
      </c>
      <c r="F744" s="223" t="s">
        <v>849</v>
      </c>
      <c r="G744" s="221"/>
      <c r="H744" s="224">
        <v>3.8849999999999998</v>
      </c>
      <c r="I744" s="225"/>
      <c r="J744" s="221"/>
      <c r="K744" s="221"/>
      <c r="L744" s="226"/>
      <c r="M744" s="227"/>
      <c r="N744" s="228"/>
      <c r="O744" s="228"/>
      <c r="P744" s="228"/>
      <c r="Q744" s="228"/>
      <c r="R744" s="228"/>
      <c r="S744" s="228"/>
      <c r="T744" s="229"/>
      <c r="AT744" s="230" t="s">
        <v>176</v>
      </c>
      <c r="AU744" s="230" t="s">
        <v>165</v>
      </c>
      <c r="AV744" s="14" t="s">
        <v>84</v>
      </c>
      <c r="AW744" s="14" t="s">
        <v>31</v>
      </c>
      <c r="AX744" s="14" t="s">
        <v>75</v>
      </c>
      <c r="AY744" s="230" t="s">
        <v>164</v>
      </c>
    </row>
    <row r="745" spans="1:65" s="2" customFormat="1" ht="40.9" customHeight="1">
      <c r="A745" s="34"/>
      <c r="B745" s="35"/>
      <c r="C745" s="191" t="s">
        <v>850</v>
      </c>
      <c r="D745" s="191" t="s">
        <v>167</v>
      </c>
      <c r="E745" s="192" t="s">
        <v>851</v>
      </c>
      <c r="F745" s="193" t="s">
        <v>852</v>
      </c>
      <c r="G745" s="194" t="s">
        <v>204</v>
      </c>
      <c r="H745" s="195">
        <v>12.914999999999999</v>
      </c>
      <c r="I745" s="196"/>
      <c r="J745" s="197">
        <f>ROUND(I745*H745,2)</f>
        <v>0</v>
      </c>
      <c r="K745" s="193" t="s">
        <v>1</v>
      </c>
      <c r="L745" s="39"/>
      <c r="M745" s="198" t="s">
        <v>1</v>
      </c>
      <c r="N745" s="199" t="s">
        <v>40</v>
      </c>
      <c r="O745" s="71"/>
      <c r="P745" s="200">
        <f>O745*H745</f>
        <v>0</v>
      </c>
      <c r="Q745" s="200">
        <v>0</v>
      </c>
      <c r="R745" s="200">
        <f>Q745*H745</f>
        <v>0</v>
      </c>
      <c r="S745" s="200">
        <v>0</v>
      </c>
      <c r="T745" s="201">
        <f>S745*H745</f>
        <v>0</v>
      </c>
      <c r="U745" s="34"/>
      <c r="V745" s="34"/>
      <c r="W745" s="34"/>
      <c r="X745" s="34"/>
      <c r="Y745" s="34"/>
      <c r="Z745" s="34"/>
      <c r="AA745" s="34"/>
      <c r="AB745" s="34"/>
      <c r="AC745" s="34"/>
      <c r="AD745" s="34"/>
      <c r="AE745" s="34"/>
      <c r="AR745" s="202" t="s">
        <v>290</v>
      </c>
      <c r="AT745" s="202" t="s">
        <v>167</v>
      </c>
      <c r="AU745" s="202" t="s">
        <v>165</v>
      </c>
      <c r="AY745" s="17" t="s">
        <v>164</v>
      </c>
      <c r="BE745" s="203">
        <f>IF(N745="základní",J745,0)</f>
        <v>0</v>
      </c>
      <c r="BF745" s="203">
        <f>IF(N745="snížená",J745,0)</f>
        <v>0</v>
      </c>
      <c r="BG745" s="203">
        <f>IF(N745="zákl. přenesená",J745,0)</f>
        <v>0</v>
      </c>
      <c r="BH745" s="203">
        <f>IF(N745="sníž. přenesená",J745,0)</f>
        <v>0</v>
      </c>
      <c r="BI745" s="203">
        <f>IF(N745="nulová",J745,0)</f>
        <v>0</v>
      </c>
      <c r="BJ745" s="17" t="s">
        <v>82</v>
      </c>
      <c r="BK745" s="203">
        <f>ROUND(I745*H745,2)</f>
        <v>0</v>
      </c>
      <c r="BL745" s="17" t="s">
        <v>290</v>
      </c>
      <c r="BM745" s="202" t="s">
        <v>853</v>
      </c>
    </row>
    <row r="746" spans="1:65" s="13" customFormat="1" ht="22.5">
      <c r="B746" s="209"/>
      <c r="C746" s="210"/>
      <c r="D746" s="211" t="s">
        <v>176</v>
      </c>
      <c r="E746" s="212" t="s">
        <v>1</v>
      </c>
      <c r="F746" s="213" t="s">
        <v>833</v>
      </c>
      <c r="G746" s="210"/>
      <c r="H746" s="212" t="s">
        <v>1</v>
      </c>
      <c r="I746" s="214"/>
      <c r="J746" s="210"/>
      <c r="K746" s="210"/>
      <c r="L746" s="215"/>
      <c r="M746" s="216"/>
      <c r="N746" s="217"/>
      <c r="O746" s="217"/>
      <c r="P746" s="217"/>
      <c r="Q746" s="217"/>
      <c r="R746" s="217"/>
      <c r="S746" s="217"/>
      <c r="T746" s="218"/>
      <c r="AT746" s="219" t="s">
        <v>176</v>
      </c>
      <c r="AU746" s="219" t="s">
        <v>165</v>
      </c>
      <c r="AV746" s="13" t="s">
        <v>82</v>
      </c>
      <c r="AW746" s="13" t="s">
        <v>31</v>
      </c>
      <c r="AX746" s="13" t="s">
        <v>75</v>
      </c>
      <c r="AY746" s="219" t="s">
        <v>164</v>
      </c>
    </row>
    <row r="747" spans="1:65" s="13" customFormat="1" ht="11.25">
      <c r="B747" s="209"/>
      <c r="C747" s="210"/>
      <c r="D747" s="211" t="s">
        <v>176</v>
      </c>
      <c r="E747" s="212" t="s">
        <v>1</v>
      </c>
      <c r="F747" s="213" t="s">
        <v>178</v>
      </c>
      <c r="G747" s="210"/>
      <c r="H747" s="212" t="s">
        <v>1</v>
      </c>
      <c r="I747" s="214"/>
      <c r="J747" s="210"/>
      <c r="K747" s="210"/>
      <c r="L747" s="215"/>
      <c r="M747" s="216"/>
      <c r="N747" s="217"/>
      <c r="O747" s="217"/>
      <c r="P747" s="217"/>
      <c r="Q747" s="217"/>
      <c r="R747" s="217"/>
      <c r="S747" s="217"/>
      <c r="T747" s="218"/>
      <c r="AT747" s="219" t="s">
        <v>176</v>
      </c>
      <c r="AU747" s="219" t="s">
        <v>165</v>
      </c>
      <c r="AV747" s="13" t="s">
        <v>82</v>
      </c>
      <c r="AW747" s="13" t="s">
        <v>31</v>
      </c>
      <c r="AX747" s="13" t="s">
        <v>75</v>
      </c>
      <c r="AY747" s="219" t="s">
        <v>164</v>
      </c>
    </row>
    <row r="748" spans="1:65" s="13" customFormat="1" ht="11.25">
      <c r="B748" s="209"/>
      <c r="C748" s="210"/>
      <c r="D748" s="211" t="s">
        <v>176</v>
      </c>
      <c r="E748" s="212" t="s">
        <v>1</v>
      </c>
      <c r="F748" s="213" t="s">
        <v>800</v>
      </c>
      <c r="G748" s="210"/>
      <c r="H748" s="212" t="s">
        <v>1</v>
      </c>
      <c r="I748" s="214"/>
      <c r="J748" s="210"/>
      <c r="K748" s="210"/>
      <c r="L748" s="215"/>
      <c r="M748" s="216"/>
      <c r="N748" s="217"/>
      <c r="O748" s="217"/>
      <c r="P748" s="217"/>
      <c r="Q748" s="217"/>
      <c r="R748" s="217"/>
      <c r="S748" s="217"/>
      <c r="T748" s="218"/>
      <c r="AT748" s="219" t="s">
        <v>176</v>
      </c>
      <c r="AU748" s="219" t="s">
        <v>165</v>
      </c>
      <c r="AV748" s="13" t="s">
        <v>82</v>
      </c>
      <c r="AW748" s="13" t="s">
        <v>31</v>
      </c>
      <c r="AX748" s="13" t="s">
        <v>75</v>
      </c>
      <c r="AY748" s="219" t="s">
        <v>164</v>
      </c>
    </row>
    <row r="749" spans="1:65" s="14" customFormat="1" ht="11.25">
      <c r="B749" s="220"/>
      <c r="C749" s="221"/>
      <c r="D749" s="211" t="s">
        <v>176</v>
      </c>
      <c r="E749" s="222" t="s">
        <v>1</v>
      </c>
      <c r="F749" s="223" t="s">
        <v>854</v>
      </c>
      <c r="G749" s="221"/>
      <c r="H749" s="224">
        <v>12.914999999999999</v>
      </c>
      <c r="I749" s="225"/>
      <c r="J749" s="221"/>
      <c r="K749" s="221"/>
      <c r="L749" s="226"/>
      <c r="M749" s="227"/>
      <c r="N749" s="228"/>
      <c r="O749" s="228"/>
      <c r="P749" s="228"/>
      <c r="Q749" s="228"/>
      <c r="R749" s="228"/>
      <c r="S749" s="228"/>
      <c r="T749" s="229"/>
      <c r="AT749" s="230" t="s">
        <v>176</v>
      </c>
      <c r="AU749" s="230" t="s">
        <v>165</v>
      </c>
      <c r="AV749" s="14" t="s">
        <v>84</v>
      </c>
      <c r="AW749" s="14" t="s">
        <v>31</v>
      </c>
      <c r="AX749" s="14" t="s">
        <v>75</v>
      </c>
      <c r="AY749" s="230" t="s">
        <v>164</v>
      </c>
    </row>
    <row r="750" spans="1:65" s="2" customFormat="1" ht="26.45" customHeight="1">
      <c r="A750" s="34"/>
      <c r="B750" s="35"/>
      <c r="C750" s="191" t="s">
        <v>855</v>
      </c>
      <c r="D750" s="191" t="s">
        <v>167</v>
      </c>
      <c r="E750" s="192" t="s">
        <v>856</v>
      </c>
      <c r="F750" s="193" t="s">
        <v>857</v>
      </c>
      <c r="G750" s="194" t="s">
        <v>858</v>
      </c>
      <c r="H750" s="195">
        <v>1</v>
      </c>
      <c r="I750" s="196"/>
      <c r="J750" s="197">
        <f>ROUND(I750*H750,2)</f>
        <v>0</v>
      </c>
      <c r="K750" s="193" t="s">
        <v>1</v>
      </c>
      <c r="L750" s="39"/>
      <c r="M750" s="198" t="s">
        <v>1</v>
      </c>
      <c r="N750" s="199" t="s">
        <v>40</v>
      </c>
      <c r="O750" s="71"/>
      <c r="P750" s="200">
        <f>O750*H750</f>
        <v>0</v>
      </c>
      <c r="Q750" s="200">
        <v>1.4999999999999999E-4</v>
      </c>
      <c r="R750" s="200">
        <f>Q750*H750</f>
        <v>1.4999999999999999E-4</v>
      </c>
      <c r="S750" s="200">
        <v>0</v>
      </c>
      <c r="T750" s="201">
        <f>S750*H750</f>
        <v>0</v>
      </c>
      <c r="U750" s="34"/>
      <c r="V750" s="34"/>
      <c r="W750" s="34"/>
      <c r="X750" s="34"/>
      <c r="Y750" s="34"/>
      <c r="Z750" s="34"/>
      <c r="AA750" s="34"/>
      <c r="AB750" s="34"/>
      <c r="AC750" s="34"/>
      <c r="AD750" s="34"/>
      <c r="AE750" s="34"/>
      <c r="AR750" s="202" t="s">
        <v>290</v>
      </c>
      <c r="AT750" s="202" t="s">
        <v>167</v>
      </c>
      <c r="AU750" s="202" t="s">
        <v>165</v>
      </c>
      <c r="AY750" s="17" t="s">
        <v>164</v>
      </c>
      <c r="BE750" s="203">
        <f>IF(N750="základní",J750,0)</f>
        <v>0</v>
      </c>
      <c r="BF750" s="203">
        <f>IF(N750="snížená",J750,0)</f>
        <v>0</v>
      </c>
      <c r="BG750" s="203">
        <f>IF(N750="zákl. přenesená",J750,0)</f>
        <v>0</v>
      </c>
      <c r="BH750" s="203">
        <f>IF(N750="sníž. přenesená",J750,0)</f>
        <v>0</v>
      </c>
      <c r="BI750" s="203">
        <f>IF(N750="nulová",J750,0)</f>
        <v>0</v>
      </c>
      <c r="BJ750" s="17" t="s">
        <v>82</v>
      </c>
      <c r="BK750" s="203">
        <f>ROUND(I750*H750,2)</f>
        <v>0</v>
      </c>
      <c r="BL750" s="17" t="s">
        <v>290</v>
      </c>
      <c r="BM750" s="202" t="s">
        <v>859</v>
      </c>
    </row>
    <row r="751" spans="1:65" s="13" customFormat="1" ht="22.5">
      <c r="B751" s="209"/>
      <c r="C751" s="210"/>
      <c r="D751" s="211" t="s">
        <v>176</v>
      </c>
      <c r="E751" s="212" t="s">
        <v>1</v>
      </c>
      <c r="F751" s="213" t="s">
        <v>833</v>
      </c>
      <c r="G751" s="210"/>
      <c r="H751" s="212" t="s">
        <v>1</v>
      </c>
      <c r="I751" s="214"/>
      <c r="J751" s="210"/>
      <c r="K751" s="210"/>
      <c r="L751" s="215"/>
      <c r="M751" s="216"/>
      <c r="N751" s="217"/>
      <c r="O751" s="217"/>
      <c r="P751" s="217"/>
      <c r="Q751" s="217"/>
      <c r="R751" s="217"/>
      <c r="S751" s="217"/>
      <c r="T751" s="218"/>
      <c r="AT751" s="219" t="s">
        <v>176</v>
      </c>
      <c r="AU751" s="219" t="s">
        <v>165</v>
      </c>
      <c r="AV751" s="13" t="s">
        <v>82</v>
      </c>
      <c r="AW751" s="13" t="s">
        <v>31</v>
      </c>
      <c r="AX751" s="13" t="s">
        <v>75</v>
      </c>
      <c r="AY751" s="219" t="s">
        <v>164</v>
      </c>
    </row>
    <row r="752" spans="1:65" s="13" customFormat="1" ht="11.25">
      <c r="B752" s="209"/>
      <c r="C752" s="210"/>
      <c r="D752" s="211" t="s">
        <v>176</v>
      </c>
      <c r="E752" s="212" t="s">
        <v>1</v>
      </c>
      <c r="F752" s="213" t="s">
        <v>178</v>
      </c>
      <c r="G752" s="210"/>
      <c r="H752" s="212" t="s">
        <v>1</v>
      </c>
      <c r="I752" s="214"/>
      <c r="J752" s="210"/>
      <c r="K752" s="210"/>
      <c r="L752" s="215"/>
      <c r="M752" s="216"/>
      <c r="N752" s="217"/>
      <c r="O752" s="217"/>
      <c r="P752" s="217"/>
      <c r="Q752" s="217"/>
      <c r="R752" s="217"/>
      <c r="S752" s="217"/>
      <c r="T752" s="218"/>
      <c r="AT752" s="219" t="s">
        <v>176</v>
      </c>
      <c r="AU752" s="219" t="s">
        <v>165</v>
      </c>
      <c r="AV752" s="13" t="s">
        <v>82</v>
      </c>
      <c r="AW752" s="13" t="s">
        <v>31</v>
      </c>
      <c r="AX752" s="13" t="s">
        <v>75</v>
      </c>
      <c r="AY752" s="219" t="s">
        <v>164</v>
      </c>
    </row>
    <row r="753" spans="1:65" s="13" customFormat="1" ht="11.25">
      <c r="B753" s="209"/>
      <c r="C753" s="210"/>
      <c r="D753" s="211" t="s">
        <v>176</v>
      </c>
      <c r="E753" s="212" t="s">
        <v>1</v>
      </c>
      <c r="F753" s="213" t="s">
        <v>800</v>
      </c>
      <c r="G753" s="210"/>
      <c r="H753" s="212" t="s">
        <v>1</v>
      </c>
      <c r="I753" s="214"/>
      <c r="J753" s="210"/>
      <c r="K753" s="210"/>
      <c r="L753" s="215"/>
      <c r="M753" s="216"/>
      <c r="N753" s="217"/>
      <c r="O753" s="217"/>
      <c r="P753" s="217"/>
      <c r="Q753" s="217"/>
      <c r="R753" s="217"/>
      <c r="S753" s="217"/>
      <c r="T753" s="218"/>
      <c r="AT753" s="219" t="s">
        <v>176</v>
      </c>
      <c r="AU753" s="219" t="s">
        <v>165</v>
      </c>
      <c r="AV753" s="13" t="s">
        <v>82</v>
      </c>
      <c r="AW753" s="13" t="s">
        <v>31</v>
      </c>
      <c r="AX753" s="13" t="s">
        <v>75</v>
      </c>
      <c r="AY753" s="219" t="s">
        <v>164</v>
      </c>
    </row>
    <row r="754" spans="1:65" s="13" customFormat="1" ht="11.25">
      <c r="B754" s="209"/>
      <c r="C754" s="210"/>
      <c r="D754" s="211" t="s">
        <v>176</v>
      </c>
      <c r="E754" s="212" t="s">
        <v>1</v>
      </c>
      <c r="F754" s="213" t="s">
        <v>860</v>
      </c>
      <c r="G754" s="210"/>
      <c r="H754" s="212" t="s">
        <v>1</v>
      </c>
      <c r="I754" s="214"/>
      <c r="J754" s="210"/>
      <c r="K754" s="210"/>
      <c r="L754" s="215"/>
      <c r="M754" s="216"/>
      <c r="N754" s="217"/>
      <c r="O754" s="217"/>
      <c r="P754" s="217"/>
      <c r="Q754" s="217"/>
      <c r="R754" s="217"/>
      <c r="S754" s="217"/>
      <c r="T754" s="218"/>
      <c r="AT754" s="219" t="s">
        <v>176</v>
      </c>
      <c r="AU754" s="219" t="s">
        <v>165</v>
      </c>
      <c r="AV754" s="13" t="s">
        <v>82</v>
      </c>
      <c r="AW754" s="13" t="s">
        <v>31</v>
      </c>
      <c r="AX754" s="13" t="s">
        <v>75</v>
      </c>
      <c r="AY754" s="219" t="s">
        <v>164</v>
      </c>
    </row>
    <row r="755" spans="1:65" s="13" customFormat="1" ht="11.25">
      <c r="B755" s="209"/>
      <c r="C755" s="210"/>
      <c r="D755" s="211" t="s">
        <v>176</v>
      </c>
      <c r="E755" s="212" t="s">
        <v>1</v>
      </c>
      <c r="F755" s="213" t="s">
        <v>861</v>
      </c>
      <c r="G755" s="210"/>
      <c r="H755" s="212" t="s">
        <v>1</v>
      </c>
      <c r="I755" s="214"/>
      <c r="J755" s="210"/>
      <c r="K755" s="210"/>
      <c r="L755" s="215"/>
      <c r="M755" s="216"/>
      <c r="N755" s="217"/>
      <c r="O755" s="217"/>
      <c r="P755" s="217"/>
      <c r="Q755" s="217"/>
      <c r="R755" s="217"/>
      <c r="S755" s="217"/>
      <c r="T755" s="218"/>
      <c r="AT755" s="219" t="s">
        <v>176</v>
      </c>
      <c r="AU755" s="219" t="s">
        <v>165</v>
      </c>
      <c r="AV755" s="13" t="s">
        <v>82</v>
      </c>
      <c r="AW755" s="13" t="s">
        <v>31</v>
      </c>
      <c r="AX755" s="13" t="s">
        <v>75</v>
      </c>
      <c r="AY755" s="219" t="s">
        <v>164</v>
      </c>
    </row>
    <row r="756" spans="1:65" s="13" customFormat="1" ht="11.25">
      <c r="B756" s="209"/>
      <c r="C756" s="210"/>
      <c r="D756" s="211" t="s">
        <v>176</v>
      </c>
      <c r="E756" s="212" t="s">
        <v>1</v>
      </c>
      <c r="F756" s="213" t="s">
        <v>178</v>
      </c>
      <c r="G756" s="210"/>
      <c r="H756" s="212" t="s">
        <v>1</v>
      </c>
      <c r="I756" s="214"/>
      <c r="J756" s="210"/>
      <c r="K756" s="210"/>
      <c r="L756" s="215"/>
      <c r="M756" s="216"/>
      <c r="N756" s="217"/>
      <c r="O756" s="217"/>
      <c r="P756" s="217"/>
      <c r="Q756" s="217"/>
      <c r="R756" s="217"/>
      <c r="S756" s="217"/>
      <c r="T756" s="218"/>
      <c r="AT756" s="219" t="s">
        <v>176</v>
      </c>
      <c r="AU756" s="219" t="s">
        <v>165</v>
      </c>
      <c r="AV756" s="13" t="s">
        <v>82</v>
      </c>
      <c r="AW756" s="13" t="s">
        <v>31</v>
      </c>
      <c r="AX756" s="13" t="s">
        <v>75</v>
      </c>
      <c r="AY756" s="219" t="s">
        <v>164</v>
      </c>
    </row>
    <row r="757" spans="1:65" s="14" customFormat="1" ht="11.25">
      <c r="B757" s="220"/>
      <c r="C757" s="221"/>
      <c r="D757" s="211" t="s">
        <v>176</v>
      </c>
      <c r="E757" s="222" t="s">
        <v>1</v>
      </c>
      <c r="F757" s="223" t="s">
        <v>82</v>
      </c>
      <c r="G757" s="221"/>
      <c r="H757" s="224">
        <v>1</v>
      </c>
      <c r="I757" s="225"/>
      <c r="J757" s="221"/>
      <c r="K757" s="221"/>
      <c r="L757" s="226"/>
      <c r="M757" s="227"/>
      <c r="N757" s="228"/>
      <c r="O757" s="228"/>
      <c r="P757" s="228"/>
      <c r="Q757" s="228"/>
      <c r="R757" s="228"/>
      <c r="S757" s="228"/>
      <c r="T757" s="229"/>
      <c r="AT757" s="230" t="s">
        <v>176</v>
      </c>
      <c r="AU757" s="230" t="s">
        <v>165</v>
      </c>
      <c r="AV757" s="14" t="s">
        <v>84</v>
      </c>
      <c r="AW757" s="14" t="s">
        <v>31</v>
      </c>
      <c r="AX757" s="14" t="s">
        <v>75</v>
      </c>
      <c r="AY757" s="230" t="s">
        <v>164</v>
      </c>
    </row>
    <row r="758" spans="1:65" s="12" customFormat="1" ht="20.85" customHeight="1">
      <c r="B758" s="175"/>
      <c r="C758" s="176"/>
      <c r="D758" s="177" t="s">
        <v>74</v>
      </c>
      <c r="E758" s="189" t="s">
        <v>862</v>
      </c>
      <c r="F758" s="189" t="s">
        <v>863</v>
      </c>
      <c r="G758" s="176"/>
      <c r="H758" s="176"/>
      <c r="I758" s="179"/>
      <c r="J758" s="190">
        <f>BK758</f>
        <v>0</v>
      </c>
      <c r="K758" s="176"/>
      <c r="L758" s="181"/>
      <c r="M758" s="182"/>
      <c r="N758" s="183"/>
      <c r="O758" s="183"/>
      <c r="P758" s="184">
        <f>SUM(P759:P763)</f>
        <v>0</v>
      </c>
      <c r="Q758" s="183"/>
      <c r="R758" s="184">
        <f>SUM(R759:R763)</f>
        <v>0</v>
      </c>
      <c r="S758" s="183"/>
      <c r="T758" s="185">
        <f>SUM(T759:T763)</f>
        <v>0</v>
      </c>
      <c r="AR758" s="186" t="s">
        <v>84</v>
      </c>
      <c r="AT758" s="187" t="s">
        <v>74</v>
      </c>
      <c r="AU758" s="187" t="s">
        <v>84</v>
      </c>
      <c r="AY758" s="186" t="s">
        <v>164</v>
      </c>
      <c r="BK758" s="188">
        <f>SUM(BK759:BK763)</f>
        <v>0</v>
      </c>
    </row>
    <row r="759" spans="1:65" s="2" customFormat="1" ht="36" customHeight="1">
      <c r="A759" s="34"/>
      <c r="B759" s="35"/>
      <c r="C759" s="191" t="s">
        <v>864</v>
      </c>
      <c r="D759" s="191" t="s">
        <v>167</v>
      </c>
      <c r="E759" s="192" t="s">
        <v>865</v>
      </c>
      <c r="F759" s="193" t="s">
        <v>866</v>
      </c>
      <c r="G759" s="194" t="s">
        <v>393</v>
      </c>
      <c r="H759" s="195">
        <v>1</v>
      </c>
      <c r="I759" s="196"/>
      <c r="J759" s="197">
        <f>ROUND(I759*H759,2)</f>
        <v>0</v>
      </c>
      <c r="K759" s="193" t="s">
        <v>1</v>
      </c>
      <c r="L759" s="39"/>
      <c r="M759" s="198" t="s">
        <v>1</v>
      </c>
      <c r="N759" s="199" t="s">
        <v>40</v>
      </c>
      <c r="O759" s="71"/>
      <c r="P759" s="200">
        <f>O759*H759</f>
        <v>0</v>
      </c>
      <c r="Q759" s="200">
        <v>0</v>
      </c>
      <c r="R759" s="200">
        <f>Q759*H759</f>
        <v>0</v>
      </c>
      <c r="S759" s="200">
        <v>0</v>
      </c>
      <c r="T759" s="201">
        <f>S759*H759</f>
        <v>0</v>
      </c>
      <c r="U759" s="34"/>
      <c r="V759" s="34"/>
      <c r="W759" s="34"/>
      <c r="X759" s="34"/>
      <c r="Y759" s="34"/>
      <c r="Z759" s="34"/>
      <c r="AA759" s="34"/>
      <c r="AB759" s="34"/>
      <c r="AC759" s="34"/>
      <c r="AD759" s="34"/>
      <c r="AE759" s="34"/>
      <c r="AR759" s="202" t="s">
        <v>290</v>
      </c>
      <c r="AT759" s="202" t="s">
        <v>167</v>
      </c>
      <c r="AU759" s="202" t="s">
        <v>165</v>
      </c>
      <c r="AY759" s="17" t="s">
        <v>164</v>
      </c>
      <c r="BE759" s="203">
        <f>IF(N759="základní",J759,0)</f>
        <v>0</v>
      </c>
      <c r="BF759" s="203">
        <f>IF(N759="snížená",J759,0)</f>
        <v>0</v>
      </c>
      <c r="BG759" s="203">
        <f>IF(N759="zákl. přenesená",J759,0)</f>
        <v>0</v>
      </c>
      <c r="BH759" s="203">
        <f>IF(N759="sníž. přenesená",J759,0)</f>
        <v>0</v>
      </c>
      <c r="BI759" s="203">
        <f>IF(N759="nulová",J759,0)</f>
        <v>0</v>
      </c>
      <c r="BJ759" s="17" t="s">
        <v>82</v>
      </c>
      <c r="BK759" s="203">
        <f>ROUND(I759*H759,2)</f>
        <v>0</v>
      </c>
      <c r="BL759" s="17" t="s">
        <v>290</v>
      </c>
      <c r="BM759" s="202" t="s">
        <v>867</v>
      </c>
    </row>
    <row r="760" spans="1:65" s="13" customFormat="1" ht="22.5">
      <c r="B760" s="209"/>
      <c r="C760" s="210"/>
      <c r="D760" s="211" t="s">
        <v>176</v>
      </c>
      <c r="E760" s="212" t="s">
        <v>1</v>
      </c>
      <c r="F760" s="213" t="s">
        <v>868</v>
      </c>
      <c r="G760" s="210"/>
      <c r="H760" s="212" t="s">
        <v>1</v>
      </c>
      <c r="I760" s="214"/>
      <c r="J760" s="210"/>
      <c r="K760" s="210"/>
      <c r="L760" s="215"/>
      <c r="M760" s="216"/>
      <c r="N760" s="217"/>
      <c r="O760" s="217"/>
      <c r="P760" s="217"/>
      <c r="Q760" s="217"/>
      <c r="R760" s="217"/>
      <c r="S760" s="217"/>
      <c r="T760" s="218"/>
      <c r="AT760" s="219" t="s">
        <v>176</v>
      </c>
      <c r="AU760" s="219" t="s">
        <v>165</v>
      </c>
      <c r="AV760" s="13" t="s">
        <v>82</v>
      </c>
      <c r="AW760" s="13" t="s">
        <v>31</v>
      </c>
      <c r="AX760" s="13" t="s">
        <v>75</v>
      </c>
      <c r="AY760" s="219" t="s">
        <v>164</v>
      </c>
    </row>
    <row r="761" spans="1:65" s="13" customFormat="1" ht="11.25">
      <c r="B761" s="209"/>
      <c r="C761" s="210"/>
      <c r="D761" s="211" t="s">
        <v>176</v>
      </c>
      <c r="E761" s="212" t="s">
        <v>1</v>
      </c>
      <c r="F761" s="213" t="s">
        <v>178</v>
      </c>
      <c r="G761" s="210"/>
      <c r="H761" s="212" t="s">
        <v>1</v>
      </c>
      <c r="I761" s="214"/>
      <c r="J761" s="210"/>
      <c r="K761" s="210"/>
      <c r="L761" s="215"/>
      <c r="M761" s="216"/>
      <c r="N761" s="217"/>
      <c r="O761" s="217"/>
      <c r="P761" s="217"/>
      <c r="Q761" s="217"/>
      <c r="R761" s="217"/>
      <c r="S761" s="217"/>
      <c r="T761" s="218"/>
      <c r="AT761" s="219" t="s">
        <v>176</v>
      </c>
      <c r="AU761" s="219" t="s">
        <v>165</v>
      </c>
      <c r="AV761" s="13" t="s">
        <v>82</v>
      </c>
      <c r="AW761" s="13" t="s">
        <v>31</v>
      </c>
      <c r="AX761" s="13" t="s">
        <v>75</v>
      </c>
      <c r="AY761" s="219" t="s">
        <v>164</v>
      </c>
    </row>
    <row r="762" spans="1:65" s="13" customFormat="1" ht="11.25">
      <c r="B762" s="209"/>
      <c r="C762" s="210"/>
      <c r="D762" s="211" t="s">
        <v>176</v>
      </c>
      <c r="E762" s="212" t="s">
        <v>1</v>
      </c>
      <c r="F762" s="213" t="s">
        <v>826</v>
      </c>
      <c r="G762" s="210"/>
      <c r="H762" s="212" t="s">
        <v>1</v>
      </c>
      <c r="I762" s="214"/>
      <c r="J762" s="210"/>
      <c r="K762" s="210"/>
      <c r="L762" s="215"/>
      <c r="M762" s="216"/>
      <c r="N762" s="217"/>
      <c r="O762" s="217"/>
      <c r="P762" s="217"/>
      <c r="Q762" s="217"/>
      <c r="R762" s="217"/>
      <c r="S762" s="217"/>
      <c r="T762" s="218"/>
      <c r="AT762" s="219" t="s">
        <v>176</v>
      </c>
      <c r="AU762" s="219" t="s">
        <v>165</v>
      </c>
      <c r="AV762" s="13" t="s">
        <v>82</v>
      </c>
      <c r="AW762" s="13" t="s">
        <v>31</v>
      </c>
      <c r="AX762" s="13" t="s">
        <v>75</v>
      </c>
      <c r="AY762" s="219" t="s">
        <v>164</v>
      </c>
    </row>
    <row r="763" spans="1:65" s="14" customFormat="1" ht="11.25">
      <c r="B763" s="220"/>
      <c r="C763" s="221"/>
      <c r="D763" s="211" t="s">
        <v>176</v>
      </c>
      <c r="E763" s="222" t="s">
        <v>1</v>
      </c>
      <c r="F763" s="223" t="s">
        <v>82</v>
      </c>
      <c r="G763" s="221"/>
      <c r="H763" s="224">
        <v>1</v>
      </c>
      <c r="I763" s="225"/>
      <c r="J763" s="221"/>
      <c r="K763" s="221"/>
      <c r="L763" s="226"/>
      <c r="M763" s="227"/>
      <c r="N763" s="228"/>
      <c r="O763" s="228"/>
      <c r="P763" s="228"/>
      <c r="Q763" s="228"/>
      <c r="R763" s="228"/>
      <c r="S763" s="228"/>
      <c r="T763" s="229"/>
      <c r="AT763" s="230" t="s">
        <v>176</v>
      </c>
      <c r="AU763" s="230" t="s">
        <v>165</v>
      </c>
      <c r="AV763" s="14" t="s">
        <v>84</v>
      </c>
      <c r="AW763" s="14" t="s">
        <v>31</v>
      </c>
      <c r="AX763" s="14" t="s">
        <v>75</v>
      </c>
      <c r="AY763" s="230" t="s">
        <v>164</v>
      </c>
    </row>
    <row r="764" spans="1:65" s="12" customFormat="1" ht="20.85" customHeight="1">
      <c r="B764" s="175"/>
      <c r="C764" s="176"/>
      <c r="D764" s="177" t="s">
        <v>74</v>
      </c>
      <c r="E764" s="189" t="s">
        <v>869</v>
      </c>
      <c r="F764" s="189" t="s">
        <v>870</v>
      </c>
      <c r="G764" s="176"/>
      <c r="H764" s="176"/>
      <c r="I764" s="179"/>
      <c r="J764" s="190">
        <f>BK764</f>
        <v>0</v>
      </c>
      <c r="K764" s="176"/>
      <c r="L764" s="181"/>
      <c r="M764" s="182"/>
      <c r="N764" s="183"/>
      <c r="O764" s="183"/>
      <c r="P764" s="184">
        <f>SUM(P765:P769)</f>
        <v>0</v>
      </c>
      <c r="Q764" s="183"/>
      <c r="R764" s="184">
        <f>SUM(R765:R769)</f>
        <v>0</v>
      </c>
      <c r="S764" s="183"/>
      <c r="T764" s="185">
        <f>SUM(T765:T769)</f>
        <v>0</v>
      </c>
      <c r="AR764" s="186" t="s">
        <v>84</v>
      </c>
      <c r="AT764" s="187" t="s">
        <v>74</v>
      </c>
      <c r="AU764" s="187" t="s">
        <v>84</v>
      </c>
      <c r="AY764" s="186" t="s">
        <v>164</v>
      </c>
      <c r="BK764" s="188">
        <f>SUM(BK765:BK769)</f>
        <v>0</v>
      </c>
    </row>
    <row r="765" spans="1:65" s="2" customFormat="1" ht="40.9" customHeight="1">
      <c r="A765" s="34"/>
      <c r="B765" s="35"/>
      <c r="C765" s="191" t="s">
        <v>871</v>
      </c>
      <c r="D765" s="191" t="s">
        <v>167</v>
      </c>
      <c r="E765" s="192" t="s">
        <v>872</v>
      </c>
      <c r="F765" s="193" t="s">
        <v>873</v>
      </c>
      <c r="G765" s="194" t="s">
        <v>393</v>
      </c>
      <c r="H765" s="195">
        <v>1</v>
      </c>
      <c r="I765" s="196"/>
      <c r="J765" s="197">
        <f>ROUND(I765*H765,2)</f>
        <v>0</v>
      </c>
      <c r="K765" s="193" t="s">
        <v>1</v>
      </c>
      <c r="L765" s="39"/>
      <c r="M765" s="198" t="s">
        <v>1</v>
      </c>
      <c r="N765" s="199" t="s">
        <v>40</v>
      </c>
      <c r="O765" s="71"/>
      <c r="P765" s="200">
        <f>O765*H765</f>
        <v>0</v>
      </c>
      <c r="Q765" s="200">
        <v>0</v>
      </c>
      <c r="R765" s="200">
        <f>Q765*H765</f>
        <v>0</v>
      </c>
      <c r="S765" s="200">
        <v>0</v>
      </c>
      <c r="T765" s="201">
        <f>S765*H765</f>
        <v>0</v>
      </c>
      <c r="U765" s="34"/>
      <c r="V765" s="34"/>
      <c r="W765" s="34"/>
      <c r="X765" s="34"/>
      <c r="Y765" s="34"/>
      <c r="Z765" s="34"/>
      <c r="AA765" s="34"/>
      <c r="AB765" s="34"/>
      <c r="AC765" s="34"/>
      <c r="AD765" s="34"/>
      <c r="AE765" s="34"/>
      <c r="AR765" s="202" t="s">
        <v>290</v>
      </c>
      <c r="AT765" s="202" t="s">
        <v>167</v>
      </c>
      <c r="AU765" s="202" t="s">
        <v>165</v>
      </c>
      <c r="AY765" s="17" t="s">
        <v>164</v>
      </c>
      <c r="BE765" s="203">
        <f>IF(N765="základní",J765,0)</f>
        <v>0</v>
      </c>
      <c r="BF765" s="203">
        <f>IF(N765="snížená",J765,0)</f>
        <v>0</v>
      </c>
      <c r="BG765" s="203">
        <f>IF(N765="zákl. přenesená",J765,0)</f>
        <v>0</v>
      </c>
      <c r="BH765" s="203">
        <f>IF(N765="sníž. přenesená",J765,0)</f>
        <v>0</v>
      </c>
      <c r="BI765" s="203">
        <f>IF(N765="nulová",J765,0)</f>
        <v>0</v>
      </c>
      <c r="BJ765" s="17" t="s">
        <v>82</v>
      </c>
      <c r="BK765" s="203">
        <f>ROUND(I765*H765,2)</f>
        <v>0</v>
      </c>
      <c r="BL765" s="17" t="s">
        <v>290</v>
      </c>
      <c r="BM765" s="202" t="s">
        <v>874</v>
      </c>
    </row>
    <row r="766" spans="1:65" s="13" customFormat="1" ht="22.5">
      <c r="B766" s="209"/>
      <c r="C766" s="210"/>
      <c r="D766" s="211" t="s">
        <v>176</v>
      </c>
      <c r="E766" s="212" t="s">
        <v>1</v>
      </c>
      <c r="F766" s="213" t="s">
        <v>799</v>
      </c>
      <c r="G766" s="210"/>
      <c r="H766" s="212" t="s">
        <v>1</v>
      </c>
      <c r="I766" s="214"/>
      <c r="J766" s="210"/>
      <c r="K766" s="210"/>
      <c r="L766" s="215"/>
      <c r="M766" s="216"/>
      <c r="N766" s="217"/>
      <c r="O766" s="217"/>
      <c r="P766" s="217"/>
      <c r="Q766" s="217"/>
      <c r="R766" s="217"/>
      <c r="S766" s="217"/>
      <c r="T766" s="218"/>
      <c r="AT766" s="219" t="s">
        <v>176</v>
      </c>
      <c r="AU766" s="219" t="s">
        <v>165</v>
      </c>
      <c r="AV766" s="13" t="s">
        <v>82</v>
      </c>
      <c r="AW766" s="13" t="s">
        <v>31</v>
      </c>
      <c r="AX766" s="13" t="s">
        <v>75</v>
      </c>
      <c r="AY766" s="219" t="s">
        <v>164</v>
      </c>
    </row>
    <row r="767" spans="1:65" s="13" customFormat="1" ht="11.25">
      <c r="B767" s="209"/>
      <c r="C767" s="210"/>
      <c r="D767" s="211" t="s">
        <v>176</v>
      </c>
      <c r="E767" s="212" t="s">
        <v>1</v>
      </c>
      <c r="F767" s="213" t="s">
        <v>178</v>
      </c>
      <c r="G767" s="210"/>
      <c r="H767" s="212" t="s">
        <v>1</v>
      </c>
      <c r="I767" s="214"/>
      <c r="J767" s="210"/>
      <c r="K767" s="210"/>
      <c r="L767" s="215"/>
      <c r="M767" s="216"/>
      <c r="N767" s="217"/>
      <c r="O767" s="217"/>
      <c r="P767" s="217"/>
      <c r="Q767" s="217"/>
      <c r="R767" s="217"/>
      <c r="S767" s="217"/>
      <c r="T767" s="218"/>
      <c r="AT767" s="219" t="s">
        <v>176</v>
      </c>
      <c r="AU767" s="219" t="s">
        <v>165</v>
      </c>
      <c r="AV767" s="13" t="s">
        <v>82</v>
      </c>
      <c r="AW767" s="13" t="s">
        <v>31</v>
      </c>
      <c r="AX767" s="13" t="s">
        <v>75</v>
      </c>
      <c r="AY767" s="219" t="s">
        <v>164</v>
      </c>
    </row>
    <row r="768" spans="1:65" s="13" customFormat="1" ht="11.25">
      <c r="B768" s="209"/>
      <c r="C768" s="210"/>
      <c r="D768" s="211" t="s">
        <v>176</v>
      </c>
      <c r="E768" s="212" t="s">
        <v>1</v>
      </c>
      <c r="F768" s="213" t="s">
        <v>800</v>
      </c>
      <c r="G768" s="210"/>
      <c r="H768" s="212" t="s">
        <v>1</v>
      </c>
      <c r="I768" s="214"/>
      <c r="J768" s="210"/>
      <c r="K768" s="210"/>
      <c r="L768" s="215"/>
      <c r="M768" s="216"/>
      <c r="N768" s="217"/>
      <c r="O768" s="217"/>
      <c r="P768" s="217"/>
      <c r="Q768" s="217"/>
      <c r="R768" s="217"/>
      <c r="S768" s="217"/>
      <c r="T768" s="218"/>
      <c r="AT768" s="219" t="s">
        <v>176</v>
      </c>
      <c r="AU768" s="219" t="s">
        <v>165</v>
      </c>
      <c r="AV768" s="13" t="s">
        <v>82</v>
      </c>
      <c r="AW768" s="13" t="s">
        <v>31</v>
      </c>
      <c r="AX768" s="13" t="s">
        <v>75</v>
      </c>
      <c r="AY768" s="219" t="s">
        <v>164</v>
      </c>
    </row>
    <row r="769" spans="1:65" s="14" customFormat="1" ht="11.25">
      <c r="B769" s="220"/>
      <c r="C769" s="221"/>
      <c r="D769" s="211" t="s">
        <v>176</v>
      </c>
      <c r="E769" s="222" t="s">
        <v>1</v>
      </c>
      <c r="F769" s="223" t="s">
        <v>82</v>
      </c>
      <c r="G769" s="221"/>
      <c r="H769" s="224">
        <v>1</v>
      </c>
      <c r="I769" s="225"/>
      <c r="J769" s="221"/>
      <c r="K769" s="221"/>
      <c r="L769" s="226"/>
      <c r="M769" s="227"/>
      <c r="N769" s="228"/>
      <c r="O769" s="228"/>
      <c r="P769" s="228"/>
      <c r="Q769" s="228"/>
      <c r="R769" s="228"/>
      <c r="S769" s="228"/>
      <c r="T769" s="229"/>
      <c r="AT769" s="230" t="s">
        <v>176</v>
      </c>
      <c r="AU769" s="230" t="s">
        <v>165</v>
      </c>
      <c r="AV769" s="14" t="s">
        <v>84</v>
      </c>
      <c r="AW769" s="14" t="s">
        <v>31</v>
      </c>
      <c r="AX769" s="14" t="s">
        <v>75</v>
      </c>
      <c r="AY769" s="230" t="s">
        <v>164</v>
      </c>
    </row>
    <row r="770" spans="1:65" s="12" customFormat="1" ht="22.9" customHeight="1">
      <c r="B770" s="175"/>
      <c r="C770" s="176"/>
      <c r="D770" s="177" t="s">
        <v>74</v>
      </c>
      <c r="E770" s="189" t="s">
        <v>875</v>
      </c>
      <c r="F770" s="189" t="s">
        <v>876</v>
      </c>
      <c r="G770" s="176"/>
      <c r="H770" s="176"/>
      <c r="I770" s="179"/>
      <c r="J770" s="190">
        <f>BK770</f>
        <v>0</v>
      </c>
      <c r="K770" s="176"/>
      <c r="L770" s="181"/>
      <c r="M770" s="182"/>
      <c r="N770" s="183"/>
      <c r="O770" s="183"/>
      <c r="P770" s="184">
        <f>SUM(P771:P909)</f>
        <v>0</v>
      </c>
      <c r="Q770" s="183"/>
      <c r="R770" s="184">
        <f>SUM(R771:R909)</f>
        <v>0.62855885</v>
      </c>
      <c r="S770" s="183"/>
      <c r="T770" s="185">
        <f>SUM(T771:T909)</f>
        <v>0</v>
      </c>
      <c r="AR770" s="186" t="s">
        <v>84</v>
      </c>
      <c r="AT770" s="187" t="s">
        <v>74</v>
      </c>
      <c r="AU770" s="187" t="s">
        <v>82</v>
      </c>
      <c r="AY770" s="186" t="s">
        <v>164</v>
      </c>
      <c r="BK770" s="188">
        <f>SUM(BK771:BK909)</f>
        <v>0</v>
      </c>
    </row>
    <row r="771" spans="1:65" s="2" customFormat="1" ht="26.45" customHeight="1">
      <c r="A771" s="34"/>
      <c r="B771" s="35"/>
      <c r="C771" s="191" t="s">
        <v>877</v>
      </c>
      <c r="D771" s="191" t="s">
        <v>167</v>
      </c>
      <c r="E771" s="192" t="s">
        <v>878</v>
      </c>
      <c r="F771" s="193" t="s">
        <v>879</v>
      </c>
      <c r="G771" s="194" t="s">
        <v>189</v>
      </c>
      <c r="H771" s="195">
        <v>13.8</v>
      </c>
      <c r="I771" s="196"/>
      <c r="J771" s="197">
        <f>ROUND(I771*H771,2)</f>
        <v>0</v>
      </c>
      <c r="K771" s="193" t="s">
        <v>171</v>
      </c>
      <c r="L771" s="39"/>
      <c r="M771" s="198" t="s">
        <v>1</v>
      </c>
      <c r="N771" s="199" t="s">
        <v>40</v>
      </c>
      <c r="O771" s="71"/>
      <c r="P771" s="200">
        <f>O771*H771</f>
        <v>0</v>
      </c>
      <c r="Q771" s="200">
        <v>1.5E-3</v>
      </c>
      <c r="R771" s="200">
        <f>Q771*H771</f>
        <v>2.0700000000000003E-2</v>
      </c>
      <c r="S771" s="200">
        <v>0</v>
      </c>
      <c r="T771" s="201">
        <f>S771*H771</f>
        <v>0</v>
      </c>
      <c r="U771" s="34"/>
      <c r="V771" s="34"/>
      <c r="W771" s="34"/>
      <c r="X771" s="34"/>
      <c r="Y771" s="34"/>
      <c r="Z771" s="34"/>
      <c r="AA771" s="34"/>
      <c r="AB771" s="34"/>
      <c r="AC771" s="34"/>
      <c r="AD771" s="34"/>
      <c r="AE771" s="34"/>
      <c r="AR771" s="202" t="s">
        <v>290</v>
      </c>
      <c r="AT771" s="202" t="s">
        <v>167</v>
      </c>
      <c r="AU771" s="202" t="s">
        <v>84</v>
      </c>
      <c r="AY771" s="17" t="s">
        <v>164</v>
      </c>
      <c r="BE771" s="203">
        <f>IF(N771="základní",J771,0)</f>
        <v>0</v>
      </c>
      <c r="BF771" s="203">
        <f>IF(N771="snížená",J771,0)</f>
        <v>0</v>
      </c>
      <c r="BG771" s="203">
        <f>IF(N771="zákl. přenesená",J771,0)</f>
        <v>0</v>
      </c>
      <c r="BH771" s="203">
        <f>IF(N771="sníž. přenesená",J771,0)</f>
        <v>0</v>
      </c>
      <c r="BI771" s="203">
        <f>IF(N771="nulová",J771,0)</f>
        <v>0</v>
      </c>
      <c r="BJ771" s="17" t="s">
        <v>82</v>
      </c>
      <c r="BK771" s="203">
        <f>ROUND(I771*H771,2)</f>
        <v>0</v>
      </c>
      <c r="BL771" s="17" t="s">
        <v>290</v>
      </c>
      <c r="BM771" s="202" t="s">
        <v>880</v>
      </c>
    </row>
    <row r="772" spans="1:65" s="2" customFormat="1" ht="11.25">
      <c r="A772" s="34"/>
      <c r="B772" s="35"/>
      <c r="C772" s="36"/>
      <c r="D772" s="204" t="s">
        <v>174</v>
      </c>
      <c r="E772" s="36"/>
      <c r="F772" s="205" t="s">
        <v>881</v>
      </c>
      <c r="G772" s="36"/>
      <c r="H772" s="36"/>
      <c r="I772" s="206"/>
      <c r="J772" s="36"/>
      <c r="K772" s="36"/>
      <c r="L772" s="39"/>
      <c r="M772" s="207"/>
      <c r="N772" s="208"/>
      <c r="O772" s="71"/>
      <c r="P772" s="71"/>
      <c r="Q772" s="71"/>
      <c r="R772" s="71"/>
      <c r="S772" s="71"/>
      <c r="T772" s="72"/>
      <c r="U772" s="34"/>
      <c r="V772" s="34"/>
      <c r="W772" s="34"/>
      <c r="X772" s="34"/>
      <c r="Y772" s="34"/>
      <c r="Z772" s="34"/>
      <c r="AA772" s="34"/>
      <c r="AB772" s="34"/>
      <c r="AC772" s="34"/>
      <c r="AD772" s="34"/>
      <c r="AE772" s="34"/>
      <c r="AT772" s="17" t="s">
        <v>174</v>
      </c>
      <c r="AU772" s="17" t="s">
        <v>84</v>
      </c>
    </row>
    <row r="773" spans="1:65" s="13" customFormat="1" ht="22.5">
      <c r="B773" s="209"/>
      <c r="C773" s="210"/>
      <c r="D773" s="211" t="s">
        <v>176</v>
      </c>
      <c r="E773" s="212" t="s">
        <v>1</v>
      </c>
      <c r="F773" s="213" t="s">
        <v>177</v>
      </c>
      <c r="G773" s="210"/>
      <c r="H773" s="212" t="s">
        <v>1</v>
      </c>
      <c r="I773" s="214"/>
      <c r="J773" s="210"/>
      <c r="K773" s="210"/>
      <c r="L773" s="215"/>
      <c r="M773" s="216"/>
      <c r="N773" s="217"/>
      <c r="O773" s="217"/>
      <c r="P773" s="217"/>
      <c r="Q773" s="217"/>
      <c r="R773" s="217"/>
      <c r="S773" s="217"/>
      <c r="T773" s="218"/>
      <c r="AT773" s="219" t="s">
        <v>176</v>
      </c>
      <c r="AU773" s="219" t="s">
        <v>84</v>
      </c>
      <c r="AV773" s="13" t="s">
        <v>82</v>
      </c>
      <c r="AW773" s="13" t="s">
        <v>31</v>
      </c>
      <c r="AX773" s="13" t="s">
        <v>75</v>
      </c>
      <c r="AY773" s="219" t="s">
        <v>164</v>
      </c>
    </row>
    <row r="774" spans="1:65" s="13" customFormat="1" ht="11.25">
      <c r="B774" s="209"/>
      <c r="C774" s="210"/>
      <c r="D774" s="211" t="s">
        <v>176</v>
      </c>
      <c r="E774" s="212" t="s">
        <v>1</v>
      </c>
      <c r="F774" s="213" t="s">
        <v>178</v>
      </c>
      <c r="G774" s="210"/>
      <c r="H774" s="212" t="s">
        <v>1</v>
      </c>
      <c r="I774" s="214"/>
      <c r="J774" s="210"/>
      <c r="K774" s="210"/>
      <c r="L774" s="215"/>
      <c r="M774" s="216"/>
      <c r="N774" s="217"/>
      <c r="O774" s="217"/>
      <c r="P774" s="217"/>
      <c r="Q774" s="217"/>
      <c r="R774" s="217"/>
      <c r="S774" s="217"/>
      <c r="T774" s="218"/>
      <c r="AT774" s="219" t="s">
        <v>176</v>
      </c>
      <c r="AU774" s="219" t="s">
        <v>84</v>
      </c>
      <c r="AV774" s="13" t="s">
        <v>82</v>
      </c>
      <c r="AW774" s="13" t="s">
        <v>31</v>
      </c>
      <c r="AX774" s="13" t="s">
        <v>75</v>
      </c>
      <c r="AY774" s="219" t="s">
        <v>164</v>
      </c>
    </row>
    <row r="775" spans="1:65" s="14" customFormat="1" ht="11.25">
      <c r="B775" s="220"/>
      <c r="C775" s="221"/>
      <c r="D775" s="211" t="s">
        <v>176</v>
      </c>
      <c r="E775" s="222" t="s">
        <v>1</v>
      </c>
      <c r="F775" s="223" t="s">
        <v>882</v>
      </c>
      <c r="G775" s="221"/>
      <c r="H775" s="224">
        <v>6.07</v>
      </c>
      <c r="I775" s="225"/>
      <c r="J775" s="221"/>
      <c r="K775" s="221"/>
      <c r="L775" s="226"/>
      <c r="M775" s="227"/>
      <c r="N775" s="228"/>
      <c r="O775" s="228"/>
      <c r="P775" s="228"/>
      <c r="Q775" s="228"/>
      <c r="R775" s="228"/>
      <c r="S775" s="228"/>
      <c r="T775" s="229"/>
      <c r="AT775" s="230" t="s">
        <v>176</v>
      </c>
      <c r="AU775" s="230" t="s">
        <v>84</v>
      </c>
      <c r="AV775" s="14" t="s">
        <v>84</v>
      </c>
      <c r="AW775" s="14" t="s">
        <v>31</v>
      </c>
      <c r="AX775" s="14" t="s">
        <v>75</v>
      </c>
      <c r="AY775" s="230" t="s">
        <v>164</v>
      </c>
    </row>
    <row r="776" spans="1:65" s="14" customFormat="1" ht="11.25">
      <c r="B776" s="220"/>
      <c r="C776" s="221"/>
      <c r="D776" s="211" t="s">
        <v>176</v>
      </c>
      <c r="E776" s="222" t="s">
        <v>1</v>
      </c>
      <c r="F776" s="223" t="s">
        <v>318</v>
      </c>
      <c r="G776" s="221"/>
      <c r="H776" s="224">
        <v>4.32</v>
      </c>
      <c r="I776" s="225"/>
      <c r="J776" s="221"/>
      <c r="K776" s="221"/>
      <c r="L776" s="226"/>
      <c r="M776" s="227"/>
      <c r="N776" s="228"/>
      <c r="O776" s="228"/>
      <c r="P776" s="228"/>
      <c r="Q776" s="228"/>
      <c r="R776" s="228"/>
      <c r="S776" s="228"/>
      <c r="T776" s="229"/>
      <c r="AT776" s="230" t="s">
        <v>176</v>
      </c>
      <c r="AU776" s="230" t="s">
        <v>84</v>
      </c>
      <c r="AV776" s="14" t="s">
        <v>84</v>
      </c>
      <c r="AW776" s="14" t="s">
        <v>31</v>
      </c>
      <c r="AX776" s="14" t="s">
        <v>75</v>
      </c>
      <c r="AY776" s="230" t="s">
        <v>164</v>
      </c>
    </row>
    <row r="777" spans="1:65" s="14" customFormat="1" ht="11.25">
      <c r="B777" s="220"/>
      <c r="C777" s="221"/>
      <c r="D777" s="211" t="s">
        <v>176</v>
      </c>
      <c r="E777" s="222" t="s">
        <v>1</v>
      </c>
      <c r="F777" s="223" t="s">
        <v>319</v>
      </c>
      <c r="G777" s="221"/>
      <c r="H777" s="224">
        <v>3.41</v>
      </c>
      <c r="I777" s="225"/>
      <c r="J777" s="221"/>
      <c r="K777" s="221"/>
      <c r="L777" s="226"/>
      <c r="M777" s="227"/>
      <c r="N777" s="228"/>
      <c r="O777" s="228"/>
      <c r="P777" s="228"/>
      <c r="Q777" s="228"/>
      <c r="R777" s="228"/>
      <c r="S777" s="228"/>
      <c r="T777" s="229"/>
      <c r="AT777" s="230" t="s">
        <v>176</v>
      </c>
      <c r="AU777" s="230" t="s">
        <v>84</v>
      </c>
      <c r="AV777" s="14" t="s">
        <v>84</v>
      </c>
      <c r="AW777" s="14" t="s">
        <v>31</v>
      </c>
      <c r="AX777" s="14" t="s">
        <v>75</v>
      </c>
      <c r="AY777" s="230" t="s">
        <v>164</v>
      </c>
    </row>
    <row r="778" spans="1:65" s="2" customFormat="1" ht="16.5" customHeight="1">
      <c r="A778" s="34"/>
      <c r="B778" s="35"/>
      <c r="C778" s="191" t="s">
        <v>883</v>
      </c>
      <c r="D778" s="191" t="s">
        <v>167</v>
      </c>
      <c r="E778" s="192" t="s">
        <v>884</v>
      </c>
      <c r="F778" s="193" t="s">
        <v>885</v>
      </c>
      <c r="G778" s="194" t="s">
        <v>189</v>
      </c>
      <c r="H778" s="195">
        <v>68.88</v>
      </c>
      <c r="I778" s="196"/>
      <c r="J778" s="197">
        <f>ROUND(I778*H778,2)</f>
        <v>0</v>
      </c>
      <c r="K778" s="193" t="s">
        <v>171</v>
      </c>
      <c r="L778" s="39"/>
      <c r="M778" s="198" t="s">
        <v>1</v>
      </c>
      <c r="N778" s="199" t="s">
        <v>40</v>
      </c>
      <c r="O778" s="71"/>
      <c r="P778" s="200">
        <f>O778*H778</f>
        <v>0</v>
      </c>
      <c r="Q778" s="200">
        <v>0</v>
      </c>
      <c r="R778" s="200">
        <f>Q778*H778</f>
        <v>0</v>
      </c>
      <c r="S778" s="200">
        <v>0</v>
      </c>
      <c r="T778" s="201">
        <f>S778*H778</f>
        <v>0</v>
      </c>
      <c r="U778" s="34"/>
      <c r="V778" s="34"/>
      <c r="W778" s="34"/>
      <c r="X778" s="34"/>
      <c r="Y778" s="34"/>
      <c r="Z778" s="34"/>
      <c r="AA778" s="34"/>
      <c r="AB778" s="34"/>
      <c r="AC778" s="34"/>
      <c r="AD778" s="34"/>
      <c r="AE778" s="34"/>
      <c r="AR778" s="202" t="s">
        <v>290</v>
      </c>
      <c r="AT778" s="202" t="s">
        <v>167</v>
      </c>
      <c r="AU778" s="202" t="s">
        <v>84</v>
      </c>
      <c r="AY778" s="17" t="s">
        <v>164</v>
      </c>
      <c r="BE778" s="203">
        <f>IF(N778="základní",J778,0)</f>
        <v>0</v>
      </c>
      <c r="BF778" s="203">
        <f>IF(N778="snížená",J778,0)</f>
        <v>0</v>
      </c>
      <c r="BG778" s="203">
        <f>IF(N778="zákl. přenesená",J778,0)</f>
        <v>0</v>
      </c>
      <c r="BH778" s="203">
        <f>IF(N778="sníž. přenesená",J778,0)</f>
        <v>0</v>
      </c>
      <c r="BI778" s="203">
        <f>IF(N778="nulová",J778,0)</f>
        <v>0</v>
      </c>
      <c r="BJ778" s="17" t="s">
        <v>82</v>
      </c>
      <c r="BK778" s="203">
        <f>ROUND(I778*H778,2)</f>
        <v>0</v>
      </c>
      <c r="BL778" s="17" t="s">
        <v>290</v>
      </c>
      <c r="BM778" s="202" t="s">
        <v>886</v>
      </c>
    </row>
    <row r="779" spans="1:65" s="2" customFormat="1" ht="11.25">
      <c r="A779" s="34"/>
      <c r="B779" s="35"/>
      <c r="C779" s="36"/>
      <c r="D779" s="204" t="s">
        <v>174</v>
      </c>
      <c r="E779" s="36"/>
      <c r="F779" s="205" t="s">
        <v>887</v>
      </c>
      <c r="G779" s="36"/>
      <c r="H779" s="36"/>
      <c r="I779" s="206"/>
      <c r="J779" s="36"/>
      <c r="K779" s="36"/>
      <c r="L779" s="39"/>
      <c r="M779" s="207"/>
      <c r="N779" s="208"/>
      <c r="O779" s="71"/>
      <c r="P779" s="71"/>
      <c r="Q779" s="71"/>
      <c r="R779" s="71"/>
      <c r="S779" s="71"/>
      <c r="T779" s="72"/>
      <c r="U779" s="34"/>
      <c r="V779" s="34"/>
      <c r="W779" s="34"/>
      <c r="X779" s="34"/>
      <c r="Y779" s="34"/>
      <c r="Z779" s="34"/>
      <c r="AA779" s="34"/>
      <c r="AB779" s="34"/>
      <c r="AC779" s="34"/>
      <c r="AD779" s="34"/>
      <c r="AE779" s="34"/>
      <c r="AT779" s="17" t="s">
        <v>174</v>
      </c>
      <c r="AU779" s="17" t="s">
        <v>84</v>
      </c>
    </row>
    <row r="780" spans="1:65" s="13" customFormat="1" ht="22.5">
      <c r="B780" s="209"/>
      <c r="C780" s="210"/>
      <c r="D780" s="211" t="s">
        <v>176</v>
      </c>
      <c r="E780" s="212" t="s">
        <v>1</v>
      </c>
      <c r="F780" s="213" t="s">
        <v>177</v>
      </c>
      <c r="G780" s="210"/>
      <c r="H780" s="212" t="s">
        <v>1</v>
      </c>
      <c r="I780" s="214"/>
      <c r="J780" s="210"/>
      <c r="K780" s="210"/>
      <c r="L780" s="215"/>
      <c r="M780" s="216"/>
      <c r="N780" s="217"/>
      <c r="O780" s="217"/>
      <c r="P780" s="217"/>
      <c r="Q780" s="217"/>
      <c r="R780" s="217"/>
      <c r="S780" s="217"/>
      <c r="T780" s="218"/>
      <c r="AT780" s="219" t="s">
        <v>176</v>
      </c>
      <c r="AU780" s="219" t="s">
        <v>84</v>
      </c>
      <c r="AV780" s="13" t="s">
        <v>82</v>
      </c>
      <c r="AW780" s="13" t="s">
        <v>31</v>
      </c>
      <c r="AX780" s="13" t="s">
        <v>75</v>
      </c>
      <c r="AY780" s="219" t="s">
        <v>164</v>
      </c>
    </row>
    <row r="781" spans="1:65" s="13" customFormat="1" ht="11.25">
      <c r="B781" s="209"/>
      <c r="C781" s="210"/>
      <c r="D781" s="211" t="s">
        <v>176</v>
      </c>
      <c r="E781" s="212" t="s">
        <v>1</v>
      </c>
      <c r="F781" s="213" t="s">
        <v>178</v>
      </c>
      <c r="G781" s="210"/>
      <c r="H781" s="212" t="s">
        <v>1</v>
      </c>
      <c r="I781" s="214"/>
      <c r="J781" s="210"/>
      <c r="K781" s="210"/>
      <c r="L781" s="215"/>
      <c r="M781" s="216"/>
      <c r="N781" s="217"/>
      <c r="O781" s="217"/>
      <c r="P781" s="217"/>
      <c r="Q781" s="217"/>
      <c r="R781" s="217"/>
      <c r="S781" s="217"/>
      <c r="T781" s="218"/>
      <c r="AT781" s="219" t="s">
        <v>176</v>
      </c>
      <c r="AU781" s="219" t="s">
        <v>84</v>
      </c>
      <c r="AV781" s="13" t="s">
        <v>82</v>
      </c>
      <c r="AW781" s="13" t="s">
        <v>31</v>
      </c>
      <c r="AX781" s="13" t="s">
        <v>75</v>
      </c>
      <c r="AY781" s="219" t="s">
        <v>164</v>
      </c>
    </row>
    <row r="782" spans="1:65" s="14" customFormat="1" ht="11.25">
      <c r="B782" s="220"/>
      <c r="C782" s="221"/>
      <c r="D782" s="211" t="s">
        <v>176</v>
      </c>
      <c r="E782" s="222" t="s">
        <v>1</v>
      </c>
      <c r="F782" s="223" t="s">
        <v>888</v>
      </c>
      <c r="G782" s="221"/>
      <c r="H782" s="224">
        <v>1.22</v>
      </c>
      <c r="I782" s="225"/>
      <c r="J782" s="221"/>
      <c r="K782" s="221"/>
      <c r="L782" s="226"/>
      <c r="M782" s="227"/>
      <c r="N782" s="228"/>
      <c r="O782" s="228"/>
      <c r="P782" s="228"/>
      <c r="Q782" s="228"/>
      <c r="R782" s="228"/>
      <c r="S782" s="228"/>
      <c r="T782" s="229"/>
      <c r="AT782" s="230" t="s">
        <v>176</v>
      </c>
      <c r="AU782" s="230" t="s">
        <v>84</v>
      </c>
      <c r="AV782" s="14" t="s">
        <v>84</v>
      </c>
      <c r="AW782" s="14" t="s">
        <v>31</v>
      </c>
      <c r="AX782" s="14" t="s">
        <v>75</v>
      </c>
      <c r="AY782" s="230" t="s">
        <v>164</v>
      </c>
    </row>
    <row r="783" spans="1:65" s="14" customFormat="1" ht="11.25">
      <c r="B783" s="220"/>
      <c r="C783" s="221"/>
      <c r="D783" s="211" t="s">
        <v>176</v>
      </c>
      <c r="E783" s="222" t="s">
        <v>1</v>
      </c>
      <c r="F783" s="223" t="s">
        <v>882</v>
      </c>
      <c r="G783" s="221"/>
      <c r="H783" s="224">
        <v>6.07</v>
      </c>
      <c r="I783" s="225"/>
      <c r="J783" s="221"/>
      <c r="K783" s="221"/>
      <c r="L783" s="226"/>
      <c r="M783" s="227"/>
      <c r="N783" s="228"/>
      <c r="O783" s="228"/>
      <c r="P783" s="228"/>
      <c r="Q783" s="228"/>
      <c r="R783" s="228"/>
      <c r="S783" s="228"/>
      <c r="T783" s="229"/>
      <c r="AT783" s="230" t="s">
        <v>176</v>
      </c>
      <c r="AU783" s="230" t="s">
        <v>84</v>
      </c>
      <c r="AV783" s="14" t="s">
        <v>84</v>
      </c>
      <c r="AW783" s="14" t="s">
        <v>31</v>
      </c>
      <c r="AX783" s="14" t="s">
        <v>75</v>
      </c>
      <c r="AY783" s="230" t="s">
        <v>164</v>
      </c>
    </row>
    <row r="784" spans="1:65" s="14" customFormat="1" ht="11.25">
      <c r="B784" s="220"/>
      <c r="C784" s="221"/>
      <c r="D784" s="211" t="s">
        <v>176</v>
      </c>
      <c r="E784" s="222" t="s">
        <v>1</v>
      </c>
      <c r="F784" s="223" t="s">
        <v>889</v>
      </c>
      <c r="G784" s="221"/>
      <c r="H784" s="224">
        <v>53.86</v>
      </c>
      <c r="I784" s="225"/>
      <c r="J784" s="221"/>
      <c r="K784" s="221"/>
      <c r="L784" s="226"/>
      <c r="M784" s="227"/>
      <c r="N784" s="228"/>
      <c r="O784" s="228"/>
      <c r="P784" s="228"/>
      <c r="Q784" s="228"/>
      <c r="R784" s="228"/>
      <c r="S784" s="228"/>
      <c r="T784" s="229"/>
      <c r="AT784" s="230" t="s">
        <v>176</v>
      </c>
      <c r="AU784" s="230" t="s">
        <v>84</v>
      </c>
      <c r="AV784" s="14" t="s">
        <v>84</v>
      </c>
      <c r="AW784" s="14" t="s">
        <v>31</v>
      </c>
      <c r="AX784" s="14" t="s">
        <v>75</v>
      </c>
      <c r="AY784" s="230" t="s">
        <v>164</v>
      </c>
    </row>
    <row r="785" spans="1:65" s="14" customFormat="1" ht="11.25">
      <c r="B785" s="220"/>
      <c r="C785" s="221"/>
      <c r="D785" s="211" t="s">
        <v>176</v>
      </c>
      <c r="E785" s="222" t="s">
        <v>1</v>
      </c>
      <c r="F785" s="223" t="s">
        <v>318</v>
      </c>
      <c r="G785" s="221"/>
      <c r="H785" s="224">
        <v>4.32</v>
      </c>
      <c r="I785" s="225"/>
      <c r="J785" s="221"/>
      <c r="K785" s="221"/>
      <c r="L785" s="226"/>
      <c r="M785" s="227"/>
      <c r="N785" s="228"/>
      <c r="O785" s="228"/>
      <c r="P785" s="228"/>
      <c r="Q785" s="228"/>
      <c r="R785" s="228"/>
      <c r="S785" s="228"/>
      <c r="T785" s="229"/>
      <c r="AT785" s="230" t="s">
        <v>176</v>
      </c>
      <c r="AU785" s="230" t="s">
        <v>84</v>
      </c>
      <c r="AV785" s="14" t="s">
        <v>84</v>
      </c>
      <c r="AW785" s="14" t="s">
        <v>31</v>
      </c>
      <c r="AX785" s="14" t="s">
        <v>75</v>
      </c>
      <c r="AY785" s="230" t="s">
        <v>164</v>
      </c>
    </row>
    <row r="786" spans="1:65" s="14" customFormat="1" ht="11.25">
      <c r="B786" s="220"/>
      <c r="C786" s="221"/>
      <c r="D786" s="211" t="s">
        <v>176</v>
      </c>
      <c r="E786" s="222" t="s">
        <v>1</v>
      </c>
      <c r="F786" s="223" t="s">
        <v>319</v>
      </c>
      <c r="G786" s="221"/>
      <c r="H786" s="224">
        <v>3.41</v>
      </c>
      <c r="I786" s="225"/>
      <c r="J786" s="221"/>
      <c r="K786" s="221"/>
      <c r="L786" s="226"/>
      <c r="M786" s="227"/>
      <c r="N786" s="228"/>
      <c r="O786" s="228"/>
      <c r="P786" s="228"/>
      <c r="Q786" s="228"/>
      <c r="R786" s="228"/>
      <c r="S786" s="228"/>
      <c r="T786" s="229"/>
      <c r="AT786" s="230" t="s">
        <v>176</v>
      </c>
      <c r="AU786" s="230" t="s">
        <v>84</v>
      </c>
      <c r="AV786" s="14" t="s">
        <v>84</v>
      </c>
      <c r="AW786" s="14" t="s">
        <v>31</v>
      </c>
      <c r="AX786" s="14" t="s">
        <v>75</v>
      </c>
      <c r="AY786" s="230" t="s">
        <v>164</v>
      </c>
    </row>
    <row r="787" spans="1:65" s="2" customFormat="1" ht="26.45" customHeight="1">
      <c r="A787" s="34"/>
      <c r="B787" s="35"/>
      <c r="C787" s="191" t="s">
        <v>890</v>
      </c>
      <c r="D787" s="191" t="s">
        <v>167</v>
      </c>
      <c r="E787" s="192" t="s">
        <v>891</v>
      </c>
      <c r="F787" s="193" t="s">
        <v>892</v>
      </c>
      <c r="G787" s="194" t="s">
        <v>189</v>
      </c>
      <c r="H787" s="195">
        <v>74.427000000000007</v>
      </c>
      <c r="I787" s="196"/>
      <c r="J787" s="197">
        <f>ROUND(I787*H787,2)</f>
        <v>0</v>
      </c>
      <c r="K787" s="193" t="s">
        <v>171</v>
      </c>
      <c r="L787" s="39"/>
      <c r="M787" s="198" t="s">
        <v>1</v>
      </c>
      <c r="N787" s="199" t="s">
        <v>40</v>
      </c>
      <c r="O787" s="71"/>
      <c r="P787" s="200">
        <f>O787*H787</f>
        <v>0</v>
      </c>
      <c r="Q787" s="200">
        <v>2.0000000000000001E-4</v>
      </c>
      <c r="R787" s="200">
        <f>Q787*H787</f>
        <v>1.4885400000000002E-2</v>
      </c>
      <c r="S787" s="200">
        <v>0</v>
      </c>
      <c r="T787" s="201">
        <f>S787*H787</f>
        <v>0</v>
      </c>
      <c r="U787" s="34"/>
      <c r="V787" s="34"/>
      <c r="W787" s="34"/>
      <c r="X787" s="34"/>
      <c r="Y787" s="34"/>
      <c r="Z787" s="34"/>
      <c r="AA787" s="34"/>
      <c r="AB787" s="34"/>
      <c r="AC787" s="34"/>
      <c r="AD787" s="34"/>
      <c r="AE787" s="34"/>
      <c r="AR787" s="202" t="s">
        <v>290</v>
      </c>
      <c r="AT787" s="202" t="s">
        <v>167</v>
      </c>
      <c r="AU787" s="202" t="s">
        <v>84</v>
      </c>
      <c r="AY787" s="17" t="s">
        <v>164</v>
      </c>
      <c r="BE787" s="203">
        <f>IF(N787="základní",J787,0)</f>
        <v>0</v>
      </c>
      <c r="BF787" s="203">
        <f>IF(N787="snížená",J787,0)</f>
        <v>0</v>
      </c>
      <c r="BG787" s="203">
        <f>IF(N787="zákl. přenesená",J787,0)</f>
        <v>0</v>
      </c>
      <c r="BH787" s="203">
        <f>IF(N787="sníž. přenesená",J787,0)</f>
        <v>0</v>
      </c>
      <c r="BI787" s="203">
        <f>IF(N787="nulová",J787,0)</f>
        <v>0</v>
      </c>
      <c r="BJ787" s="17" t="s">
        <v>82</v>
      </c>
      <c r="BK787" s="203">
        <f>ROUND(I787*H787,2)</f>
        <v>0</v>
      </c>
      <c r="BL787" s="17" t="s">
        <v>290</v>
      </c>
      <c r="BM787" s="202" t="s">
        <v>893</v>
      </c>
    </row>
    <row r="788" spans="1:65" s="2" customFormat="1" ht="11.25">
      <c r="A788" s="34"/>
      <c r="B788" s="35"/>
      <c r="C788" s="36"/>
      <c r="D788" s="204" t="s">
        <v>174</v>
      </c>
      <c r="E788" s="36"/>
      <c r="F788" s="205" t="s">
        <v>894</v>
      </c>
      <c r="G788" s="36"/>
      <c r="H788" s="36"/>
      <c r="I788" s="206"/>
      <c r="J788" s="36"/>
      <c r="K788" s="36"/>
      <c r="L788" s="39"/>
      <c r="M788" s="207"/>
      <c r="N788" s="208"/>
      <c r="O788" s="71"/>
      <c r="P788" s="71"/>
      <c r="Q788" s="71"/>
      <c r="R788" s="71"/>
      <c r="S788" s="71"/>
      <c r="T788" s="72"/>
      <c r="U788" s="34"/>
      <c r="V788" s="34"/>
      <c r="W788" s="34"/>
      <c r="X788" s="34"/>
      <c r="Y788" s="34"/>
      <c r="Z788" s="34"/>
      <c r="AA788" s="34"/>
      <c r="AB788" s="34"/>
      <c r="AC788" s="34"/>
      <c r="AD788" s="34"/>
      <c r="AE788" s="34"/>
      <c r="AT788" s="17" t="s">
        <v>174</v>
      </c>
      <c r="AU788" s="17" t="s">
        <v>84</v>
      </c>
    </row>
    <row r="789" spans="1:65" s="13" customFormat="1" ht="22.5">
      <c r="B789" s="209"/>
      <c r="C789" s="210"/>
      <c r="D789" s="211" t="s">
        <v>176</v>
      </c>
      <c r="E789" s="212" t="s">
        <v>1</v>
      </c>
      <c r="F789" s="213" t="s">
        <v>177</v>
      </c>
      <c r="G789" s="210"/>
      <c r="H789" s="212" t="s">
        <v>1</v>
      </c>
      <c r="I789" s="214"/>
      <c r="J789" s="210"/>
      <c r="K789" s="210"/>
      <c r="L789" s="215"/>
      <c r="M789" s="216"/>
      <c r="N789" s="217"/>
      <c r="O789" s="217"/>
      <c r="P789" s="217"/>
      <c r="Q789" s="217"/>
      <c r="R789" s="217"/>
      <c r="S789" s="217"/>
      <c r="T789" s="218"/>
      <c r="AT789" s="219" t="s">
        <v>176</v>
      </c>
      <c r="AU789" s="219" t="s">
        <v>84</v>
      </c>
      <c r="AV789" s="13" t="s">
        <v>82</v>
      </c>
      <c r="AW789" s="13" t="s">
        <v>31</v>
      </c>
      <c r="AX789" s="13" t="s">
        <v>75</v>
      </c>
      <c r="AY789" s="219" t="s">
        <v>164</v>
      </c>
    </row>
    <row r="790" spans="1:65" s="13" customFormat="1" ht="11.25">
      <c r="B790" s="209"/>
      <c r="C790" s="210"/>
      <c r="D790" s="211" t="s">
        <v>176</v>
      </c>
      <c r="E790" s="212" t="s">
        <v>1</v>
      </c>
      <c r="F790" s="213" t="s">
        <v>178</v>
      </c>
      <c r="G790" s="210"/>
      <c r="H790" s="212" t="s">
        <v>1</v>
      </c>
      <c r="I790" s="214"/>
      <c r="J790" s="210"/>
      <c r="K790" s="210"/>
      <c r="L790" s="215"/>
      <c r="M790" s="216"/>
      <c r="N790" s="217"/>
      <c r="O790" s="217"/>
      <c r="P790" s="217"/>
      <c r="Q790" s="217"/>
      <c r="R790" s="217"/>
      <c r="S790" s="217"/>
      <c r="T790" s="218"/>
      <c r="AT790" s="219" t="s">
        <v>176</v>
      </c>
      <c r="AU790" s="219" t="s">
        <v>84</v>
      </c>
      <c r="AV790" s="13" t="s">
        <v>82</v>
      </c>
      <c r="AW790" s="13" t="s">
        <v>31</v>
      </c>
      <c r="AX790" s="13" t="s">
        <v>75</v>
      </c>
      <c r="AY790" s="219" t="s">
        <v>164</v>
      </c>
    </row>
    <row r="791" spans="1:65" s="14" customFormat="1" ht="11.25">
      <c r="B791" s="220"/>
      <c r="C791" s="221"/>
      <c r="D791" s="211" t="s">
        <v>176</v>
      </c>
      <c r="E791" s="222" t="s">
        <v>1</v>
      </c>
      <c r="F791" s="223" t="s">
        <v>895</v>
      </c>
      <c r="G791" s="221"/>
      <c r="H791" s="224">
        <v>68.88</v>
      </c>
      <c r="I791" s="225"/>
      <c r="J791" s="221"/>
      <c r="K791" s="221"/>
      <c r="L791" s="226"/>
      <c r="M791" s="227"/>
      <c r="N791" s="228"/>
      <c r="O791" s="228"/>
      <c r="P791" s="228"/>
      <c r="Q791" s="228"/>
      <c r="R791" s="228"/>
      <c r="S791" s="228"/>
      <c r="T791" s="229"/>
      <c r="AT791" s="230" t="s">
        <v>176</v>
      </c>
      <c r="AU791" s="230" t="s">
        <v>84</v>
      </c>
      <c r="AV791" s="14" t="s">
        <v>84</v>
      </c>
      <c r="AW791" s="14" t="s">
        <v>31</v>
      </c>
      <c r="AX791" s="14" t="s">
        <v>75</v>
      </c>
      <c r="AY791" s="230" t="s">
        <v>164</v>
      </c>
    </row>
    <row r="792" spans="1:65" s="14" customFormat="1" ht="11.25">
      <c r="B792" s="220"/>
      <c r="C792" s="221"/>
      <c r="D792" s="211" t="s">
        <v>176</v>
      </c>
      <c r="E792" s="222" t="s">
        <v>1</v>
      </c>
      <c r="F792" s="223" t="s">
        <v>896</v>
      </c>
      <c r="G792" s="221"/>
      <c r="H792" s="224">
        <v>5.5469999999999997</v>
      </c>
      <c r="I792" s="225"/>
      <c r="J792" s="221"/>
      <c r="K792" s="221"/>
      <c r="L792" s="226"/>
      <c r="M792" s="227"/>
      <c r="N792" s="228"/>
      <c r="O792" s="228"/>
      <c r="P792" s="228"/>
      <c r="Q792" s="228"/>
      <c r="R792" s="228"/>
      <c r="S792" s="228"/>
      <c r="T792" s="229"/>
      <c r="AT792" s="230" t="s">
        <v>176</v>
      </c>
      <c r="AU792" s="230" t="s">
        <v>84</v>
      </c>
      <c r="AV792" s="14" t="s">
        <v>84</v>
      </c>
      <c r="AW792" s="14" t="s">
        <v>31</v>
      </c>
      <c r="AX792" s="14" t="s">
        <v>75</v>
      </c>
      <c r="AY792" s="230" t="s">
        <v>164</v>
      </c>
    </row>
    <row r="793" spans="1:65" s="2" customFormat="1" ht="36" customHeight="1">
      <c r="A793" s="34"/>
      <c r="B793" s="35"/>
      <c r="C793" s="191" t="s">
        <v>897</v>
      </c>
      <c r="D793" s="191" t="s">
        <v>167</v>
      </c>
      <c r="E793" s="192" t="s">
        <v>898</v>
      </c>
      <c r="F793" s="193" t="s">
        <v>899</v>
      </c>
      <c r="G793" s="194" t="s">
        <v>189</v>
      </c>
      <c r="H793" s="195">
        <v>68.88</v>
      </c>
      <c r="I793" s="196"/>
      <c r="J793" s="197">
        <f>ROUND(I793*H793,2)</f>
        <v>0</v>
      </c>
      <c r="K793" s="193" t="s">
        <v>171</v>
      </c>
      <c r="L793" s="39"/>
      <c r="M793" s="198" t="s">
        <v>1</v>
      </c>
      <c r="N793" s="199" t="s">
        <v>40</v>
      </c>
      <c r="O793" s="71"/>
      <c r="P793" s="200">
        <f>O793*H793</f>
        <v>0</v>
      </c>
      <c r="Q793" s="200">
        <v>4.4999999999999997E-3</v>
      </c>
      <c r="R793" s="200">
        <f>Q793*H793</f>
        <v>0.30995999999999996</v>
      </c>
      <c r="S793" s="200">
        <v>0</v>
      </c>
      <c r="T793" s="201">
        <f>S793*H793</f>
        <v>0</v>
      </c>
      <c r="U793" s="34"/>
      <c r="V793" s="34"/>
      <c r="W793" s="34"/>
      <c r="X793" s="34"/>
      <c r="Y793" s="34"/>
      <c r="Z793" s="34"/>
      <c r="AA793" s="34"/>
      <c r="AB793" s="34"/>
      <c r="AC793" s="34"/>
      <c r="AD793" s="34"/>
      <c r="AE793" s="34"/>
      <c r="AR793" s="202" t="s">
        <v>290</v>
      </c>
      <c r="AT793" s="202" t="s">
        <v>167</v>
      </c>
      <c r="AU793" s="202" t="s">
        <v>84</v>
      </c>
      <c r="AY793" s="17" t="s">
        <v>164</v>
      </c>
      <c r="BE793" s="203">
        <f>IF(N793="základní",J793,0)</f>
        <v>0</v>
      </c>
      <c r="BF793" s="203">
        <f>IF(N793="snížená",J793,0)</f>
        <v>0</v>
      </c>
      <c r="BG793" s="203">
        <f>IF(N793="zákl. přenesená",J793,0)</f>
        <v>0</v>
      </c>
      <c r="BH793" s="203">
        <f>IF(N793="sníž. přenesená",J793,0)</f>
        <v>0</v>
      </c>
      <c r="BI793" s="203">
        <f>IF(N793="nulová",J793,0)</f>
        <v>0</v>
      </c>
      <c r="BJ793" s="17" t="s">
        <v>82</v>
      </c>
      <c r="BK793" s="203">
        <f>ROUND(I793*H793,2)</f>
        <v>0</v>
      </c>
      <c r="BL793" s="17" t="s">
        <v>290</v>
      </c>
      <c r="BM793" s="202" t="s">
        <v>900</v>
      </c>
    </row>
    <row r="794" spans="1:65" s="2" customFormat="1" ht="11.25">
      <c r="A794" s="34"/>
      <c r="B794" s="35"/>
      <c r="C794" s="36"/>
      <c r="D794" s="204" t="s">
        <v>174</v>
      </c>
      <c r="E794" s="36"/>
      <c r="F794" s="205" t="s">
        <v>901</v>
      </c>
      <c r="G794" s="36"/>
      <c r="H794" s="36"/>
      <c r="I794" s="206"/>
      <c r="J794" s="36"/>
      <c r="K794" s="36"/>
      <c r="L794" s="39"/>
      <c r="M794" s="207"/>
      <c r="N794" s="208"/>
      <c r="O794" s="71"/>
      <c r="P794" s="71"/>
      <c r="Q794" s="71"/>
      <c r="R794" s="71"/>
      <c r="S794" s="71"/>
      <c r="T794" s="72"/>
      <c r="U794" s="34"/>
      <c r="V794" s="34"/>
      <c r="W794" s="34"/>
      <c r="X794" s="34"/>
      <c r="Y794" s="34"/>
      <c r="Z794" s="34"/>
      <c r="AA794" s="34"/>
      <c r="AB794" s="34"/>
      <c r="AC794" s="34"/>
      <c r="AD794" s="34"/>
      <c r="AE794" s="34"/>
      <c r="AT794" s="17" t="s">
        <v>174</v>
      </c>
      <c r="AU794" s="17" t="s">
        <v>84</v>
      </c>
    </row>
    <row r="795" spans="1:65" s="13" customFormat="1" ht="22.5">
      <c r="B795" s="209"/>
      <c r="C795" s="210"/>
      <c r="D795" s="211" t="s">
        <v>176</v>
      </c>
      <c r="E795" s="212" t="s">
        <v>1</v>
      </c>
      <c r="F795" s="213" t="s">
        <v>177</v>
      </c>
      <c r="G795" s="210"/>
      <c r="H795" s="212" t="s">
        <v>1</v>
      </c>
      <c r="I795" s="214"/>
      <c r="J795" s="210"/>
      <c r="K795" s="210"/>
      <c r="L795" s="215"/>
      <c r="M795" s="216"/>
      <c r="N795" s="217"/>
      <c r="O795" s="217"/>
      <c r="P795" s="217"/>
      <c r="Q795" s="217"/>
      <c r="R795" s="217"/>
      <c r="S795" s="217"/>
      <c r="T795" s="218"/>
      <c r="AT795" s="219" t="s">
        <v>176</v>
      </c>
      <c r="AU795" s="219" t="s">
        <v>84</v>
      </c>
      <c r="AV795" s="13" t="s">
        <v>82</v>
      </c>
      <c r="AW795" s="13" t="s">
        <v>31</v>
      </c>
      <c r="AX795" s="13" t="s">
        <v>75</v>
      </c>
      <c r="AY795" s="219" t="s">
        <v>164</v>
      </c>
    </row>
    <row r="796" spans="1:65" s="13" customFormat="1" ht="11.25">
      <c r="B796" s="209"/>
      <c r="C796" s="210"/>
      <c r="D796" s="211" t="s">
        <v>176</v>
      </c>
      <c r="E796" s="212" t="s">
        <v>1</v>
      </c>
      <c r="F796" s="213" t="s">
        <v>178</v>
      </c>
      <c r="G796" s="210"/>
      <c r="H796" s="212" t="s">
        <v>1</v>
      </c>
      <c r="I796" s="214"/>
      <c r="J796" s="210"/>
      <c r="K796" s="210"/>
      <c r="L796" s="215"/>
      <c r="M796" s="216"/>
      <c r="N796" s="217"/>
      <c r="O796" s="217"/>
      <c r="P796" s="217"/>
      <c r="Q796" s="217"/>
      <c r="R796" s="217"/>
      <c r="S796" s="217"/>
      <c r="T796" s="218"/>
      <c r="AT796" s="219" t="s">
        <v>176</v>
      </c>
      <c r="AU796" s="219" t="s">
        <v>84</v>
      </c>
      <c r="AV796" s="13" t="s">
        <v>82</v>
      </c>
      <c r="AW796" s="13" t="s">
        <v>31</v>
      </c>
      <c r="AX796" s="13" t="s">
        <v>75</v>
      </c>
      <c r="AY796" s="219" t="s">
        <v>164</v>
      </c>
    </row>
    <row r="797" spans="1:65" s="14" customFormat="1" ht="11.25">
      <c r="B797" s="220"/>
      <c r="C797" s="221"/>
      <c r="D797" s="211" t="s">
        <v>176</v>
      </c>
      <c r="E797" s="222" t="s">
        <v>1</v>
      </c>
      <c r="F797" s="223" t="s">
        <v>895</v>
      </c>
      <c r="G797" s="221"/>
      <c r="H797" s="224">
        <v>68.88</v>
      </c>
      <c r="I797" s="225"/>
      <c r="J797" s="221"/>
      <c r="K797" s="221"/>
      <c r="L797" s="226"/>
      <c r="M797" s="227"/>
      <c r="N797" s="228"/>
      <c r="O797" s="228"/>
      <c r="P797" s="228"/>
      <c r="Q797" s="228"/>
      <c r="R797" s="228"/>
      <c r="S797" s="228"/>
      <c r="T797" s="229"/>
      <c r="AT797" s="230" t="s">
        <v>176</v>
      </c>
      <c r="AU797" s="230" t="s">
        <v>84</v>
      </c>
      <c r="AV797" s="14" t="s">
        <v>84</v>
      </c>
      <c r="AW797" s="14" t="s">
        <v>31</v>
      </c>
      <c r="AX797" s="14" t="s">
        <v>75</v>
      </c>
      <c r="AY797" s="230" t="s">
        <v>164</v>
      </c>
    </row>
    <row r="798" spans="1:65" s="2" customFormat="1" ht="16.5" customHeight="1">
      <c r="A798" s="34"/>
      <c r="B798" s="35"/>
      <c r="C798" s="191" t="s">
        <v>902</v>
      </c>
      <c r="D798" s="191" t="s">
        <v>167</v>
      </c>
      <c r="E798" s="192" t="s">
        <v>903</v>
      </c>
      <c r="F798" s="193" t="s">
        <v>904</v>
      </c>
      <c r="G798" s="194" t="s">
        <v>189</v>
      </c>
      <c r="H798" s="195">
        <v>13.8</v>
      </c>
      <c r="I798" s="196"/>
      <c r="J798" s="197">
        <f>ROUND(I798*H798,2)</f>
        <v>0</v>
      </c>
      <c r="K798" s="193" t="s">
        <v>171</v>
      </c>
      <c r="L798" s="39"/>
      <c r="M798" s="198" t="s">
        <v>1</v>
      </c>
      <c r="N798" s="199" t="s">
        <v>40</v>
      </c>
      <c r="O798" s="71"/>
      <c r="P798" s="200">
        <f>O798*H798</f>
        <v>0</v>
      </c>
      <c r="Q798" s="200">
        <v>6.9999999999999999E-4</v>
      </c>
      <c r="R798" s="200">
        <f>Q798*H798</f>
        <v>9.6600000000000002E-3</v>
      </c>
      <c r="S798" s="200">
        <v>0</v>
      </c>
      <c r="T798" s="201">
        <f>S798*H798</f>
        <v>0</v>
      </c>
      <c r="U798" s="34"/>
      <c r="V798" s="34"/>
      <c r="W798" s="34"/>
      <c r="X798" s="34"/>
      <c r="Y798" s="34"/>
      <c r="Z798" s="34"/>
      <c r="AA798" s="34"/>
      <c r="AB798" s="34"/>
      <c r="AC798" s="34"/>
      <c r="AD798" s="34"/>
      <c r="AE798" s="34"/>
      <c r="AR798" s="202" t="s">
        <v>290</v>
      </c>
      <c r="AT798" s="202" t="s">
        <v>167</v>
      </c>
      <c r="AU798" s="202" t="s">
        <v>84</v>
      </c>
      <c r="AY798" s="17" t="s">
        <v>164</v>
      </c>
      <c r="BE798" s="203">
        <f>IF(N798="základní",J798,0)</f>
        <v>0</v>
      </c>
      <c r="BF798" s="203">
        <f>IF(N798="snížená",J798,0)</f>
        <v>0</v>
      </c>
      <c r="BG798" s="203">
        <f>IF(N798="zákl. přenesená",J798,0)</f>
        <v>0</v>
      </c>
      <c r="BH798" s="203">
        <f>IF(N798="sníž. přenesená",J798,0)</f>
        <v>0</v>
      </c>
      <c r="BI798" s="203">
        <f>IF(N798="nulová",J798,0)</f>
        <v>0</v>
      </c>
      <c r="BJ798" s="17" t="s">
        <v>82</v>
      </c>
      <c r="BK798" s="203">
        <f>ROUND(I798*H798,2)</f>
        <v>0</v>
      </c>
      <c r="BL798" s="17" t="s">
        <v>290</v>
      </c>
      <c r="BM798" s="202" t="s">
        <v>905</v>
      </c>
    </row>
    <row r="799" spans="1:65" s="2" customFormat="1" ht="11.25">
      <c r="A799" s="34"/>
      <c r="B799" s="35"/>
      <c r="C799" s="36"/>
      <c r="D799" s="204" t="s">
        <v>174</v>
      </c>
      <c r="E799" s="36"/>
      <c r="F799" s="205" t="s">
        <v>906</v>
      </c>
      <c r="G799" s="36"/>
      <c r="H799" s="36"/>
      <c r="I799" s="206"/>
      <c r="J799" s="36"/>
      <c r="K799" s="36"/>
      <c r="L799" s="39"/>
      <c r="M799" s="207"/>
      <c r="N799" s="208"/>
      <c r="O799" s="71"/>
      <c r="P799" s="71"/>
      <c r="Q799" s="71"/>
      <c r="R799" s="71"/>
      <c r="S799" s="71"/>
      <c r="T799" s="72"/>
      <c r="U799" s="34"/>
      <c r="V799" s="34"/>
      <c r="W799" s="34"/>
      <c r="X799" s="34"/>
      <c r="Y799" s="34"/>
      <c r="Z799" s="34"/>
      <c r="AA799" s="34"/>
      <c r="AB799" s="34"/>
      <c r="AC799" s="34"/>
      <c r="AD799" s="34"/>
      <c r="AE799" s="34"/>
      <c r="AT799" s="17" t="s">
        <v>174</v>
      </c>
      <c r="AU799" s="17" t="s">
        <v>84</v>
      </c>
    </row>
    <row r="800" spans="1:65" s="13" customFormat="1" ht="22.5">
      <c r="B800" s="209"/>
      <c r="C800" s="210"/>
      <c r="D800" s="211" t="s">
        <v>176</v>
      </c>
      <c r="E800" s="212" t="s">
        <v>1</v>
      </c>
      <c r="F800" s="213" t="s">
        <v>177</v>
      </c>
      <c r="G800" s="210"/>
      <c r="H800" s="212" t="s">
        <v>1</v>
      </c>
      <c r="I800" s="214"/>
      <c r="J800" s="210"/>
      <c r="K800" s="210"/>
      <c r="L800" s="215"/>
      <c r="M800" s="216"/>
      <c r="N800" s="217"/>
      <c r="O800" s="217"/>
      <c r="P800" s="217"/>
      <c r="Q800" s="217"/>
      <c r="R800" s="217"/>
      <c r="S800" s="217"/>
      <c r="T800" s="218"/>
      <c r="AT800" s="219" t="s">
        <v>176</v>
      </c>
      <c r="AU800" s="219" t="s">
        <v>84</v>
      </c>
      <c r="AV800" s="13" t="s">
        <v>82</v>
      </c>
      <c r="AW800" s="13" t="s">
        <v>31</v>
      </c>
      <c r="AX800" s="13" t="s">
        <v>75</v>
      </c>
      <c r="AY800" s="219" t="s">
        <v>164</v>
      </c>
    </row>
    <row r="801" spans="1:65" s="13" customFormat="1" ht="11.25">
      <c r="B801" s="209"/>
      <c r="C801" s="210"/>
      <c r="D801" s="211" t="s">
        <v>176</v>
      </c>
      <c r="E801" s="212" t="s">
        <v>1</v>
      </c>
      <c r="F801" s="213" t="s">
        <v>178</v>
      </c>
      <c r="G801" s="210"/>
      <c r="H801" s="212" t="s">
        <v>1</v>
      </c>
      <c r="I801" s="214"/>
      <c r="J801" s="210"/>
      <c r="K801" s="210"/>
      <c r="L801" s="215"/>
      <c r="M801" s="216"/>
      <c r="N801" s="217"/>
      <c r="O801" s="217"/>
      <c r="P801" s="217"/>
      <c r="Q801" s="217"/>
      <c r="R801" s="217"/>
      <c r="S801" s="217"/>
      <c r="T801" s="218"/>
      <c r="AT801" s="219" t="s">
        <v>176</v>
      </c>
      <c r="AU801" s="219" t="s">
        <v>84</v>
      </c>
      <c r="AV801" s="13" t="s">
        <v>82</v>
      </c>
      <c r="AW801" s="13" t="s">
        <v>31</v>
      </c>
      <c r="AX801" s="13" t="s">
        <v>75</v>
      </c>
      <c r="AY801" s="219" t="s">
        <v>164</v>
      </c>
    </row>
    <row r="802" spans="1:65" s="14" customFormat="1" ht="11.25">
      <c r="B802" s="220"/>
      <c r="C802" s="221"/>
      <c r="D802" s="211" t="s">
        <v>176</v>
      </c>
      <c r="E802" s="222" t="s">
        <v>1</v>
      </c>
      <c r="F802" s="223" t="s">
        <v>882</v>
      </c>
      <c r="G802" s="221"/>
      <c r="H802" s="224">
        <v>6.07</v>
      </c>
      <c r="I802" s="225"/>
      <c r="J802" s="221"/>
      <c r="K802" s="221"/>
      <c r="L802" s="226"/>
      <c r="M802" s="227"/>
      <c r="N802" s="228"/>
      <c r="O802" s="228"/>
      <c r="P802" s="228"/>
      <c r="Q802" s="228"/>
      <c r="R802" s="228"/>
      <c r="S802" s="228"/>
      <c r="T802" s="229"/>
      <c r="AT802" s="230" t="s">
        <v>176</v>
      </c>
      <c r="AU802" s="230" t="s">
        <v>84</v>
      </c>
      <c r="AV802" s="14" t="s">
        <v>84</v>
      </c>
      <c r="AW802" s="14" t="s">
        <v>31</v>
      </c>
      <c r="AX802" s="14" t="s">
        <v>75</v>
      </c>
      <c r="AY802" s="230" t="s">
        <v>164</v>
      </c>
    </row>
    <row r="803" spans="1:65" s="14" customFormat="1" ht="11.25">
      <c r="B803" s="220"/>
      <c r="C803" s="221"/>
      <c r="D803" s="211" t="s">
        <v>176</v>
      </c>
      <c r="E803" s="222" t="s">
        <v>1</v>
      </c>
      <c r="F803" s="223" t="s">
        <v>318</v>
      </c>
      <c r="G803" s="221"/>
      <c r="H803" s="224">
        <v>4.32</v>
      </c>
      <c r="I803" s="225"/>
      <c r="J803" s="221"/>
      <c r="K803" s="221"/>
      <c r="L803" s="226"/>
      <c r="M803" s="227"/>
      <c r="N803" s="228"/>
      <c r="O803" s="228"/>
      <c r="P803" s="228"/>
      <c r="Q803" s="228"/>
      <c r="R803" s="228"/>
      <c r="S803" s="228"/>
      <c r="T803" s="229"/>
      <c r="AT803" s="230" t="s">
        <v>176</v>
      </c>
      <c r="AU803" s="230" t="s">
        <v>84</v>
      </c>
      <c r="AV803" s="14" t="s">
        <v>84</v>
      </c>
      <c r="AW803" s="14" t="s">
        <v>31</v>
      </c>
      <c r="AX803" s="14" t="s">
        <v>75</v>
      </c>
      <c r="AY803" s="230" t="s">
        <v>164</v>
      </c>
    </row>
    <row r="804" spans="1:65" s="14" customFormat="1" ht="11.25">
      <c r="B804" s="220"/>
      <c r="C804" s="221"/>
      <c r="D804" s="211" t="s">
        <v>176</v>
      </c>
      <c r="E804" s="222" t="s">
        <v>1</v>
      </c>
      <c r="F804" s="223" t="s">
        <v>319</v>
      </c>
      <c r="G804" s="221"/>
      <c r="H804" s="224">
        <v>3.41</v>
      </c>
      <c r="I804" s="225"/>
      <c r="J804" s="221"/>
      <c r="K804" s="221"/>
      <c r="L804" s="226"/>
      <c r="M804" s="227"/>
      <c r="N804" s="228"/>
      <c r="O804" s="228"/>
      <c r="P804" s="228"/>
      <c r="Q804" s="228"/>
      <c r="R804" s="228"/>
      <c r="S804" s="228"/>
      <c r="T804" s="229"/>
      <c r="AT804" s="230" t="s">
        <v>176</v>
      </c>
      <c r="AU804" s="230" t="s">
        <v>84</v>
      </c>
      <c r="AV804" s="14" t="s">
        <v>84</v>
      </c>
      <c r="AW804" s="14" t="s">
        <v>31</v>
      </c>
      <c r="AX804" s="14" t="s">
        <v>75</v>
      </c>
      <c r="AY804" s="230" t="s">
        <v>164</v>
      </c>
    </row>
    <row r="805" spans="1:65" s="2" customFormat="1" ht="26.45" customHeight="1">
      <c r="A805" s="34"/>
      <c r="B805" s="35"/>
      <c r="C805" s="191" t="s">
        <v>907</v>
      </c>
      <c r="D805" s="191" t="s">
        <v>167</v>
      </c>
      <c r="E805" s="192" t="s">
        <v>908</v>
      </c>
      <c r="F805" s="193" t="s">
        <v>909</v>
      </c>
      <c r="G805" s="194" t="s">
        <v>204</v>
      </c>
      <c r="H805" s="195">
        <v>23.8</v>
      </c>
      <c r="I805" s="196"/>
      <c r="J805" s="197">
        <f>ROUND(I805*H805,2)</f>
        <v>0</v>
      </c>
      <c r="K805" s="193" t="s">
        <v>171</v>
      </c>
      <c r="L805" s="39"/>
      <c r="M805" s="198" t="s">
        <v>1</v>
      </c>
      <c r="N805" s="199" t="s">
        <v>40</v>
      </c>
      <c r="O805" s="71"/>
      <c r="P805" s="200">
        <f>O805*H805</f>
        <v>0</v>
      </c>
      <c r="Q805" s="200">
        <v>5.0000000000000002E-5</v>
      </c>
      <c r="R805" s="200">
        <f>Q805*H805</f>
        <v>1.1900000000000001E-3</v>
      </c>
      <c r="S805" s="200">
        <v>0</v>
      </c>
      <c r="T805" s="201">
        <f>S805*H805</f>
        <v>0</v>
      </c>
      <c r="U805" s="34"/>
      <c r="V805" s="34"/>
      <c r="W805" s="34"/>
      <c r="X805" s="34"/>
      <c r="Y805" s="34"/>
      <c r="Z805" s="34"/>
      <c r="AA805" s="34"/>
      <c r="AB805" s="34"/>
      <c r="AC805" s="34"/>
      <c r="AD805" s="34"/>
      <c r="AE805" s="34"/>
      <c r="AR805" s="202" t="s">
        <v>290</v>
      </c>
      <c r="AT805" s="202" t="s">
        <v>167</v>
      </c>
      <c r="AU805" s="202" t="s">
        <v>84</v>
      </c>
      <c r="AY805" s="17" t="s">
        <v>164</v>
      </c>
      <c r="BE805" s="203">
        <f>IF(N805="základní",J805,0)</f>
        <v>0</v>
      </c>
      <c r="BF805" s="203">
        <f>IF(N805="snížená",J805,0)</f>
        <v>0</v>
      </c>
      <c r="BG805" s="203">
        <f>IF(N805="zákl. přenesená",J805,0)</f>
        <v>0</v>
      </c>
      <c r="BH805" s="203">
        <f>IF(N805="sníž. přenesená",J805,0)</f>
        <v>0</v>
      </c>
      <c r="BI805" s="203">
        <f>IF(N805="nulová",J805,0)</f>
        <v>0</v>
      </c>
      <c r="BJ805" s="17" t="s">
        <v>82</v>
      </c>
      <c r="BK805" s="203">
        <f>ROUND(I805*H805,2)</f>
        <v>0</v>
      </c>
      <c r="BL805" s="17" t="s">
        <v>290</v>
      </c>
      <c r="BM805" s="202" t="s">
        <v>910</v>
      </c>
    </row>
    <row r="806" spans="1:65" s="2" customFormat="1" ht="11.25">
      <c r="A806" s="34"/>
      <c r="B806" s="35"/>
      <c r="C806" s="36"/>
      <c r="D806" s="204" t="s">
        <v>174</v>
      </c>
      <c r="E806" s="36"/>
      <c r="F806" s="205" t="s">
        <v>911</v>
      </c>
      <c r="G806" s="36"/>
      <c r="H806" s="36"/>
      <c r="I806" s="206"/>
      <c r="J806" s="36"/>
      <c r="K806" s="36"/>
      <c r="L806" s="39"/>
      <c r="M806" s="207"/>
      <c r="N806" s="208"/>
      <c r="O806" s="71"/>
      <c r="P806" s="71"/>
      <c r="Q806" s="71"/>
      <c r="R806" s="71"/>
      <c r="S806" s="71"/>
      <c r="T806" s="72"/>
      <c r="U806" s="34"/>
      <c r="V806" s="34"/>
      <c r="W806" s="34"/>
      <c r="X806" s="34"/>
      <c r="Y806" s="34"/>
      <c r="Z806" s="34"/>
      <c r="AA806" s="34"/>
      <c r="AB806" s="34"/>
      <c r="AC806" s="34"/>
      <c r="AD806" s="34"/>
      <c r="AE806" s="34"/>
      <c r="AT806" s="17" t="s">
        <v>174</v>
      </c>
      <c r="AU806" s="17" t="s">
        <v>84</v>
      </c>
    </row>
    <row r="807" spans="1:65" s="13" customFormat="1" ht="22.5">
      <c r="B807" s="209"/>
      <c r="C807" s="210"/>
      <c r="D807" s="211" t="s">
        <v>176</v>
      </c>
      <c r="E807" s="212" t="s">
        <v>1</v>
      </c>
      <c r="F807" s="213" t="s">
        <v>177</v>
      </c>
      <c r="G807" s="210"/>
      <c r="H807" s="212" t="s">
        <v>1</v>
      </c>
      <c r="I807" s="214"/>
      <c r="J807" s="210"/>
      <c r="K807" s="210"/>
      <c r="L807" s="215"/>
      <c r="M807" s="216"/>
      <c r="N807" s="217"/>
      <c r="O807" s="217"/>
      <c r="P807" s="217"/>
      <c r="Q807" s="217"/>
      <c r="R807" s="217"/>
      <c r="S807" s="217"/>
      <c r="T807" s="218"/>
      <c r="AT807" s="219" t="s">
        <v>176</v>
      </c>
      <c r="AU807" s="219" t="s">
        <v>84</v>
      </c>
      <c r="AV807" s="13" t="s">
        <v>82</v>
      </c>
      <c r="AW807" s="13" t="s">
        <v>31</v>
      </c>
      <c r="AX807" s="13" t="s">
        <v>75</v>
      </c>
      <c r="AY807" s="219" t="s">
        <v>164</v>
      </c>
    </row>
    <row r="808" spans="1:65" s="13" customFormat="1" ht="11.25">
      <c r="B808" s="209"/>
      <c r="C808" s="210"/>
      <c r="D808" s="211" t="s">
        <v>176</v>
      </c>
      <c r="E808" s="212" t="s">
        <v>1</v>
      </c>
      <c r="F808" s="213" t="s">
        <v>178</v>
      </c>
      <c r="G808" s="210"/>
      <c r="H808" s="212" t="s">
        <v>1</v>
      </c>
      <c r="I808" s="214"/>
      <c r="J808" s="210"/>
      <c r="K808" s="210"/>
      <c r="L808" s="215"/>
      <c r="M808" s="216"/>
      <c r="N808" s="217"/>
      <c r="O808" s="217"/>
      <c r="P808" s="217"/>
      <c r="Q808" s="217"/>
      <c r="R808" s="217"/>
      <c r="S808" s="217"/>
      <c r="T808" s="218"/>
      <c r="AT808" s="219" t="s">
        <v>176</v>
      </c>
      <c r="AU808" s="219" t="s">
        <v>84</v>
      </c>
      <c r="AV808" s="13" t="s">
        <v>82</v>
      </c>
      <c r="AW808" s="13" t="s">
        <v>31</v>
      </c>
      <c r="AX808" s="13" t="s">
        <v>75</v>
      </c>
      <c r="AY808" s="219" t="s">
        <v>164</v>
      </c>
    </row>
    <row r="809" spans="1:65" s="14" customFormat="1" ht="11.25">
      <c r="B809" s="220"/>
      <c r="C809" s="221"/>
      <c r="D809" s="211" t="s">
        <v>176</v>
      </c>
      <c r="E809" s="222" t="s">
        <v>1</v>
      </c>
      <c r="F809" s="223" t="s">
        <v>912</v>
      </c>
      <c r="G809" s="221"/>
      <c r="H809" s="224">
        <v>9.6</v>
      </c>
      <c r="I809" s="225"/>
      <c r="J809" s="221"/>
      <c r="K809" s="221"/>
      <c r="L809" s="226"/>
      <c r="M809" s="227"/>
      <c r="N809" s="228"/>
      <c r="O809" s="228"/>
      <c r="P809" s="228"/>
      <c r="Q809" s="228"/>
      <c r="R809" s="228"/>
      <c r="S809" s="228"/>
      <c r="T809" s="229"/>
      <c r="AT809" s="230" t="s">
        <v>176</v>
      </c>
      <c r="AU809" s="230" t="s">
        <v>84</v>
      </c>
      <c r="AV809" s="14" t="s">
        <v>84</v>
      </c>
      <c r="AW809" s="14" t="s">
        <v>31</v>
      </c>
      <c r="AX809" s="14" t="s">
        <v>75</v>
      </c>
      <c r="AY809" s="230" t="s">
        <v>164</v>
      </c>
    </row>
    <row r="810" spans="1:65" s="14" customFormat="1" ht="11.25">
      <c r="B810" s="220"/>
      <c r="C810" s="221"/>
      <c r="D810" s="211" t="s">
        <v>176</v>
      </c>
      <c r="E810" s="222" t="s">
        <v>1</v>
      </c>
      <c r="F810" s="223" t="s">
        <v>913</v>
      </c>
      <c r="G810" s="221"/>
      <c r="H810" s="224">
        <v>7.6</v>
      </c>
      <c r="I810" s="225"/>
      <c r="J810" s="221"/>
      <c r="K810" s="221"/>
      <c r="L810" s="226"/>
      <c r="M810" s="227"/>
      <c r="N810" s="228"/>
      <c r="O810" s="228"/>
      <c r="P810" s="228"/>
      <c r="Q810" s="228"/>
      <c r="R810" s="228"/>
      <c r="S810" s="228"/>
      <c r="T810" s="229"/>
      <c r="AT810" s="230" t="s">
        <v>176</v>
      </c>
      <c r="AU810" s="230" t="s">
        <v>84</v>
      </c>
      <c r="AV810" s="14" t="s">
        <v>84</v>
      </c>
      <c r="AW810" s="14" t="s">
        <v>31</v>
      </c>
      <c r="AX810" s="14" t="s">
        <v>75</v>
      </c>
      <c r="AY810" s="230" t="s">
        <v>164</v>
      </c>
    </row>
    <row r="811" spans="1:65" s="14" customFormat="1" ht="11.25">
      <c r="B811" s="220"/>
      <c r="C811" s="221"/>
      <c r="D811" s="211" t="s">
        <v>176</v>
      </c>
      <c r="E811" s="222" t="s">
        <v>1</v>
      </c>
      <c r="F811" s="223" t="s">
        <v>914</v>
      </c>
      <c r="G811" s="221"/>
      <c r="H811" s="224">
        <v>6.6</v>
      </c>
      <c r="I811" s="225"/>
      <c r="J811" s="221"/>
      <c r="K811" s="221"/>
      <c r="L811" s="226"/>
      <c r="M811" s="227"/>
      <c r="N811" s="228"/>
      <c r="O811" s="228"/>
      <c r="P811" s="228"/>
      <c r="Q811" s="228"/>
      <c r="R811" s="228"/>
      <c r="S811" s="228"/>
      <c r="T811" s="229"/>
      <c r="AT811" s="230" t="s">
        <v>176</v>
      </c>
      <c r="AU811" s="230" t="s">
        <v>84</v>
      </c>
      <c r="AV811" s="14" t="s">
        <v>84</v>
      </c>
      <c r="AW811" s="14" t="s">
        <v>31</v>
      </c>
      <c r="AX811" s="14" t="s">
        <v>75</v>
      </c>
      <c r="AY811" s="230" t="s">
        <v>164</v>
      </c>
    </row>
    <row r="812" spans="1:65" s="2" customFormat="1" ht="16.5" customHeight="1">
      <c r="A812" s="34"/>
      <c r="B812" s="35"/>
      <c r="C812" s="191" t="s">
        <v>915</v>
      </c>
      <c r="D812" s="191" t="s">
        <v>167</v>
      </c>
      <c r="E812" s="192" t="s">
        <v>916</v>
      </c>
      <c r="F812" s="193" t="s">
        <v>917</v>
      </c>
      <c r="G812" s="194" t="s">
        <v>393</v>
      </c>
      <c r="H812" s="195">
        <v>18</v>
      </c>
      <c r="I812" s="196"/>
      <c r="J812" s="197">
        <f>ROUND(I812*H812,2)</f>
        <v>0</v>
      </c>
      <c r="K812" s="193" t="s">
        <v>171</v>
      </c>
      <c r="L812" s="39"/>
      <c r="M812" s="198" t="s">
        <v>1</v>
      </c>
      <c r="N812" s="199" t="s">
        <v>40</v>
      </c>
      <c r="O812" s="71"/>
      <c r="P812" s="200">
        <f>O812*H812</f>
        <v>0</v>
      </c>
      <c r="Q812" s="200">
        <v>3.0000000000000001E-5</v>
      </c>
      <c r="R812" s="200">
        <f>Q812*H812</f>
        <v>5.4000000000000001E-4</v>
      </c>
      <c r="S812" s="200">
        <v>0</v>
      </c>
      <c r="T812" s="201">
        <f>S812*H812</f>
        <v>0</v>
      </c>
      <c r="U812" s="34"/>
      <c r="V812" s="34"/>
      <c r="W812" s="34"/>
      <c r="X812" s="34"/>
      <c r="Y812" s="34"/>
      <c r="Z812" s="34"/>
      <c r="AA812" s="34"/>
      <c r="AB812" s="34"/>
      <c r="AC812" s="34"/>
      <c r="AD812" s="34"/>
      <c r="AE812" s="34"/>
      <c r="AR812" s="202" t="s">
        <v>290</v>
      </c>
      <c r="AT812" s="202" t="s">
        <v>167</v>
      </c>
      <c r="AU812" s="202" t="s">
        <v>84</v>
      </c>
      <c r="AY812" s="17" t="s">
        <v>164</v>
      </c>
      <c r="BE812" s="203">
        <f>IF(N812="základní",J812,0)</f>
        <v>0</v>
      </c>
      <c r="BF812" s="203">
        <f>IF(N812="snížená",J812,0)</f>
        <v>0</v>
      </c>
      <c r="BG812" s="203">
        <f>IF(N812="zákl. přenesená",J812,0)</f>
        <v>0</v>
      </c>
      <c r="BH812" s="203">
        <f>IF(N812="sníž. přenesená",J812,0)</f>
        <v>0</v>
      </c>
      <c r="BI812" s="203">
        <f>IF(N812="nulová",J812,0)</f>
        <v>0</v>
      </c>
      <c r="BJ812" s="17" t="s">
        <v>82</v>
      </c>
      <c r="BK812" s="203">
        <f>ROUND(I812*H812,2)</f>
        <v>0</v>
      </c>
      <c r="BL812" s="17" t="s">
        <v>290</v>
      </c>
      <c r="BM812" s="202" t="s">
        <v>918</v>
      </c>
    </row>
    <row r="813" spans="1:65" s="2" customFormat="1" ht="11.25">
      <c r="A813" s="34"/>
      <c r="B813" s="35"/>
      <c r="C813" s="36"/>
      <c r="D813" s="204" t="s">
        <v>174</v>
      </c>
      <c r="E813" s="36"/>
      <c r="F813" s="205" t="s">
        <v>919</v>
      </c>
      <c r="G813" s="36"/>
      <c r="H813" s="36"/>
      <c r="I813" s="206"/>
      <c r="J813" s="36"/>
      <c r="K813" s="36"/>
      <c r="L813" s="39"/>
      <c r="M813" s="207"/>
      <c r="N813" s="208"/>
      <c r="O813" s="71"/>
      <c r="P813" s="71"/>
      <c r="Q813" s="71"/>
      <c r="R813" s="71"/>
      <c r="S813" s="71"/>
      <c r="T813" s="72"/>
      <c r="U813" s="34"/>
      <c r="V813" s="34"/>
      <c r="W813" s="34"/>
      <c r="X813" s="34"/>
      <c r="Y813" s="34"/>
      <c r="Z813" s="34"/>
      <c r="AA813" s="34"/>
      <c r="AB813" s="34"/>
      <c r="AC813" s="34"/>
      <c r="AD813" s="34"/>
      <c r="AE813" s="34"/>
      <c r="AT813" s="17" t="s">
        <v>174</v>
      </c>
      <c r="AU813" s="17" t="s">
        <v>84</v>
      </c>
    </row>
    <row r="814" spans="1:65" s="13" customFormat="1" ht="22.5">
      <c r="B814" s="209"/>
      <c r="C814" s="210"/>
      <c r="D814" s="211" t="s">
        <v>176</v>
      </c>
      <c r="E814" s="212" t="s">
        <v>1</v>
      </c>
      <c r="F814" s="213" t="s">
        <v>177</v>
      </c>
      <c r="G814" s="210"/>
      <c r="H814" s="212" t="s">
        <v>1</v>
      </c>
      <c r="I814" s="214"/>
      <c r="J814" s="210"/>
      <c r="K814" s="210"/>
      <c r="L814" s="215"/>
      <c r="M814" s="216"/>
      <c r="N814" s="217"/>
      <c r="O814" s="217"/>
      <c r="P814" s="217"/>
      <c r="Q814" s="217"/>
      <c r="R814" s="217"/>
      <c r="S814" s="217"/>
      <c r="T814" s="218"/>
      <c r="AT814" s="219" t="s">
        <v>176</v>
      </c>
      <c r="AU814" s="219" t="s">
        <v>84</v>
      </c>
      <c r="AV814" s="13" t="s">
        <v>82</v>
      </c>
      <c r="AW814" s="13" t="s">
        <v>31</v>
      </c>
      <c r="AX814" s="13" t="s">
        <v>75</v>
      </c>
      <c r="AY814" s="219" t="s">
        <v>164</v>
      </c>
    </row>
    <row r="815" spans="1:65" s="13" customFormat="1" ht="11.25">
      <c r="B815" s="209"/>
      <c r="C815" s="210"/>
      <c r="D815" s="211" t="s">
        <v>176</v>
      </c>
      <c r="E815" s="212" t="s">
        <v>1</v>
      </c>
      <c r="F815" s="213" t="s">
        <v>178</v>
      </c>
      <c r="G815" s="210"/>
      <c r="H815" s="212" t="s">
        <v>1</v>
      </c>
      <c r="I815" s="214"/>
      <c r="J815" s="210"/>
      <c r="K815" s="210"/>
      <c r="L815" s="215"/>
      <c r="M815" s="216"/>
      <c r="N815" s="217"/>
      <c r="O815" s="217"/>
      <c r="P815" s="217"/>
      <c r="Q815" s="217"/>
      <c r="R815" s="217"/>
      <c r="S815" s="217"/>
      <c r="T815" s="218"/>
      <c r="AT815" s="219" t="s">
        <v>176</v>
      </c>
      <c r="AU815" s="219" t="s">
        <v>84</v>
      </c>
      <c r="AV815" s="13" t="s">
        <v>82</v>
      </c>
      <c r="AW815" s="13" t="s">
        <v>31</v>
      </c>
      <c r="AX815" s="13" t="s">
        <v>75</v>
      </c>
      <c r="AY815" s="219" t="s">
        <v>164</v>
      </c>
    </row>
    <row r="816" spans="1:65" s="14" customFormat="1" ht="11.25">
      <c r="B816" s="220"/>
      <c r="C816" s="221"/>
      <c r="D816" s="211" t="s">
        <v>176</v>
      </c>
      <c r="E816" s="222" t="s">
        <v>1</v>
      </c>
      <c r="F816" s="223" t="s">
        <v>920</v>
      </c>
      <c r="G816" s="221"/>
      <c r="H816" s="224">
        <v>7</v>
      </c>
      <c r="I816" s="225"/>
      <c r="J816" s="221"/>
      <c r="K816" s="221"/>
      <c r="L816" s="226"/>
      <c r="M816" s="227"/>
      <c r="N816" s="228"/>
      <c r="O816" s="228"/>
      <c r="P816" s="228"/>
      <c r="Q816" s="228"/>
      <c r="R816" s="228"/>
      <c r="S816" s="228"/>
      <c r="T816" s="229"/>
      <c r="AT816" s="230" t="s">
        <v>176</v>
      </c>
      <c r="AU816" s="230" t="s">
        <v>84</v>
      </c>
      <c r="AV816" s="14" t="s">
        <v>84</v>
      </c>
      <c r="AW816" s="14" t="s">
        <v>31</v>
      </c>
      <c r="AX816" s="14" t="s">
        <v>75</v>
      </c>
      <c r="AY816" s="230" t="s">
        <v>164</v>
      </c>
    </row>
    <row r="817" spans="1:65" s="14" customFormat="1" ht="11.25">
      <c r="B817" s="220"/>
      <c r="C817" s="221"/>
      <c r="D817" s="211" t="s">
        <v>176</v>
      </c>
      <c r="E817" s="222" t="s">
        <v>1</v>
      </c>
      <c r="F817" s="223" t="s">
        <v>921</v>
      </c>
      <c r="G817" s="221"/>
      <c r="H817" s="224">
        <v>5</v>
      </c>
      <c r="I817" s="225"/>
      <c r="J817" s="221"/>
      <c r="K817" s="221"/>
      <c r="L817" s="226"/>
      <c r="M817" s="227"/>
      <c r="N817" s="228"/>
      <c r="O817" s="228"/>
      <c r="P817" s="228"/>
      <c r="Q817" s="228"/>
      <c r="R817" s="228"/>
      <c r="S817" s="228"/>
      <c r="T817" s="229"/>
      <c r="AT817" s="230" t="s">
        <v>176</v>
      </c>
      <c r="AU817" s="230" t="s">
        <v>84</v>
      </c>
      <c r="AV817" s="14" t="s">
        <v>84</v>
      </c>
      <c r="AW817" s="14" t="s">
        <v>31</v>
      </c>
      <c r="AX817" s="14" t="s">
        <v>75</v>
      </c>
      <c r="AY817" s="230" t="s">
        <v>164</v>
      </c>
    </row>
    <row r="818" spans="1:65" s="14" customFormat="1" ht="11.25">
      <c r="B818" s="220"/>
      <c r="C818" s="221"/>
      <c r="D818" s="211" t="s">
        <v>176</v>
      </c>
      <c r="E818" s="222" t="s">
        <v>1</v>
      </c>
      <c r="F818" s="223" t="s">
        <v>922</v>
      </c>
      <c r="G818" s="221"/>
      <c r="H818" s="224">
        <v>6</v>
      </c>
      <c r="I818" s="225"/>
      <c r="J818" s="221"/>
      <c r="K818" s="221"/>
      <c r="L818" s="226"/>
      <c r="M818" s="227"/>
      <c r="N818" s="228"/>
      <c r="O818" s="228"/>
      <c r="P818" s="228"/>
      <c r="Q818" s="228"/>
      <c r="R818" s="228"/>
      <c r="S818" s="228"/>
      <c r="T818" s="229"/>
      <c r="AT818" s="230" t="s">
        <v>176</v>
      </c>
      <c r="AU818" s="230" t="s">
        <v>84</v>
      </c>
      <c r="AV818" s="14" t="s">
        <v>84</v>
      </c>
      <c r="AW818" s="14" t="s">
        <v>31</v>
      </c>
      <c r="AX818" s="14" t="s">
        <v>75</v>
      </c>
      <c r="AY818" s="230" t="s">
        <v>164</v>
      </c>
    </row>
    <row r="819" spans="1:65" s="2" customFormat="1" ht="16.5" customHeight="1">
      <c r="A819" s="34"/>
      <c r="B819" s="35"/>
      <c r="C819" s="191" t="s">
        <v>923</v>
      </c>
      <c r="D819" s="191" t="s">
        <v>167</v>
      </c>
      <c r="E819" s="192" t="s">
        <v>924</v>
      </c>
      <c r="F819" s="193" t="s">
        <v>925</v>
      </c>
      <c r="G819" s="194" t="s">
        <v>393</v>
      </c>
      <c r="H819" s="195">
        <v>2</v>
      </c>
      <c r="I819" s="196"/>
      <c r="J819" s="197">
        <f>ROUND(I819*H819,2)</f>
        <v>0</v>
      </c>
      <c r="K819" s="193" t="s">
        <v>171</v>
      </c>
      <c r="L819" s="39"/>
      <c r="M819" s="198" t="s">
        <v>1</v>
      </c>
      <c r="N819" s="199" t="s">
        <v>40</v>
      </c>
      <c r="O819" s="71"/>
      <c r="P819" s="200">
        <f>O819*H819</f>
        <v>0</v>
      </c>
      <c r="Q819" s="200">
        <v>3.0000000000000001E-5</v>
      </c>
      <c r="R819" s="200">
        <f>Q819*H819</f>
        <v>6.0000000000000002E-5</v>
      </c>
      <c r="S819" s="200">
        <v>0</v>
      </c>
      <c r="T819" s="201">
        <f>S819*H819</f>
        <v>0</v>
      </c>
      <c r="U819" s="34"/>
      <c r="V819" s="34"/>
      <c r="W819" s="34"/>
      <c r="X819" s="34"/>
      <c r="Y819" s="34"/>
      <c r="Z819" s="34"/>
      <c r="AA819" s="34"/>
      <c r="AB819" s="34"/>
      <c r="AC819" s="34"/>
      <c r="AD819" s="34"/>
      <c r="AE819" s="34"/>
      <c r="AR819" s="202" t="s">
        <v>290</v>
      </c>
      <c r="AT819" s="202" t="s">
        <v>167</v>
      </c>
      <c r="AU819" s="202" t="s">
        <v>84</v>
      </c>
      <c r="AY819" s="17" t="s">
        <v>164</v>
      </c>
      <c r="BE819" s="203">
        <f>IF(N819="základní",J819,0)</f>
        <v>0</v>
      </c>
      <c r="BF819" s="203">
        <f>IF(N819="snížená",J819,0)</f>
        <v>0</v>
      </c>
      <c r="BG819" s="203">
        <f>IF(N819="zákl. přenesená",J819,0)</f>
        <v>0</v>
      </c>
      <c r="BH819" s="203">
        <f>IF(N819="sníž. přenesená",J819,0)</f>
        <v>0</v>
      </c>
      <c r="BI819" s="203">
        <f>IF(N819="nulová",J819,0)</f>
        <v>0</v>
      </c>
      <c r="BJ819" s="17" t="s">
        <v>82</v>
      </c>
      <c r="BK819" s="203">
        <f>ROUND(I819*H819,2)</f>
        <v>0</v>
      </c>
      <c r="BL819" s="17" t="s">
        <v>290</v>
      </c>
      <c r="BM819" s="202" t="s">
        <v>926</v>
      </c>
    </row>
    <row r="820" spans="1:65" s="2" customFormat="1" ht="11.25">
      <c r="A820" s="34"/>
      <c r="B820" s="35"/>
      <c r="C820" s="36"/>
      <c r="D820" s="204" t="s">
        <v>174</v>
      </c>
      <c r="E820" s="36"/>
      <c r="F820" s="205" t="s">
        <v>927</v>
      </c>
      <c r="G820" s="36"/>
      <c r="H820" s="36"/>
      <c r="I820" s="206"/>
      <c r="J820" s="36"/>
      <c r="K820" s="36"/>
      <c r="L820" s="39"/>
      <c r="M820" s="207"/>
      <c r="N820" s="208"/>
      <c r="O820" s="71"/>
      <c r="P820" s="71"/>
      <c r="Q820" s="71"/>
      <c r="R820" s="71"/>
      <c r="S820" s="71"/>
      <c r="T820" s="72"/>
      <c r="U820" s="34"/>
      <c r="V820" s="34"/>
      <c r="W820" s="34"/>
      <c r="X820" s="34"/>
      <c r="Y820" s="34"/>
      <c r="Z820" s="34"/>
      <c r="AA820" s="34"/>
      <c r="AB820" s="34"/>
      <c r="AC820" s="34"/>
      <c r="AD820" s="34"/>
      <c r="AE820" s="34"/>
      <c r="AT820" s="17" t="s">
        <v>174</v>
      </c>
      <c r="AU820" s="17" t="s">
        <v>84</v>
      </c>
    </row>
    <row r="821" spans="1:65" s="13" customFormat="1" ht="22.5">
      <c r="B821" s="209"/>
      <c r="C821" s="210"/>
      <c r="D821" s="211" t="s">
        <v>176</v>
      </c>
      <c r="E821" s="212" t="s">
        <v>1</v>
      </c>
      <c r="F821" s="213" t="s">
        <v>177</v>
      </c>
      <c r="G821" s="210"/>
      <c r="H821" s="212" t="s">
        <v>1</v>
      </c>
      <c r="I821" s="214"/>
      <c r="J821" s="210"/>
      <c r="K821" s="210"/>
      <c r="L821" s="215"/>
      <c r="M821" s="216"/>
      <c r="N821" s="217"/>
      <c r="O821" s="217"/>
      <c r="P821" s="217"/>
      <c r="Q821" s="217"/>
      <c r="R821" s="217"/>
      <c r="S821" s="217"/>
      <c r="T821" s="218"/>
      <c r="AT821" s="219" t="s">
        <v>176</v>
      </c>
      <c r="AU821" s="219" t="s">
        <v>84</v>
      </c>
      <c r="AV821" s="13" t="s">
        <v>82</v>
      </c>
      <c r="AW821" s="13" t="s">
        <v>31</v>
      </c>
      <c r="AX821" s="13" t="s">
        <v>75</v>
      </c>
      <c r="AY821" s="219" t="s">
        <v>164</v>
      </c>
    </row>
    <row r="822" spans="1:65" s="13" customFormat="1" ht="11.25">
      <c r="B822" s="209"/>
      <c r="C822" s="210"/>
      <c r="D822" s="211" t="s">
        <v>176</v>
      </c>
      <c r="E822" s="212" t="s">
        <v>1</v>
      </c>
      <c r="F822" s="213" t="s">
        <v>178</v>
      </c>
      <c r="G822" s="210"/>
      <c r="H822" s="212" t="s">
        <v>1</v>
      </c>
      <c r="I822" s="214"/>
      <c r="J822" s="210"/>
      <c r="K822" s="210"/>
      <c r="L822" s="215"/>
      <c r="M822" s="216"/>
      <c r="N822" s="217"/>
      <c r="O822" s="217"/>
      <c r="P822" s="217"/>
      <c r="Q822" s="217"/>
      <c r="R822" s="217"/>
      <c r="S822" s="217"/>
      <c r="T822" s="218"/>
      <c r="AT822" s="219" t="s">
        <v>176</v>
      </c>
      <c r="AU822" s="219" t="s">
        <v>84</v>
      </c>
      <c r="AV822" s="13" t="s">
        <v>82</v>
      </c>
      <c r="AW822" s="13" t="s">
        <v>31</v>
      </c>
      <c r="AX822" s="13" t="s">
        <v>75</v>
      </c>
      <c r="AY822" s="219" t="s">
        <v>164</v>
      </c>
    </row>
    <row r="823" spans="1:65" s="14" customFormat="1" ht="11.25">
      <c r="B823" s="220"/>
      <c r="C823" s="221"/>
      <c r="D823" s="211" t="s">
        <v>176</v>
      </c>
      <c r="E823" s="222" t="s">
        <v>1</v>
      </c>
      <c r="F823" s="223" t="s">
        <v>928</v>
      </c>
      <c r="G823" s="221"/>
      <c r="H823" s="224">
        <v>1</v>
      </c>
      <c r="I823" s="225"/>
      <c r="J823" s="221"/>
      <c r="K823" s="221"/>
      <c r="L823" s="226"/>
      <c r="M823" s="227"/>
      <c r="N823" s="228"/>
      <c r="O823" s="228"/>
      <c r="P823" s="228"/>
      <c r="Q823" s="228"/>
      <c r="R823" s="228"/>
      <c r="S823" s="228"/>
      <c r="T823" s="229"/>
      <c r="AT823" s="230" t="s">
        <v>176</v>
      </c>
      <c r="AU823" s="230" t="s">
        <v>84</v>
      </c>
      <c r="AV823" s="14" t="s">
        <v>84</v>
      </c>
      <c r="AW823" s="14" t="s">
        <v>31</v>
      </c>
      <c r="AX823" s="14" t="s">
        <v>75</v>
      </c>
      <c r="AY823" s="230" t="s">
        <v>164</v>
      </c>
    </row>
    <row r="824" spans="1:65" s="14" customFormat="1" ht="11.25">
      <c r="B824" s="220"/>
      <c r="C824" s="221"/>
      <c r="D824" s="211" t="s">
        <v>176</v>
      </c>
      <c r="E824" s="222" t="s">
        <v>1</v>
      </c>
      <c r="F824" s="223" t="s">
        <v>929</v>
      </c>
      <c r="G824" s="221"/>
      <c r="H824" s="224">
        <v>1</v>
      </c>
      <c r="I824" s="225"/>
      <c r="J824" s="221"/>
      <c r="K824" s="221"/>
      <c r="L824" s="226"/>
      <c r="M824" s="227"/>
      <c r="N824" s="228"/>
      <c r="O824" s="228"/>
      <c r="P824" s="228"/>
      <c r="Q824" s="228"/>
      <c r="R824" s="228"/>
      <c r="S824" s="228"/>
      <c r="T824" s="229"/>
      <c r="AT824" s="230" t="s">
        <v>176</v>
      </c>
      <c r="AU824" s="230" t="s">
        <v>84</v>
      </c>
      <c r="AV824" s="14" t="s">
        <v>84</v>
      </c>
      <c r="AW824" s="14" t="s">
        <v>31</v>
      </c>
      <c r="AX824" s="14" t="s">
        <v>75</v>
      </c>
      <c r="AY824" s="230" t="s">
        <v>164</v>
      </c>
    </row>
    <row r="825" spans="1:65" s="2" customFormat="1" ht="60" customHeight="1">
      <c r="A825" s="34"/>
      <c r="B825" s="35"/>
      <c r="C825" s="232" t="s">
        <v>930</v>
      </c>
      <c r="D825" s="232" t="s">
        <v>291</v>
      </c>
      <c r="E825" s="233" t="s">
        <v>931</v>
      </c>
      <c r="F825" s="234" t="s">
        <v>932</v>
      </c>
      <c r="G825" s="235" t="s">
        <v>189</v>
      </c>
      <c r="H825" s="236">
        <v>19.757000000000001</v>
      </c>
      <c r="I825" s="237"/>
      <c r="J825" s="238">
        <f>ROUND(I825*H825,2)</f>
        <v>0</v>
      </c>
      <c r="K825" s="234" t="s">
        <v>171</v>
      </c>
      <c r="L825" s="239"/>
      <c r="M825" s="240" t="s">
        <v>1</v>
      </c>
      <c r="N825" s="241" t="s">
        <v>40</v>
      </c>
      <c r="O825" s="71"/>
      <c r="P825" s="200">
        <f>O825*H825</f>
        <v>0</v>
      </c>
      <c r="Q825" s="200">
        <v>2.5999999999999999E-3</v>
      </c>
      <c r="R825" s="200">
        <f>Q825*H825</f>
        <v>5.1368200000000003E-2</v>
      </c>
      <c r="S825" s="200">
        <v>0</v>
      </c>
      <c r="T825" s="201">
        <f>S825*H825</f>
        <v>0</v>
      </c>
      <c r="U825" s="34"/>
      <c r="V825" s="34"/>
      <c r="W825" s="34"/>
      <c r="X825" s="34"/>
      <c r="Y825" s="34"/>
      <c r="Z825" s="34"/>
      <c r="AA825" s="34"/>
      <c r="AB825" s="34"/>
      <c r="AC825" s="34"/>
      <c r="AD825" s="34"/>
      <c r="AE825" s="34"/>
      <c r="AR825" s="202" t="s">
        <v>406</v>
      </c>
      <c r="AT825" s="202" t="s">
        <v>291</v>
      </c>
      <c r="AU825" s="202" t="s">
        <v>84</v>
      </c>
      <c r="AY825" s="17" t="s">
        <v>164</v>
      </c>
      <c r="BE825" s="203">
        <f>IF(N825="základní",J825,0)</f>
        <v>0</v>
      </c>
      <c r="BF825" s="203">
        <f>IF(N825="snížená",J825,0)</f>
        <v>0</v>
      </c>
      <c r="BG825" s="203">
        <f>IF(N825="zákl. přenesená",J825,0)</f>
        <v>0</v>
      </c>
      <c r="BH825" s="203">
        <f>IF(N825="sníž. přenesená",J825,0)</f>
        <v>0</v>
      </c>
      <c r="BI825" s="203">
        <f>IF(N825="nulová",J825,0)</f>
        <v>0</v>
      </c>
      <c r="BJ825" s="17" t="s">
        <v>82</v>
      </c>
      <c r="BK825" s="203">
        <f>ROUND(I825*H825,2)</f>
        <v>0</v>
      </c>
      <c r="BL825" s="17" t="s">
        <v>290</v>
      </c>
      <c r="BM825" s="202" t="s">
        <v>933</v>
      </c>
    </row>
    <row r="826" spans="1:65" s="13" customFormat="1" ht="22.5">
      <c r="B826" s="209"/>
      <c r="C826" s="210"/>
      <c r="D826" s="211" t="s">
        <v>176</v>
      </c>
      <c r="E826" s="212" t="s">
        <v>1</v>
      </c>
      <c r="F826" s="213" t="s">
        <v>177</v>
      </c>
      <c r="G826" s="210"/>
      <c r="H826" s="212" t="s">
        <v>1</v>
      </c>
      <c r="I826" s="214"/>
      <c r="J826" s="210"/>
      <c r="K826" s="210"/>
      <c r="L826" s="215"/>
      <c r="M826" s="216"/>
      <c r="N826" s="217"/>
      <c r="O826" s="217"/>
      <c r="P826" s="217"/>
      <c r="Q826" s="217"/>
      <c r="R826" s="217"/>
      <c r="S826" s="217"/>
      <c r="T826" s="218"/>
      <c r="AT826" s="219" t="s">
        <v>176</v>
      </c>
      <c r="AU826" s="219" t="s">
        <v>84</v>
      </c>
      <c r="AV826" s="13" t="s">
        <v>82</v>
      </c>
      <c r="AW826" s="13" t="s">
        <v>31</v>
      </c>
      <c r="AX826" s="13" t="s">
        <v>75</v>
      </c>
      <c r="AY826" s="219" t="s">
        <v>164</v>
      </c>
    </row>
    <row r="827" spans="1:65" s="13" customFormat="1" ht="11.25">
      <c r="B827" s="209"/>
      <c r="C827" s="210"/>
      <c r="D827" s="211" t="s">
        <v>176</v>
      </c>
      <c r="E827" s="212" t="s">
        <v>1</v>
      </c>
      <c r="F827" s="213" t="s">
        <v>178</v>
      </c>
      <c r="G827" s="210"/>
      <c r="H827" s="212" t="s">
        <v>1</v>
      </c>
      <c r="I827" s="214"/>
      <c r="J827" s="210"/>
      <c r="K827" s="210"/>
      <c r="L827" s="215"/>
      <c r="M827" s="216"/>
      <c r="N827" s="217"/>
      <c r="O827" s="217"/>
      <c r="P827" s="217"/>
      <c r="Q827" s="217"/>
      <c r="R827" s="217"/>
      <c r="S827" s="217"/>
      <c r="T827" s="218"/>
      <c r="AT827" s="219" t="s">
        <v>176</v>
      </c>
      <c r="AU827" s="219" t="s">
        <v>84</v>
      </c>
      <c r="AV827" s="13" t="s">
        <v>82</v>
      </c>
      <c r="AW827" s="13" t="s">
        <v>31</v>
      </c>
      <c r="AX827" s="13" t="s">
        <v>75</v>
      </c>
      <c r="AY827" s="219" t="s">
        <v>164</v>
      </c>
    </row>
    <row r="828" spans="1:65" s="14" customFormat="1" ht="11.25">
      <c r="B828" s="220"/>
      <c r="C828" s="221"/>
      <c r="D828" s="211" t="s">
        <v>176</v>
      </c>
      <c r="E828" s="222" t="s">
        <v>1</v>
      </c>
      <c r="F828" s="223" t="s">
        <v>934</v>
      </c>
      <c r="G828" s="221"/>
      <c r="H828" s="224">
        <v>17.18</v>
      </c>
      <c r="I828" s="225"/>
      <c r="J828" s="221"/>
      <c r="K828" s="221"/>
      <c r="L828" s="226"/>
      <c r="M828" s="227"/>
      <c r="N828" s="228"/>
      <c r="O828" s="228"/>
      <c r="P828" s="228"/>
      <c r="Q828" s="228"/>
      <c r="R828" s="228"/>
      <c r="S828" s="228"/>
      <c r="T828" s="229"/>
      <c r="AT828" s="230" t="s">
        <v>176</v>
      </c>
      <c r="AU828" s="230" t="s">
        <v>84</v>
      </c>
      <c r="AV828" s="14" t="s">
        <v>84</v>
      </c>
      <c r="AW828" s="14" t="s">
        <v>31</v>
      </c>
      <c r="AX828" s="14" t="s">
        <v>75</v>
      </c>
      <c r="AY828" s="230" t="s">
        <v>164</v>
      </c>
    </row>
    <row r="829" spans="1:65" s="14" customFormat="1" ht="11.25">
      <c r="B829" s="220"/>
      <c r="C829" s="221"/>
      <c r="D829" s="211" t="s">
        <v>176</v>
      </c>
      <c r="E829" s="221"/>
      <c r="F829" s="223" t="s">
        <v>935</v>
      </c>
      <c r="G829" s="221"/>
      <c r="H829" s="224">
        <v>19.757000000000001</v>
      </c>
      <c r="I829" s="225"/>
      <c r="J829" s="221"/>
      <c r="K829" s="221"/>
      <c r="L829" s="226"/>
      <c r="M829" s="227"/>
      <c r="N829" s="228"/>
      <c r="O829" s="228"/>
      <c r="P829" s="228"/>
      <c r="Q829" s="228"/>
      <c r="R829" s="228"/>
      <c r="S829" s="228"/>
      <c r="T829" s="229"/>
      <c r="AT829" s="230" t="s">
        <v>176</v>
      </c>
      <c r="AU829" s="230" t="s">
        <v>84</v>
      </c>
      <c r="AV829" s="14" t="s">
        <v>84</v>
      </c>
      <c r="AW829" s="14" t="s">
        <v>4</v>
      </c>
      <c r="AX829" s="14" t="s">
        <v>82</v>
      </c>
      <c r="AY829" s="230" t="s">
        <v>164</v>
      </c>
    </row>
    <row r="830" spans="1:65" s="2" customFormat="1" ht="26.45" customHeight="1">
      <c r="A830" s="34"/>
      <c r="B830" s="35"/>
      <c r="C830" s="191" t="s">
        <v>936</v>
      </c>
      <c r="D830" s="191" t="s">
        <v>167</v>
      </c>
      <c r="E830" s="192" t="s">
        <v>937</v>
      </c>
      <c r="F830" s="193" t="s">
        <v>938</v>
      </c>
      <c r="G830" s="194" t="s">
        <v>189</v>
      </c>
      <c r="H830" s="195">
        <v>1.22</v>
      </c>
      <c r="I830" s="196"/>
      <c r="J830" s="197">
        <f>ROUND(I830*H830,2)</f>
        <v>0</v>
      </c>
      <c r="K830" s="193" t="s">
        <v>171</v>
      </c>
      <c r="L830" s="39"/>
      <c r="M830" s="198" t="s">
        <v>1</v>
      </c>
      <c r="N830" s="199" t="s">
        <v>40</v>
      </c>
      <c r="O830" s="71"/>
      <c r="P830" s="200">
        <f>O830*H830</f>
        <v>0</v>
      </c>
      <c r="Q830" s="200">
        <v>4.0000000000000002E-4</v>
      </c>
      <c r="R830" s="200">
        <f>Q830*H830</f>
        <v>4.8799999999999999E-4</v>
      </c>
      <c r="S830" s="200">
        <v>0</v>
      </c>
      <c r="T830" s="201">
        <f>S830*H830</f>
        <v>0</v>
      </c>
      <c r="U830" s="34"/>
      <c r="V830" s="34"/>
      <c r="W830" s="34"/>
      <c r="X830" s="34"/>
      <c r="Y830" s="34"/>
      <c r="Z830" s="34"/>
      <c r="AA830" s="34"/>
      <c r="AB830" s="34"/>
      <c r="AC830" s="34"/>
      <c r="AD830" s="34"/>
      <c r="AE830" s="34"/>
      <c r="AR830" s="202" t="s">
        <v>290</v>
      </c>
      <c r="AT830" s="202" t="s">
        <v>167</v>
      </c>
      <c r="AU830" s="202" t="s">
        <v>84</v>
      </c>
      <c r="AY830" s="17" t="s">
        <v>164</v>
      </c>
      <c r="BE830" s="203">
        <f>IF(N830="základní",J830,0)</f>
        <v>0</v>
      </c>
      <c r="BF830" s="203">
        <f>IF(N830="snížená",J830,0)</f>
        <v>0</v>
      </c>
      <c r="BG830" s="203">
        <f>IF(N830="zákl. přenesená",J830,0)</f>
        <v>0</v>
      </c>
      <c r="BH830" s="203">
        <f>IF(N830="sníž. přenesená",J830,0)</f>
        <v>0</v>
      </c>
      <c r="BI830" s="203">
        <f>IF(N830="nulová",J830,0)</f>
        <v>0</v>
      </c>
      <c r="BJ830" s="17" t="s">
        <v>82</v>
      </c>
      <c r="BK830" s="203">
        <f>ROUND(I830*H830,2)</f>
        <v>0</v>
      </c>
      <c r="BL830" s="17" t="s">
        <v>290</v>
      </c>
      <c r="BM830" s="202" t="s">
        <v>939</v>
      </c>
    </row>
    <row r="831" spans="1:65" s="2" customFormat="1" ht="11.25">
      <c r="A831" s="34"/>
      <c r="B831" s="35"/>
      <c r="C831" s="36"/>
      <c r="D831" s="204" t="s">
        <v>174</v>
      </c>
      <c r="E831" s="36"/>
      <c r="F831" s="205" t="s">
        <v>940</v>
      </c>
      <c r="G831" s="36"/>
      <c r="H831" s="36"/>
      <c r="I831" s="206"/>
      <c r="J831" s="36"/>
      <c r="K831" s="36"/>
      <c r="L831" s="39"/>
      <c r="M831" s="207"/>
      <c r="N831" s="208"/>
      <c r="O831" s="71"/>
      <c r="P831" s="71"/>
      <c r="Q831" s="71"/>
      <c r="R831" s="71"/>
      <c r="S831" s="71"/>
      <c r="T831" s="72"/>
      <c r="U831" s="34"/>
      <c r="V831" s="34"/>
      <c r="W831" s="34"/>
      <c r="X831" s="34"/>
      <c r="Y831" s="34"/>
      <c r="Z831" s="34"/>
      <c r="AA831" s="34"/>
      <c r="AB831" s="34"/>
      <c r="AC831" s="34"/>
      <c r="AD831" s="34"/>
      <c r="AE831" s="34"/>
      <c r="AT831" s="17" t="s">
        <v>174</v>
      </c>
      <c r="AU831" s="17" t="s">
        <v>84</v>
      </c>
    </row>
    <row r="832" spans="1:65" s="13" customFormat="1" ht="22.5">
      <c r="B832" s="209"/>
      <c r="C832" s="210"/>
      <c r="D832" s="211" t="s">
        <v>176</v>
      </c>
      <c r="E832" s="212" t="s">
        <v>1</v>
      </c>
      <c r="F832" s="213" t="s">
        <v>177</v>
      </c>
      <c r="G832" s="210"/>
      <c r="H832" s="212" t="s">
        <v>1</v>
      </c>
      <c r="I832" s="214"/>
      <c r="J832" s="210"/>
      <c r="K832" s="210"/>
      <c r="L832" s="215"/>
      <c r="M832" s="216"/>
      <c r="N832" s="217"/>
      <c r="O832" s="217"/>
      <c r="P832" s="217"/>
      <c r="Q832" s="217"/>
      <c r="R832" s="217"/>
      <c r="S832" s="217"/>
      <c r="T832" s="218"/>
      <c r="AT832" s="219" t="s">
        <v>176</v>
      </c>
      <c r="AU832" s="219" t="s">
        <v>84</v>
      </c>
      <c r="AV832" s="13" t="s">
        <v>82</v>
      </c>
      <c r="AW832" s="13" t="s">
        <v>31</v>
      </c>
      <c r="AX832" s="13" t="s">
        <v>75</v>
      </c>
      <c r="AY832" s="219" t="s">
        <v>164</v>
      </c>
    </row>
    <row r="833" spans="1:65" s="13" customFormat="1" ht="11.25">
      <c r="B833" s="209"/>
      <c r="C833" s="210"/>
      <c r="D833" s="211" t="s">
        <v>176</v>
      </c>
      <c r="E833" s="212" t="s">
        <v>1</v>
      </c>
      <c r="F833" s="213" t="s">
        <v>178</v>
      </c>
      <c r="G833" s="210"/>
      <c r="H833" s="212" t="s">
        <v>1</v>
      </c>
      <c r="I833" s="214"/>
      <c r="J833" s="210"/>
      <c r="K833" s="210"/>
      <c r="L833" s="215"/>
      <c r="M833" s="216"/>
      <c r="N833" s="217"/>
      <c r="O833" s="217"/>
      <c r="P833" s="217"/>
      <c r="Q833" s="217"/>
      <c r="R833" s="217"/>
      <c r="S833" s="217"/>
      <c r="T833" s="218"/>
      <c r="AT833" s="219" t="s">
        <v>176</v>
      </c>
      <c r="AU833" s="219" t="s">
        <v>84</v>
      </c>
      <c r="AV833" s="13" t="s">
        <v>82</v>
      </c>
      <c r="AW833" s="13" t="s">
        <v>31</v>
      </c>
      <c r="AX833" s="13" t="s">
        <v>75</v>
      </c>
      <c r="AY833" s="219" t="s">
        <v>164</v>
      </c>
    </row>
    <row r="834" spans="1:65" s="14" customFormat="1" ht="11.25">
      <c r="B834" s="220"/>
      <c r="C834" s="221"/>
      <c r="D834" s="211" t="s">
        <v>176</v>
      </c>
      <c r="E834" s="222" t="s">
        <v>1</v>
      </c>
      <c r="F834" s="223" t="s">
        <v>888</v>
      </c>
      <c r="G834" s="221"/>
      <c r="H834" s="224">
        <v>1.22</v>
      </c>
      <c r="I834" s="225"/>
      <c r="J834" s="221"/>
      <c r="K834" s="221"/>
      <c r="L834" s="226"/>
      <c r="M834" s="227"/>
      <c r="N834" s="228"/>
      <c r="O834" s="228"/>
      <c r="P834" s="228"/>
      <c r="Q834" s="228"/>
      <c r="R834" s="228"/>
      <c r="S834" s="228"/>
      <c r="T834" s="229"/>
      <c r="AT834" s="230" t="s">
        <v>176</v>
      </c>
      <c r="AU834" s="230" t="s">
        <v>84</v>
      </c>
      <c r="AV834" s="14" t="s">
        <v>84</v>
      </c>
      <c r="AW834" s="14" t="s">
        <v>31</v>
      </c>
      <c r="AX834" s="14" t="s">
        <v>75</v>
      </c>
      <c r="AY834" s="230" t="s">
        <v>164</v>
      </c>
    </row>
    <row r="835" spans="1:65" s="2" customFormat="1" ht="26.45" customHeight="1">
      <c r="A835" s="34"/>
      <c r="B835" s="35"/>
      <c r="C835" s="191" t="s">
        <v>941</v>
      </c>
      <c r="D835" s="191" t="s">
        <v>167</v>
      </c>
      <c r="E835" s="192" t="s">
        <v>942</v>
      </c>
      <c r="F835" s="193" t="s">
        <v>943</v>
      </c>
      <c r="G835" s="194" t="s">
        <v>204</v>
      </c>
      <c r="H835" s="195">
        <v>1.1499999999999999</v>
      </c>
      <c r="I835" s="196"/>
      <c r="J835" s="197">
        <f>ROUND(I835*H835,2)</f>
        <v>0</v>
      </c>
      <c r="K835" s="193" t="s">
        <v>171</v>
      </c>
      <c r="L835" s="39"/>
      <c r="M835" s="198" t="s">
        <v>1</v>
      </c>
      <c r="N835" s="199" t="s">
        <v>40</v>
      </c>
      <c r="O835" s="71"/>
      <c r="P835" s="200">
        <f>O835*H835</f>
        <v>0</v>
      </c>
      <c r="Q835" s="200">
        <v>6.0000000000000002E-5</v>
      </c>
      <c r="R835" s="200">
        <f>Q835*H835</f>
        <v>6.8999999999999997E-5</v>
      </c>
      <c r="S835" s="200">
        <v>0</v>
      </c>
      <c r="T835" s="201">
        <f>S835*H835</f>
        <v>0</v>
      </c>
      <c r="U835" s="34"/>
      <c r="V835" s="34"/>
      <c r="W835" s="34"/>
      <c r="X835" s="34"/>
      <c r="Y835" s="34"/>
      <c r="Z835" s="34"/>
      <c r="AA835" s="34"/>
      <c r="AB835" s="34"/>
      <c r="AC835" s="34"/>
      <c r="AD835" s="34"/>
      <c r="AE835" s="34"/>
      <c r="AR835" s="202" t="s">
        <v>290</v>
      </c>
      <c r="AT835" s="202" t="s">
        <v>167</v>
      </c>
      <c r="AU835" s="202" t="s">
        <v>84</v>
      </c>
      <c r="AY835" s="17" t="s">
        <v>164</v>
      </c>
      <c r="BE835" s="203">
        <f>IF(N835="základní",J835,0)</f>
        <v>0</v>
      </c>
      <c r="BF835" s="203">
        <f>IF(N835="snížená",J835,0)</f>
        <v>0</v>
      </c>
      <c r="BG835" s="203">
        <f>IF(N835="zákl. přenesená",J835,0)</f>
        <v>0</v>
      </c>
      <c r="BH835" s="203">
        <f>IF(N835="sníž. přenesená",J835,0)</f>
        <v>0</v>
      </c>
      <c r="BI835" s="203">
        <f>IF(N835="nulová",J835,0)</f>
        <v>0</v>
      </c>
      <c r="BJ835" s="17" t="s">
        <v>82</v>
      </c>
      <c r="BK835" s="203">
        <f>ROUND(I835*H835,2)</f>
        <v>0</v>
      </c>
      <c r="BL835" s="17" t="s">
        <v>290</v>
      </c>
      <c r="BM835" s="202" t="s">
        <v>944</v>
      </c>
    </row>
    <row r="836" spans="1:65" s="2" customFormat="1" ht="11.25">
      <c r="A836" s="34"/>
      <c r="B836" s="35"/>
      <c r="C836" s="36"/>
      <c r="D836" s="204" t="s">
        <v>174</v>
      </c>
      <c r="E836" s="36"/>
      <c r="F836" s="205" t="s">
        <v>945</v>
      </c>
      <c r="G836" s="36"/>
      <c r="H836" s="36"/>
      <c r="I836" s="206"/>
      <c r="J836" s="36"/>
      <c r="K836" s="36"/>
      <c r="L836" s="39"/>
      <c r="M836" s="207"/>
      <c r="N836" s="208"/>
      <c r="O836" s="71"/>
      <c r="P836" s="71"/>
      <c r="Q836" s="71"/>
      <c r="R836" s="71"/>
      <c r="S836" s="71"/>
      <c r="T836" s="72"/>
      <c r="U836" s="34"/>
      <c r="V836" s="34"/>
      <c r="W836" s="34"/>
      <c r="X836" s="34"/>
      <c r="Y836" s="34"/>
      <c r="Z836" s="34"/>
      <c r="AA836" s="34"/>
      <c r="AB836" s="34"/>
      <c r="AC836" s="34"/>
      <c r="AD836" s="34"/>
      <c r="AE836" s="34"/>
      <c r="AT836" s="17" t="s">
        <v>174</v>
      </c>
      <c r="AU836" s="17" t="s">
        <v>84</v>
      </c>
    </row>
    <row r="837" spans="1:65" s="13" customFormat="1" ht="22.5">
      <c r="B837" s="209"/>
      <c r="C837" s="210"/>
      <c r="D837" s="211" t="s">
        <v>176</v>
      </c>
      <c r="E837" s="212" t="s">
        <v>1</v>
      </c>
      <c r="F837" s="213" t="s">
        <v>177</v>
      </c>
      <c r="G837" s="210"/>
      <c r="H837" s="212" t="s">
        <v>1</v>
      </c>
      <c r="I837" s="214"/>
      <c r="J837" s="210"/>
      <c r="K837" s="210"/>
      <c r="L837" s="215"/>
      <c r="M837" s="216"/>
      <c r="N837" s="217"/>
      <c r="O837" s="217"/>
      <c r="P837" s="217"/>
      <c r="Q837" s="217"/>
      <c r="R837" s="217"/>
      <c r="S837" s="217"/>
      <c r="T837" s="218"/>
      <c r="AT837" s="219" t="s">
        <v>176</v>
      </c>
      <c r="AU837" s="219" t="s">
        <v>84</v>
      </c>
      <c r="AV837" s="13" t="s">
        <v>82</v>
      </c>
      <c r="AW837" s="13" t="s">
        <v>31</v>
      </c>
      <c r="AX837" s="13" t="s">
        <v>75</v>
      </c>
      <c r="AY837" s="219" t="s">
        <v>164</v>
      </c>
    </row>
    <row r="838" spans="1:65" s="13" customFormat="1" ht="11.25">
      <c r="B838" s="209"/>
      <c r="C838" s="210"/>
      <c r="D838" s="211" t="s">
        <v>176</v>
      </c>
      <c r="E838" s="212" t="s">
        <v>1</v>
      </c>
      <c r="F838" s="213" t="s">
        <v>178</v>
      </c>
      <c r="G838" s="210"/>
      <c r="H838" s="212" t="s">
        <v>1</v>
      </c>
      <c r="I838" s="214"/>
      <c r="J838" s="210"/>
      <c r="K838" s="210"/>
      <c r="L838" s="215"/>
      <c r="M838" s="216"/>
      <c r="N838" s="217"/>
      <c r="O838" s="217"/>
      <c r="P838" s="217"/>
      <c r="Q838" s="217"/>
      <c r="R838" s="217"/>
      <c r="S838" s="217"/>
      <c r="T838" s="218"/>
      <c r="AT838" s="219" t="s">
        <v>176</v>
      </c>
      <c r="AU838" s="219" t="s">
        <v>84</v>
      </c>
      <c r="AV838" s="13" t="s">
        <v>82</v>
      </c>
      <c r="AW838" s="13" t="s">
        <v>31</v>
      </c>
      <c r="AX838" s="13" t="s">
        <v>75</v>
      </c>
      <c r="AY838" s="219" t="s">
        <v>164</v>
      </c>
    </row>
    <row r="839" spans="1:65" s="14" customFormat="1" ht="11.25">
      <c r="B839" s="220"/>
      <c r="C839" s="221"/>
      <c r="D839" s="211" t="s">
        <v>176</v>
      </c>
      <c r="E839" s="222" t="s">
        <v>1</v>
      </c>
      <c r="F839" s="223" t="s">
        <v>946</v>
      </c>
      <c r="G839" s="221"/>
      <c r="H839" s="224">
        <v>1.1499999999999999</v>
      </c>
      <c r="I839" s="225"/>
      <c r="J839" s="221"/>
      <c r="K839" s="221"/>
      <c r="L839" s="226"/>
      <c r="M839" s="227"/>
      <c r="N839" s="228"/>
      <c r="O839" s="228"/>
      <c r="P839" s="228"/>
      <c r="Q839" s="228"/>
      <c r="R839" s="228"/>
      <c r="S839" s="228"/>
      <c r="T839" s="229"/>
      <c r="AT839" s="230" t="s">
        <v>176</v>
      </c>
      <c r="AU839" s="230" t="s">
        <v>84</v>
      </c>
      <c r="AV839" s="14" t="s">
        <v>84</v>
      </c>
      <c r="AW839" s="14" t="s">
        <v>31</v>
      </c>
      <c r="AX839" s="14" t="s">
        <v>75</v>
      </c>
      <c r="AY839" s="230" t="s">
        <v>164</v>
      </c>
    </row>
    <row r="840" spans="1:65" s="2" customFormat="1" ht="26.45" customHeight="1">
      <c r="A840" s="34"/>
      <c r="B840" s="35"/>
      <c r="C840" s="191" t="s">
        <v>947</v>
      </c>
      <c r="D840" s="191" t="s">
        <v>167</v>
      </c>
      <c r="E840" s="192" t="s">
        <v>948</v>
      </c>
      <c r="F840" s="193" t="s">
        <v>949</v>
      </c>
      <c r="G840" s="194" t="s">
        <v>393</v>
      </c>
      <c r="H840" s="195">
        <v>2</v>
      </c>
      <c r="I840" s="196"/>
      <c r="J840" s="197">
        <f>ROUND(I840*H840,2)</f>
        <v>0</v>
      </c>
      <c r="K840" s="193" t="s">
        <v>171</v>
      </c>
      <c r="L840" s="39"/>
      <c r="M840" s="198" t="s">
        <v>1</v>
      </c>
      <c r="N840" s="199" t="s">
        <v>40</v>
      </c>
      <c r="O840" s="71"/>
      <c r="P840" s="200">
        <f>O840*H840</f>
        <v>0</v>
      </c>
      <c r="Q840" s="200">
        <v>4.0000000000000003E-5</v>
      </c>
      <c r="R840" s="200">
        <f>Q840*H840</f>
        <v>8.0000000000000007E-5</v>
      </c>
      <c r="S840" s="200">
        <v>0</v>
      </c>
      <c r="T840" s="201">
        <f>S840*H840</f>
        <v>0</v>
      </c>
      <c r="U840" s="34"/>
      <c r="V840" s="34"/>
      <c r="W840" s="34"/>
      <c r="X840" s="34"/>
      <c r="Y840" s="34"/>
      <c r="Z840" s="34"/>
      <c r="AA840" s="34"/>
      <c r="AB840" s="34"/>
      <c r="AC840" s="34"/>
      <c r="AD840" s="34"/>
      <c r="AE840" s="34"/>
      <c r="AR840" s="202" t="s">
        <v>290</v>
      </c>
      <c r="AT840" s="202" t="s">
        <v>167</v>
      </c>
      <c r="AU840" s="202" t="s">
        <v>84</v>
      </c>
      <c r="AY840" s="17" t="s">
        <v>164</v>
      </c>
      <c r="BE840" s="203">
        <f>IF(N840="základní",J840,0)</f>
        <v>0</v>
      </c>
      <c r="BF840" s="203">
        <f>IF(N840="snížená",J840,0)</f>
        <v>0</v>
      </c>
      <c r="BG840" s="203">
        <f>IF(N840="zákl. přenesená",J840,0)</f>
        <v>0</v>
      </c>
      <c r="BH840" s="203">
        <f>IF(N840="sníž. přenesená",J840,0)</f>
        <v>0</v>
      </c>
      <c r="BI840" s="203">
        <f>IF(N840="nulová",J840,0)</f>
        <v>0</v>
      </c>
      <c r="BJ840" s="17" t="s">
        <v>82</v>
      </c>
      <c r="BK840" s="203">
        <f>ROUND(I840*H840,2)</f>
        <v>0</v>
      </c>
      <c r="BL840" s="17" t="s">
        <v>290</v>
      </c>
      <c r="BM840" s="202" t="s">
        <v>950</v>
      </c>
    </row>
    <row r="841" spans="1:65" s="2" customFormat="1" ht="11.25">
      <c r="A841" s="34"/>
      <c r="B841" s="35"/>
      <c r="C841" s="36"/>
      <c r="D841" s="204" t="s">
        <v>174</v>
      </c>
      <c r="E841" s="36"/>
      <c r="F841" s="205" t="s">
        <v>951</v>
      </c>
      <c r="G841" s="36"/>
      <c r="H841" s="36"/>
      <c r="I841" s="206"/>
      <c r="J841" s="36"/>
      <c r="K841" s="36"/>
      <c r="L841" s="39"/>
      <c r="M841" s="207"/>
      <c r="N841" s="208"/>
      <c r="O841" s="71"/>
      <c r="P841" s="71"/>
      <c r="Q841" s="71"/>
      <c r="R841" s="71"/>
      <c r="S841" s="71"/>
      <c r="T841" s="72"/>
      <c r="U841" s="34"/>
      <c r="V841" s="34"/>
      <c r="W841" s="34"/>
      <c r="X841" s="34"/>
      <c r="Y841" s="34"/>
      <c r="Z841" s="34"/>
      <c r="AA841" s="34"/>
      <c r="AB841" s="34"/>
      <c r="AC841" s="34"/>
      <c r="AD841" s="34"/>
      <c r="AE841" s="34"/>
      <c r="AT841" s="17" t="s">
        <v>174</v>
      </c>
      <c r="AU841" s="17" t="s">
        <v>84</v>
      </c>
    </row>
    <row r="842" spans="1:65" s="13" customFormat="1" ht="22.5">
      <c r="B842" s="209"/>
      <c r="C842" s="210"/>
      <c r="D842" s="211" t="s">
        <v>176</v>
      </c>
      <c r="E842" s="212" t="s">
        <v>1</v>
      </c>
      <c r="F842" s="213" t="s">
        <v>177</v>
      </c>
      <c r="G842" s="210"/>
      <c r="H842" s="212" t="s">
        <v>1</v>
      </c>
      <c r="I842" s="214"/>
      <c r="J842" s="210"/>
      <c r="K842" s="210"/>
      <c r="L842" s="215"/>
      <c r="M842" s="216"/>
      <c r="N842" s="217"/>
      <c r="O842" s="217"/>
      <c r="P842" s="217"/>
      <c r="Q842" s="217"/>
      <c r="R842" s="217"/>
      <c r="S842" s="217"/>
      <c r="T842" s="218"/>
      <c r="AT842" s="219" t="s">
        <v>176</v>
      </c>
      <c r="AU842" s="219" t="s">
        <v>84</v>
      </c>
      <c r="AV842" s="13" t="s">
        <v>82</v>
      </c>
      <c r="AW842" s="13" t="s">
        <v>31</v>
      </c>
      <c r="AX842" s="13" t="s">
        <v>75</v>
      </c>
      <c r="AY842" s="219" t="s">
        <v>164</v>
      </c>
    </row>
    <row r="843" spans="1:65" s="13" customFormat="1" ht="11.25">
      <c r="B843" s="209"/>
      <c r="C843" s="210"/>
      <c r="D843" s="211" t="s">
        <v>176</v>
      </c>
      <c r="E843" s="212" t="s">
        <v>1</v>
      </c>
      <c r="F843" s="213" t="s">
        <v>178</v>
      </c>
      <c r="G843" s="210"/>
      <c r="H843" s="212" t="s">
        <v>1</v>
      </c>
      <c r="I843" s="214"/>
      <c r="J843" s="210"/>
      <c r="K843" s="210"/>
      <c r="L843" s="215"/>
      <c r="M843" s="216"/>
      <c r="N843" s="217"/>
      <c r="O843" s="217"/>
      <c r="P843" s="217"/>
      <c r="Q843" s="217"/>
      <c r="R843" s="217"/>
      <c r="S843" s="217"/>
      <c r="T843" s="218"/>
      <c r="AT843" s="219" t="s">
        <v>176</v>
      </c>
      <c r="AU843" s="219" t="s">
        <v>84</v>
      </c>
      <c r="AV843" s="13" t="s">
        <v>82</v>
      </c>
      <c r="AW843" s="13" t="s">
        <v>31</v>
      </c>
      <c r="AX843" s="13" t="s">
        <v>75</v>
      </c>
      <c r="AY843" s="219" t="s">
        <v>164</v>
      </c>
    </row>
    <row r="844" spans="1:65" s="14" customFormat="1" ht="11.25">
      <c r="B844" s="220"/>
      <c r="C844" s="221"/>
      <c r="D844" s="211" t="s">
        <v>176</v>
      </c>
      <c r="E844" s="222" t="s">
        <v>1</v>
      </c>
      <c r="F844" s="223" t="s">
        <v>952</v>
      </c>
      <c r="G844" s="221"/>
      <c r="H844" s="224">
        <v>2</v>
      </c>
      <c r="I844" s="225"/>
      <c r="J844" s="221"/>
      <c r="K844" s="221"/>
      <c r="L844" s="226"/>
      <c r="M844" s="227"/>
      <c r="N844" s="228"/>
      <c r="O844" s="228"/>
      <c r="P844" s="228"/>
      <c r="Q844" s="228"/>
      <c r="R844" s="228"/>
      <c r="S844" s="228"/>
      <c r="T844" s="229"/>
      <c r="AT844" s="230" t="s">
        <v>176</v>
      </c>
      <c r="AU844" s="230" t="s">
        <v>84</v>
      </c>
      <c r="AV844" s="14" t="s">
        <v>84</v>
      </c>
      <c r="AW844" s="14" t="s">
        <v>31</v>
      </c>
      <c r="AX844" s="14" t="s">
        <v>75</v>
      </c>
      <c r="AY844" s="230" t="s">
        <v>164</v>
      </c>
    </row>
    <row r="845" spans="1:65" s="2" customFormat="1" ht="26.45" customHeight="1">
      <c r="A845" s="34"/>
      <c r="B845" s="35"/>
      <c r="C845" s="232" t="s">
        <v>953</v>
      </c>
      <c r="D845" s="232" t="s">
        <v>291</v>
      </c>
      <c r="E845" s="233" t="s">
        <v>954</v>
      </c>
      <c r="F845" s="234" t="s">
        <v>955</v>
      </c>
      <c r="G845" s="235" t="s">
        <v>189</v>
      </c>
      <c r="H845" s="236">
        <v>1.65</v>
      </c>
      <c r="I845" s="237"/>
      <c r="J845" s="238">
        <f>ROUND(I845*H845,2)</f>
        <v>0</v>
      </c>
      <c r="K845" s="234" t="s">
        <v>171</v>
      </c>
      <c r="L845" s="239"/>
      <c r="M845" s="240" t="s">
        <v>1</v>
      </c>
      <c r="N845" s="241" t="s">
        <v>40</v>
      </c>
      <c r="O845" s="71"/>
      <c r="P845" s="200">
        <f>O845*H845</f>
        <v>0</v>
      </c>
      <c r="Q845" s="200">
        <v>3.3999999999999998E-3</v>
      </c>
      <c r="R845" s="200">
        <f>Q845*H845</f>
        <v>5.6099999999999995E-3</v>
      </c>
      <c r="S845" s="200">
        <v>0</v>
      </c>
      <c r="T845" s="201">
        <f>S845*H845</f>
        <v>0</v>
      </c>
      <c r="U845" s="34"/>
      <c r="V845" s="34"/>
      <c r="W845" s="34"/>
      <c r="X845" s="34"/>
      <c r="Y845" s="34"/>
      <c r="Z845" s="34"/>
      <c r="AA845" s="34"/>
      <c r="AB845" s="34"/>
      <c r="AC845" s="34"/>
      <c r="AD845" s="34"/>
      <c r="AE845" s="34"/>
      <c r="AR845" s="202" t="s">
        <v>406</v>
      </c>
      <c r="AT845" s="202" t="s">
        <v>291</v>
      </c>
      <c r="AU845" s="202" t="s">
        <v>84</v>
      </c>
      <c r="AY845" s="17" t="s">
        <v>164</v>
      </c>
      <c r="BE845" s="203">
        <f>IF(N845="základní",J845,0)</f>
        <v>0</v>
      </c>
      <c r="BF845" s="203">
        <f>IF(N845="snížená",J845,0)</f>
        <v>0</v>
      </c>
      <c r="BG845" s="203">
        <f>IF(N845="zákl. přenesená",J845,0)</f>
        <v>0</v>
      </c>
      <c r="BH845" s="203">
        <f>IF(N845="sníž. přenesená",J845,0)</f>
        <v>0</v>
      </c>
      <c r="BI845" s="203">
        <f>IF(N845="nulová",J845,0)</f>
        <v>0</v>
      </c>
      <c r="BJ845" s="17" t="s">
        <v>82</v>
      </c>
      <c r="BK845" s="203">
        <f>ROUND(I845*H845,2)</f>
        <v>0</v>
      </c>
      <c r="BL845" s="17" t="s">
        <v>290</v>
      </c>
      <c r="BM845" s="202" t="s">
        <v>956</v>
      </c>
    </row>
    <row r="846" spans="1:65" s="13" customFormat="1" ht="22.5">
      <c r="B846" s="209"/>
      <c r="C846" s="210"/>
      <c r="D846" s="211" t="s">
        <v>176</v>
      </c>
      <c r="E846" s="212" t="s">
        <v>1</v>
      </c>
      <c r="F846" s="213" t="s">
        <v>177</v>
      </c>
      <c r="G846" s="210"/>
      <c r="H846" s="212" t="s">
        <v>1</v>
      </c>
      <c r="I846" s="214"/>
      <c r="J846" s="210"/>
      <c r="K846" s="210"/>
      <c r="L846" s="215"/>
      <c r="M846" s="216"/>
      <c r="N846" s="217"/>
      <c r="O846" s="217"/>
      <c r="P846" s="217"/>
      <c r="Q846" s="217"/>
      <c r="R846" s="217"/>
      <c r="S846" s="217"/>
      <c r="T846" s="218"/>
      <c r="AT846" s="219" t="s">
        <v>176</v>
      </c>
      <c r="AU846" s="219" t="s">
        <v>84</v>
      </c>
      <c r="AV846" s="13" t="s">
        <v>82</v>
      </c>
      <c r="AW846" s="13" t="s">
        <v>31</v>
      </c>
      <c r="AX846" s="13" t="s">
        <v>75</v>
      </c>
      <c r="AY846" s="219" t="s">
        <v>164</v>
      </c>
    </row>
    <row r="847" spans="1:65" s="13" customFormat="1" ht="11.25">
      <c r="B847" s="209"/>
      <c r="C847" s="210"/>
      <c r="D847" s="211" t="s">
        <v>176</v>
      </c>
      <c r="E847" s="212" t="s">
        <v>1</v>
      </c>
      <c r="F847" s="213" t="s">
        <v>178</v>
      </c>
      <c r="G847" s="210"/>
      <c r="H847" s="212" t="s">
        <v>1</v>
      </c>
      <c r="I847" s="214"/>
      <c r="J847" s="210"/>
      <c r="K847" s="210"/>
      <c r="L847" s="215"/>
      <c r="M847" s="216"/>
      <c r="N847" s="217"/>
      <c r="O847" s="217"/>
      <c r="P847" s="217"/>
      <c r="Q847" s="217"/>
      <c r="R847" s="217"/>
      <c r="S847" s="217"/>
      <c r="T847" s="218"/>
      <c r="AT847" s="219" t="s">
        <v>176</v>
      </c>
      <c r="AU847" s="219" t="s">
        <v>84</v>
      </c>
      <c r="AV847" s="13" t="s">
        <v>82</v>
      </c>
      <c r="AW847" s="13" t="s">
        <v>31</v>
      </c>
      <c r="AX847" s="13" t="s">
        <v>75</v>
      </c>
      <c r="AY847" s="219" t="s">
        <v>164</v>
      </c>
    </row>
    <row r="848" spans="1:65" s="14" customFormat="1" ht="11.25">
      <c r="B848" s="220"/>
      <c r="C848" s="221"/>
      <c r="D848" s="211" t="s">
        <v>176</v>
      </c>
      <c r="E848" s="222" t="s">
        <v>1</v>
      </c>
      <c r="F848" s="223" t="s">
        <v>957</v>
      </c>
      <c r="G848" s="221"/>
      <c r="H848" s="224">
        <v>1.4350000000000001</v>
      </c>
      <c r="I848" s="225"/>
      <c r="J848" s="221"/>
      <c r="K848" s="221"/>
      <c r="L848" s="226"/>
      <c r="M848" s="227"/>
      <c r="N848" s="228"/>
      <c r="O848" s="228"/>
      <c r="P848" s="228"/>
      <c r="Q848" s="228"/>
      <c r="R848" s="228"/>
      <c r="S848" s="228"/>
      <c r="T848" s="229"/>
      <c r="AT848" s="230" t="s">
        <v>176</v>
      </c>
      <c r="AU848" s="230" t="s">
        <v>84</v>
      </c>
      <c r="AV848" s="14" t="s">
        <v>84</v>
      </c>
      <c r="AW848" s="14" t="s">
        <v>31</v>
      </c>
      <c r="AX848" s="14" t="s">
        <v>75</v>
      </c>
      <c r="AY848" s="230" t="s">
        <v>164</v>
      </c>
    </row>
    <row r="849" spans="1:65" s="14" customFormat="1" ht="11.25">
      <c r="B849" s="220"/>
      <c r="C849" s="221"/>
      <c r="D849" s="211" t="s">
        <v>176</v>
      </c>
      <c r="E849" s="221"/>
      <c r="F849" s="223" t="s">
        <v>958</v>
      </c>
      <c r="G849" s="221"/>
      <c r="H849" s="224">
        <v>1.65</v>
      </c>
      <c r="I849" s="225"/>
      <c r="J849" s="221"/>
      <c r="K849" s="221"/>
      <c r="L849" s="226"/>
      <c r="M849" s="227"/>
      <c r="N849" s="228"/>
      <c r="O849" s="228"/>
      <c r="P849" s="228"/>
      <c r="Q849" s="228"/>
      <c r="R849" s="228"/>
      <c r="S849" s="228"/>
      <c r="T849" s="229"/>
      <c r="AT849" s="230" t="s">
        <v>176</v>
      </c>
      <c r="AU849" s="230" t="s">
        <v>84</v>
      </c>
      <c r="AV849" s="14" t="s">
        <v>84</v>
      </c>
      <c r="AW849" s="14" t="s">
        <v>4</v>
      </c>
      <c r="AX849" s="14" t="s">
        <v>82</v>
      </c>
      <c r="AY849" s="230" t="s">
        <v>164</v>
      </c>
    </row>
    <row r="850" spans="1:65" s="2" customFormat="1" ht="16.5" customHeight="1">
      <c r="A850" s="34"/>
      <c r="B850" s="35"/>
      <c r="C850" s="191" t="s">
        <v>959</v>
      </c>
      <c r="D850" s="191" t="s">
        <v>167</v>
      </c>
      <c r="E850" s="192" t="s">
        <v>960</v>
      </c>
      <c r="F850" s="193" t="s">
        <v>961</v>
      </c>
      <c r="G850" s="194" t="s">
        <v>189</v>
      </c>
      <c r="H850" s="195">
        <v>53.86</v>
      </c>
      <c r="I850" s="196"/>
      <c r="J850" s="197">
        <f>ROUND(I850*H850,2)</f>
        <v>0</v>
      </c>
      <c r="K850" s="193" t="s">
        <v>171</v>
      </c>
      <c r="L850" s="39"/>
      <c r="M850" s="198" t="s">
        <v>1</v>
      </c>
      <c r="N850" s="199" t="s">
        <v>40</v>
      </c>
      <c r="O850" s="71"/>
      <c r="P850" s="200">
        <f>O850*H850</f>
        <v>0</v>
      </c>
      <c r="Q850" s="200">
        <v>4.0000000000000002E-4</v>
      </c>
      <c r="R850" s="200">
        <f>Q850*H850</f>
        <v>2.1544000000000001E-2</v>
      </c>
      <c r="S850" s="200">
        <v>0</v>
      </c>
      <c r="T850" s="201">
        <f>S850*H850</f>
        <v>0</v>
      </c>
      <c r="U850" s="34"/>
      <c r="V850" s="34"/>
      <c r="W850" s="34"/>
      <c r="X850" s="34"/>
      <c r="Y850" s="34"/>
      <c r="Z850" s="34"/>
      <c r="AA850" s="34"/>
      <c r="AB850" s="34"/>
      <c r="AC850" s="34"/>
      <c r="AD850" s="34"/>
      <c r="AE850" s="34"/>
      <c r="AR850" s="202" t="s">
        <v>290</v>
      </c>
      <c r="AT850" s="202" t="s">
        <v>167</v>
      </c>
      <c r="AU850" s="202" t="s">
        <v>84</v>
      </c>
      <c r="AY850" s="17" t="s">
        <v>164</v>
      </c>
      <c r="BE850" s="203">
        <f>IF(N850="základní",J850,0)</f>
        <v>0</v>
      </c>
      <c r="BF850" s="203">
        <f>IF(N850="snížená",J850,0)</f>
        <v>0</v>
      </c>
      <c r="BG850" s="203">
        <f>IF(N850="zákl. přenesená",J850,0)</f>
        <v>0</v>
      </c>
      <c r="BH850" s="203">
        <f>IF(N850="sníž. přenesená",J850,0)</f>
        <v>0</v>
      </c>
      <c r="BI850" s="203">
        <f>IF(N850="nulová",J850,0)</f>
        <v>0</v>
      </c>
      <c r="BJ850" s="17" t="s">
        <v>82</v>
      </c>
      <c r="BK850" s="203">
        <f>ROUND(I850*H850,2)</f>
        <v>0</v>
      </c>
      <c r="BL850" s="17" t="s">
        <v>290</v>
      </c>
      <c r="BM850" s="202" t="s">
        <v>962</v>
      </c>
    </row>
    <row r="851" spans="1:65" s="2" customFormat="1" ht="11.25">
      <c r="A851" s="34"/>
      <c r="B851" s="35"/>
      <c r="C851" s="36"/>
      <c r="D851" s="204" t="s">
        <v>174</v>
      </c>
      <c r="E851" s="36"/>
      <c r="F851" s="205" t="s">
        <v>963</v>
      </c>
      <c r="G851" s="36"/>
      <c r="H851" s="36"/>
      <c r="I851" s="206"/>
      <c r="J851" s="36"/>
      <c r="K851" s="36"/>
      <c r="L851" s="39"/>
      <c r="M851" s="207"/>
      <c r="N851" s="208"/>
      <c r="O851" s="71"/>
      <c r="P851" s="71"/>
      <c r="Q851" s="71"/>
      <c r="R851" s="71"/>
      <c r="S851" s="71"/>
      <c r="T851" s="72"/>
      <c r="U851" s="34"/>
      <c r="V851" s="34"/>
      <c r="W851" s="34"/>
      <c r="X851" s="34"/>
      <c r="Y851" s="34"/>
      <c r="Z851" s="34"/>
      <c r="AA851" s="34"/>
      <c r="AB851" s="34"/>
      <c r="AC851" s="34"/>
      <c r="AD851" s="34"/>
      <c r="AE851" s="34"/>
      <c r="AT851" s="17" t="s">
        <v>174</v>
      </c>
      <c r="AU851" s="17" t="s">
        <v>84</v>
      </c>
    </row>
    <row r="852" spans="1:65" s="13" customFormat="1" ht="22.5">
      <c r="B852" s="209"/>
      <c r="C852" s="210"/>
      <c r="D852" s="211" t="s">
        <v>176</v>
      </c>
      <c r="E852" s="212" t="s">
        <v>1</v>
      </c>
      <c r="F852" s="213" t="s">
        <v>177</v>
      </c>
      <c r="G852" s="210"/>
      <c r="H852" s="212" t="s">
        <v>1</v>
      </c>
      <c r="I852" s="214"/>
      <c r="J852" s="210"/>
      <c r="K852" s="210"/>
      <c r="L852" s="215"/>
      <c r="M852" s="216"/>
      <c r="N852" s="217"/>
      <c r="O852" s="217"/>
      <c r="P852" s="217"/>
      <c r="Q852" s="217"/>
      <c r="R852" s="217"/>
      <c r="S852" s="217"/>
      <c r="T852" s="218"/>
      <c r="AT852" s="219" t="s">
        <v>176</v>
      </c>
      <c r="AU852" s="219" t="s">
        <v>84</v>
      </c>
      <c r="AV852" s="13" t="s">
        <v>82</v>
      </c>
      <c r="AW852" s="13" t="s">
        <v>31</v>
      </c>
      <c r="AX852" s="13" t="s">
        <v>75</v>
      </c>
      <c r="AY852" s="219" t="s">
        <v>164</v>
      </c>
    </row>
    <row r="853" spans="1:65" s="13" customFormat="1" ht="11.25">
      <c r="B853" s="209"/>
      <c r="C853" s="210"/>
      <c r="D853" s="211" t="s">
        <v>176</v>
      </c>
      <c r="E853" s="212" t="s">
        <v>1</v>
      </c>
      <c r="F853" s="213" t="s">
        <v>178</v>
      </c>
      <c r="G853" s="210"/>
      <c r="H853" s="212" t="s">
        <v>1</v>
      </c>
      <c r="I853" s="214"/>
      <c r="J853" s="210"/>
      <c r="K853" s="210"/>
      <c r="L853" s="215"/>
      <c r="M853" s="216"/>
      <c r="N853" s="217"/>
      <c r="O853" s="217"/>
      <c r="P853" s="217"/>
      <c r="Q853" s="217"/>
      <c r="R853" s="217"/>
      <c r="S853" s="217"/>
      <c r="T853" s="218"/>
      <c r="AT853" s="219" t="s">
        <v>176</v>
      </c>
      <c r="AU853" s="219" t="s">
        <v>84</v>
      </c>
      <c r="AV853" s="13" t="s">
        <v>82</v>
      </c>
      <c r="AW853" s="13" t="s">
        <v>31</v>
      </c>
      <c r="AX853" s="13" t="s">
        <v>75</v>
      </c>
      <c r="AY853" s="219" t="s">
        <v>164</v>
      </c>
    </row>
    <row r="854" spans="1:65" s="14" customFormat="1" ht="11.25">
      <c r="B854" s="220"/>
      <c r="C854" s="221"/>
      <c r="D854" s="211" t="s">
        <v>176</v>
      </c>
      <c r="E854" s="222" t="s">
        <v>1</v>
      </c>
      <c r="F854" s="223" t="s">
        <v>889</v>
      </c>
      <c r="G854" s="221"/>
      <c r="H854" s="224">
        <v>53.86</v>
      </c>
      <c r="I854" s="225"/>
      <c r="J854" s="221"/>
      <c r="K854" s="221"/>
      <c r="L854" s="226"/>
      <c r="M854" s="227"/>
      <c r="N854" s="228"/>
      <c r="O854" s="228"/>
      <c r="P854" s="228"/>
      <c r="Q854" s="228"/>
      <c r="R854" s="228"/>
      <c r="S854" s="228"/>
      <c r="T854" s="229"/>
      <c r="AT854" s="230" t="s">
        <v>176</v>
      </c>
      <c r="AU854" s="230" t="s">
        <v>84</v>
      </c>
      <c r="AV854" s="14" t="s">
        <v>84</v>
      </c>
      <c r="AW854" s="14" t="s">
        <v>31</v>
      </c>
      <c r="AX854" s="14" t="s">
        <v>75</v>
      </c>
      <c r="AY854" s="230" t="s">
        <v>164</v>
      </c>
    </row>
    <row r="855" spans="1:65" s="2" customFormat="1" ht="26.45" customHeight="1">
      <c r="A855" s="34"/>
      <c r="B855" s="35"/>
      <c r="C855" s="191" t="s">
        <v>964</v>
      </c>
      <c r="D855" s="191" t="s">
        <v>167</v>
      </c>
      <c r="E855" s="192" t="s">
        <v>965</v>
      </c>
      <c r="F855" s="193" t="s">
        <v>966</v>
      </c>
      <c r="G855" s="194" t="s">
        <v>204</v>
      </c>
      <c r="H855" s="195">
        <v>30.52</v>
      </c>
      <c r="I855" s="196"/>
      <c r="J855" s="197">
        <f>ROUND(I855*H855,2)</f>
        <v>0</v>
      </c>
      <c r="K855" s="193" t="s">
        <v>1</v>
      </c>
      <c r="L855" s="39"/>
      <c r="M855" s="198" t="s">
        <v>1</v>
      </c>
      <c r="N855" s="199" t="s">
        <v>40</v>
      </c>
      <c r="O855" s="71"/>
      <c r="P855" s="200">
        <f>O855*H855</f>
        <v>0</v>
      </c>
      <c r="Q855" s="200">
        <v>2.0000000000000002E-5</v>
      </c>
      <c r="R855" s="200">
        <f>Q855*H855</f>
        <v>6.1040000000000009E-4</v>
      </c>
      <c r="S855" s="200">
        <v>0</v>
      </c>
      <c r="T855" s="201">
        <f>S855*H855</f>
        <v>0</v>
      </c>
      <c r="U855" s="34"/>
      <c r="V855" s="34"/>
      <c r="W855" s="34"/>
      <c r="X855" s="34"/>
      <c r="Y855" s="34"/>
      <c r="Z855" s="34"/>
      <c r="AA855" s="34"/>
      <c r="AB855" s="34"/>
      <c r="AC855" s="34"/>
      <c r="AD855" s="34"/>
      <c r="AE855" s="34"/>
      <c r="AR855" s="202" t="s">
        <v>290</v>
      </c>
      <c r="AT855" s="202" t="s">
        <v>167</v>
      </c>
      <c r="AU855" s="202" t="s">
        <v>84</v>
      </c>
      <c r="AY855" s="17" t="s">
        <v>164</v>
      </c>
      <c r="BE855" s="203">
        <f>IF(N855="základní",J855,0)</f>
        <v>0</v>
      </c>
      <c r="BF855" s="203">
        <f>IF(N855="snížená",J855,0)</f>
        <v>0</v>
      </c>
      <c r="BG855" s="203">
        <f>IF(N855="zákl. přenesená",J855,0)</f>
        <v>0</v>
      </c>
      <c r="BH855" s="203">
        <f>IF(N855="sníž. přenesená",J855,0)</f>
        <v>0</v>
      </c>
      <c r="BI855" s="203">
        <f>IF(N855="nulová",J855,0)</f>
        <v>0</v>
      </c>
      <c r="BJ855" s="17" t="s">
        <v>82</v>
      </c>
      <c r="BK855" s="203">
        <f>ROUND(I855*H855,2)</f>
        <v>0</v>
      </c>
      <c r="BL855" s="17" t="s">
        <v>290</v>
      </c>
      <c r="BM855" s="202" t="s">
        <v>967</v>
      </c>
    </row>
    <row r="856" spans="1:65" s="13" customFormat="1" ht="22.5">
      <c r="B856" s="209"/>
      <c r="C856" s="210"/>
      <c r="D856" s="211" t="s">
        <v>176</v>
      </c>
      <c r="E856" s="212" t="s">
        <v>1</v>
      </c>
      <c r="F856" s="213" t="s">
        <v>177</v>
      </c>
      <c r="G856" s="210"/>
      <c r="H856" s="212" t="s">
        <v>1</v>
      </c>
      <c r="I856" s="214"/>
      <c r="J856" s="210"/>
      <c r="K856" s="210"/>
      <c r="L856" s="215"/>
      <c r="M856" s="216"/>
      <c r="N856" s="217"/>
      <c r="O856" s="217"/>
      <c r="P856" s="217"/>
      <c r="Q856" s="217"/>
      <c r="R856" s="217"/>
      <c r="S856" s="217"/>
      <c r="T856" s="218"/>
      <c r="AT856" s="219" t="s">
        <v>176</v>
      </c>
      <c r="AU856" s="219" t="s">
        <v>84</v>
      </c>
      <c r="AV856" s="13" t="s">
        <v>82</v>
      </c>
      <c r="AW856" s="13" t="s">
        <v>31</v>
      </c>
      <c r="AX856" s="13" t="s">
        <v>75</v>
      </c>
      <c r="AY856" s="219" t="s">
        <v>164</v>
      </c>
    </row>
    <row r="857" spans="1:65" s="13" customFormat="1" ht="11.25">
      <c r="B857" s="209"/>
      <c r="C857" s="210"/>
      <c r="D857" s="211" t="s">
        <v>176</v>
      </c>
      <c r="E857" s="212" t="s">
        <v>1</v>
      </c>
      <c r="F857" s="213" t="s">
        <v>178</v>
      </c>
      <c r="G857" s="210"/>
      <c r="H857" s="212" t="s">
        <v>1</v>
      </c>
      <c r="I857" s="214"/>
      <c r="J857" s="210"/>
      <c r="K857" s="210"/>
      <c r="L857" s="215"/>
      <c r="M857" s="216"/>
      <c r="N857" s="217"/>
      <c r="O857" s="217"/>
      <c r="P857" s="217"/>
      <c r="Q857" s="217"/>
      <c r="R857" s="217"/>
      <c r="S857" s="217"/>
      <c r="T857" s="218"/>
      <c r="AT857" s="219" t="s">
        <v>176</v>
      </c>
      <c r="AU857" s="219" t="s">
        <v>84</v>
      </c>
      <c r="AV857" s="13" t="s">
        <v>82</v>
      </c>
      <c r="AW857" s="13" t="s">
        <v>31</v>
      </c>
      <c r="AX857" s="13" t="s">
        <v>75</v>
      </c>
      <c r="AY857" s="219" t="s">
        <v>164</v>
      </c>
    </row>
    <row r="858" spans="1:65" s="14" customFormat="1" ht="11.25">
      <c r="B858" s="220"/>
      <c r="C858" s="221"/>
      <c r="D858" s="211" t="s">
        <v>176</v>
      </c>
      <c r="E858" s="222" t="s">
        <v>1</v>
      </c>
      <c r="F858" s="223" t="s">
        <v>968</v>
      </c>
      <c r="G858" s="221"/>
      <c r="H858" s="224">
        <v>30.52</v>
      </c>
      <c r="I858" s="225"/>
      <c r="J858" s="221"/>
      <c r="K858" s="221"/>
      <c r="L858" s="226"/>
      <c r="M858" s="227"/>
      <c r="N858" s="228"/>
      <c r="O858" s="228"/>
      <c r="P858" s="228"/>
      <c r="Q858" s="228"/>
      <c r="R858" s="228"/>
      <c r="S858" s="228"/>
      <c r="T858" s="229"/>
      <c r="AT858" s="230" t="s">
        <v>176</v>
      </c>
      <c r="AU858" s="230" t="s">
        <v>84</v>
      </c>
      <c r="AV858" s="14" t="s">
        <v>84</v>
      </c>
      <c r="AW858" s="14" t="s">
        <v>31</v>
      </c>
      <c r="AX858" s="14" t="s">
        <v>75</v>
      </c>
      <c r="AY858" s="230" t="s">
        <v>164</v>
      </c>
    </row>
    <row r="859" spans="1:65" s="2" customFormat="1" ht="26.45" customHeight="1">
      <c r="A859" s="34"/>
      <c r="B859" s="35"/>
      <c r="C859" s="191" t="s">
        <v>969</v>
      </c>
      <c r="D859" s="191" t="s">
        <v>167</v>
      </c>
      <c r="E859" s="192" t="s">
        <v>970</v>
      </c>
      <c r="F859" s="193" t="s">
        <v>971</v>
      </c>
      <c r="G859" s="194" t="s">
        <v>393</v>
      </c>
      <c r="H859" s="195">
        <v>6</v>
      </c>
      <c r="I859" s="196"/>
      <c r="J859" s="197">
        <f>ROUND(I859*H859,2)</f>
        <v>0</v>
      </c>
      <c r="K859" s="193" t="s">
        <v>675</v>
      </c>
      <c r="L859" s="39"/>
      <c r="M859" s="198" t="s">
        <v>1</v>
      </c>
      <c r="N859" s="199" t="s">
        <v>40</v>
      </c>
      <c r="O859" s="71"/>
      <c r="P859" s="200">
        <f>O859*H859</f>
        <v>0</v>
      </c>
      <c r="Q859" s="200">
        <v>3.0000000000000001E-5</v>
      </c>
      <c r="R859" s="200">
        <f>Q859*H859</f>
        <v>1.8000000000000001E-4</v>
      </c>
      <c r="S859" s="200">
        <v>0</v>
      </c>
      <c r="T859" s="201">
        <f>S859*H859</f>
        <v>0</v>
      </c>
      <c r="U859" s="34"/>
      <c r="V859" s="34"/>
      <c r="W859" s="34"/>
      <c r="X859" s="34"/>
      <c r="Y859" s="34"/>
      <c r="Z859" s="34"/>
      <c r="AA859" s="34"/>
      <c r="AB859" s="34"/>
      <c r="AC859" s="34"/>
      <c r="AD859" s="34"/>
      <c r="AE859" s="34"/>
      <c r="AR859" s="202" t="s">
        <v>290</v>
      </c>
      <c r="AT859" s="202" t="s">
        <v>167</v>
      </c>
      <c r="AU859" s="202" t="s">
        <v>84</v>
      </c>
      <c r="AY859" s="17" t="s">
        <v>164</v>
      </c>
      <c r="BE859" s="203">
        <f>IF(N859="základní",J859,0)</f>
        <v>0</v>
      </c>
      <c r="BF859" s="203">
        <f>IF(N859="snížená",J859,0)</f>
        <v>0</v>
      </c>
      <c r="BG859" s="203">
        <f>IF(N859="zákl. přenesená",J859,0)</f>
        <v>0</v>
      </c>
      <c r="BH859" s="203">
        <f>IF(N859="sníž. přenesená",J859,0)</f>
        <v>0</v>
      </c>
      <c r="BI859" s="203">
        <f>IF(N859="nulová",J859,0)</f>
        <v>0</v>
      </c>
      <c r="BJ859" s="17" t="s">
        <v>82</v>
      </c>
      <c r="BK859" s="203">
        <f>ROUND(I859*H859,2)</f>
        <v>0</v>
      </c>
      <c r="BL859" s="17" t="s">
        <v>290</v>
      </c>
      <c r="BM859" s="202" t="s">
        <v>972</v>
      </c>
    </row>
    <row r="860" spans="1:65" s="2" customFormat="1" ht="11.25">
      <c r="A860" s="34"/>
      <c r="B860" s="35"/>
      <c r="C860" s="36"/>
      <c r="D860" s="204" t="s">
        <v>174</v>
      </c>
      <c r="E860" s="36"/>
      <c r="F860" s="205" t="s">
        <v>973</v>
      </c>
      <c r="G860" s="36"/>
      <c r="H860" s="36"/>
      <c r="I860" s="206"/>
      <c r="J860" s="36"/>
      <c r="K860" s="36"/>
      <c r="L860" s="39"/>
      <c r="M860" s="207"/>
      <c r="N860" s="208"/>
      <c r="O860" s="71"/>
      <c r="P860" s="71"/>
      <c r="Q860" s="71"/>
      <c r="R860" s="71"/>
      <c r="S860" s="71"/>
      <c r="T860" s="72"/>
      <c r="U860" s="34"/>
      <c r="V860" s="34"/>
      <c r="W860" s="34"/>
      <c r="X860" s="34"/>
      <c r="Y860" s="34"/>
      <c r="Z860" s="34"/>
      <c r="AA860" s="34"/>
      <c r="AB860" s="34"/>
      <c r="AC860" s="34"/>
      <c r="AD860" s="34"/>
      <c r="AE860" s="34"/>
      <c r="AT860" s="17" t="s">
        <v>174</v>
      </c>
      <c r="AU860" s="17" t="s">
        <v>84</v>
      </c>
    </row>
    <row r="861" spans="1:65" s="13" customFormat="1" ht="22.5">
      <c r="B861" s="209"/>
      <c r="C861" s="210"/>
      <c r="D861" s="211" t="s">
        <v>176</v>
      </c>
      <c r="E861" s="212" t="s">
        <v>1</v>
      </c>
      <c r="F861" s="213" t="s">
        <v>177</v>
      </c>
      <c r="G861" s="210"/>
      <c r="H861" s="212" t="s">
        <v>1</v>
      </c>
      <c r="I861" s="214"/>
      <c r="J861" s="210"/>
      <c r="K861" s="210"/>
      <c r="L861" s="215"/>
      <c r="M861" s="216"/>
      <c r="N861" s="217"/>
      <c r="O861" s="217"/>
      <c r="P861" s="217"/>
      <c r="Q861" s="217"/>
      <c r="R861" s="217"/>
      <c r="S861" s="217"/>
      <c r="T861" s="218"/>
      <c r="AT861" s="219" t="s">
        <v>176</v>
      </c>
      <c r="AU861" s="219" t="s">
        <v>84</v>
      </c>
      <c r="AV861" s="13" t="s">
        <v>82</v>
      </c>
      <c r="AW861" s="13" t="s">
        <v>31</v>
      </c>
      <c r="AX861" s="13" t="s">
        <v>75</v>
      </c>
      <c r="AY861" s="219" t="s">
        <v>164</v>
      </c>
    </row>
    <row r="862" spans="1:65" s="13" customFormat="1" ht="11.25">
      <c r="B862" s="209"/>
      <c r="C862" s="210"/>
      <c r="D862" s="211" t="s">
        <v>176</v>
      </c>
      <c r="E862" s="212" t="s">
        <v>1</v>
      </c>
      <c r="F862" s="213" t="s">
        <v>178</v>
      </c>
      <c r="G862" s="210"/>
      <c r="H862" s="212" t="s">
        <v>1</v>
      </c>
      <c r="I862" s="214"/>
      <c r="J862" s="210"/>
      <c r="K862" s="210"/>
      <c r="L862" s="215"/>
      <c r="M862" s="216"/>
      <c r="N862" s="217"/>
      <c r="O862" s="217"/>
      <c r="P862" s="217"/>
      <c r="Q862" s="217"/>
      <c r="R862" s="217"/>
      <c r="S862" s="217"/>
      <c r="T862" s="218"/>
      <c r="AT862" s="219" t="s">
        <v>176</v>
      </c>
      <c r="AU862" s="219" t="s">
        <v>84</v>
      </c>
      <c r="AV862" s="13" t="s">
        <v>82</v>
      </c>
      <c r="AW862" s="13" t="s">
        <v>31</v>
      </c>
      <c r="AX862" s="13" t="s">
        <v>75</v>
      </c>
      <c r="AY862" s="219" t="s">
        <v>164</v>
      </c>
    </row>
    <row r="863" spans="1:65" s="14" customFormat="1" ht="11.25">
      <c r="B863" s="220"/>
      <c r="C863" s="221"/>
      <c r="D863" s="211" t="s">
        <v>176</v>
      </c>
      <c r="E863" s="222" t="s">
        <v>1</v>
      </c>
      <c r="F863" s="223" t="s">
        <v>974</v>
      </c>
      <c r="G863" s="221"/>
      <c r="H863" s="224">
        <v>6</v>
      </c>
      <c r="I863" s="225"/>
      <c r="J863" s="221"/>
      <c r="K863" s="221"/>
      <c r="L863" s="226"/>
      <c r="M863" s="227"/>
      <c r="N863" s="228"/>
      <c r="O863" s="228"/>
      <c r="P863" s="228"/>
      <c r="Q863" s="228"/>
      <c r="R863" s="228"/>
      <c r="S863" s="228"/>
      <c r="T863" s="229"/>
      <c r="AT863" s="230" t="s">
        <v>176</v>
      </c>
      <c r="AU863" s="230" t="s">
        <v>84</v>
      </c>
      <c r="AV863" s="14" t="s">
        <v>84</v>
      </c>
      <c r="AW863" s="14" t="s">
        <v>31</v>
      </c>
      <c r="AX863" s="14" t="s">
        <v>75</v>
      </c>
      <c r="AY863" s="230" t="s">
        <v>164</v>
      </c>
    </row>
    <row r="864" spans="1:65" s="2" customFormat="1" ht="26.45" customHeight="1">
      <c r="A864" s="34"/>
      <c r="B864" s="35"/>
      <c r="C864" s="191" t="s">
        <v>975</v>
      </c>
      <c r="D864" s="191" t="s">
        <v>167</v>
      </c>
      <c r="E864" s="192" t="s">
        <v>976</v>
      </c>
      <c r="F864" s="193" t="s">
        <v>977</v>
      </c>
      <c r="G864" s="194" t="s">
        <v>393</v>
      </c>
      <c r="H864" s="195">
        <v>2</v>
      </c>
      <c r="I864" s="196"/>
      <c r="J864" s="197">
        <f>ROUND(I864*H864,2)</f>
        <v>0</v>
      </c>
      <c r="K864" s="193" t="s">
        <v>675</v>
      </c>
      <c r="L864" s="39"/>
      <c r="M864" s="198" t="s">
        <v>1</v>
      </c>
      <c r="N864" s="199" t="s">
        <v>40</v>
      </c>
      <c r="O864" s="71"/>
      <c r="P864" s="200">
        <f>O864*H864</f>
        <v>0</v>
      </c>
      <c r="Q864" s="200">
        <v>3.0000000000000001E-5</v>
      </c>
      <c r="R864" s="200">
        <f>Q864*H864</f>
        <v>6.0000000000000002E-5</v>
      </c>
      <c r="S864" s="200">
        <v>0</v>
      </c>
      <c r="T864" s="201">
        <f>S864*H864</f>
        <v>0</v>
      </c>
      <c r="U864" s="34"/>
      <c r="V864" s="34"/>
      <c r="W864" s="34"/>
      <c r="X864" s="34"/>
      <c r="Y864" s="34"/>
      <c r="Z864" s="34"/>
      <c r="AA864" s="34"/>
      <c r="AB864" s="34"/>
      <c r="AC864" s="34"/>
      <c r="AD864" s="34"/>
      <c r="AE864" s="34"/>
      <c r="AR864" s="202" t="s">
        <v>290</v>
      </c>
      <c r="AT864" s="202" t="s">
        <v>167</v>
      </c>
      <c r="AU864" s="202" t="s">
        <v>84</v>
      </c>
      <c r="AY864" s="17" t="s">
        <v>164</v>
      </c>
      <c r="BE864" s="203">
        <f>IF(N864="základní",J864,0)</f>
        <v>0</v>
      </c>
      <c r="BF864" s="203">
        <f>IF(N864="snížená",J864,0)</f>
        <v>0</v>
      </c>
      <c r="BG864" s="203">
        <f>IF(N864="zákl. přenesená",J864,0)</f>
        <v>0</v>
      </c>
      <c r="BH864" s="203">
        <f>IF(N864="sníž. přenesená",J864,0)</f>
        <v>0</v>
      </c>
      <c r="BI864" s="203">
        <f>IF(N864="nulová",J864,0)</f>
        <v>0</v>
      </c>
      <c r="BJ864" s="17" t="s">
        <v>82</v>
      </c>
      <c r="BK864" s="203">
        <f>ROUND(I864*H864,2)</f>
        <v>0</v>
      </c>
      <c r="BL864" s="17" t="s">
        <v>290</v>
      </c>
      <c r="BM864" s="202" t="s">
        <v>978</v>
      </c>
    </row>
    <row r="865" spans="1:65" s="2" customFormat="1" ht="11.25">
      <c r="A865" s="34"/>
      <c r="B865" s="35"/>
      <c r="C865" s="36"/>
      <c r="D865" s="204" t="s">
        <v>174</v>
      </c>
      <c r="E865" s="36"/>
      <c r="F865" s="205" t="s">
        <v>979</v>
      </c>
      <c r="G865" s="36"/>
      <c r="H865" s="36"/>
      <c r="I865" s="206"/>
      <c r="J865" s="36"/>
      <c r="K865" s="36"/>
      <c r="L865" s="39"/>
      <c r="M865" s="207"/>
      <c r="N865" s="208"/>
      <c r="O865" s="71"/>
      <c r="P865" s="71"/>
      <c r="Q865" s="71"/>
      <c r="R865" s="71"/>
      <c r="S865" s="71"/>
      <c r="T865" s="72"/>
      <c r="U865" s="34"/>
      <c r="V865" s="34"/>
      <c r="W865" s="34"/>
      <c r="X865" s="34"/>
      <c r="Y865" s="34"/>
      <c r="Z865" s="34"/>
      <c r="AA865" s="34"/>
      <c r="AB865" s="34"/>
      <c r="AC865" s="34"/>
      <c r="AD865" s="34"/>
      <c r="AE865" s="34"/>
      <c r="AT865" s="17" t="s">
        <v>174</v>
      </c>
      <c r="AU865" s="17" t="s">
        <v>84</v>
      </c>
    </row>
    <row r="866" spans="1:65" s="13" customFormat="1" ht="22.5">
      <c r="B866" s="209"/>
      <c r="C866" s="210"/>
      <c r="D866" s="211" t="s">
        <v>176</v>
      </c>
      <c r="E866" s="212" t="s">
        <v>1</v>
      </c>
      <c r="F866" s="213" t="s">
        <v>177</v>
      </c>
      <c r="G866" s="210"/>
      <c r="H866" s="212" t="s">
        <v>1</v>
      </c>
      <c r="I866" s="214"/>
      <c r="J866" s="210"/>
      <c r="K866" s="210"/>
      <c r="L866" s="215"/>
      <c r="M866" s="216"/>
      <c r="N866" s="217"/>
      <c r="O866" s="217"/>
      <c r="P866" s="217"/>
      <c r="Q866" s="217"/>
      <c r="R866" s="217"/>
      <c r="S866" s="217"/>
      <c r="T866" s="218"/>
      <c r="AT866" s="219" t="s">
        <v>176</v>
      </c>
      <c r="AU866" s="219" t="s">
        <v>84</v>
      </c>
      <c r="AV866" s="13" t="s">
        <v>82</v>
      </c>
      <c r="AW866" s="13" t="s">
        <v>31</v>
      </c>
      <c r="AX866" s="13" t="s">
        <v>75</v>
      </c>
      <c r="AY866" s="219" t="s">
        <v>164</v>
      </c>
    </row>
    <row r="867" spans="1:65" s="13" customFormat="1" ht="11.25">
      <c r="B867" s="209"/>
      <c r="C867" s="210"/>
      <c r="D867" s="211" t="s">
        <v>176</v>
      </c>
      <c r="E867" s="212" t="s">
        <v>1</v>
      </c>
      <c r="F867" s="213" t="s">
        <v>178</v>
      </c>
      <c r="G867" s="210"/>
      <c r="H867" s="212" t="s">
        <v>1</v>
      </c>
      <c r="I867" s="214"/>
      <c r="J867" s="210"/>
      <c r="K867" s="210"/>
      <c r="L867" s="215"/>
      <c r="M867" s="216"/>
      <c r="N867" s="217"/>
      <c r="O867" s="217"/>
      <c r="P867" s="217"/>
      <c r="Q867" s="217"/>
      <c r="R867" s="217"/>
      <c r="S867" s="217"/>
      <c r="T867" s="218"/>
      <c r="AT867" s="219" t="s">
        <v>176</v>
      </c>
      <c r="AU867" s="219" t="s">
        <v>84</v>
      </c>
      <c r="AV867" s="13" t="s">
        <v>82</v>
      </c>
      <c r="AW867" s="13" t="s">
        <v>31</v>
      </c>
      <c r="AX867" s="13" t="s">
        <v>75</v>
      </c>
      <c r="AY867" s="219" t="s">
        <v>164</v>
      </c>
    </row>
    <row r="868" spans="1:65" s="14" customFormat="1" ht="11.25">
      <c r="B868" s="220"/>
      <c r="C868" s="221"/>
      <c r="D868" s="211" t="s">
        <v>176</v>
      </c>
      <c r="E868" s="222" t="s">
        <v>1</v>
      </c>
      <c r="F868" s="223" t="s">
        <v>980</v>
      </c>
      <c r="G868" s="221"/>
      <c r="H868" s="224">
        <v>2</v>
      </c>
      <c r="I868" s="225"/>
      <c r="J868" s="221"/>
      <c r="K868" s="221"/>
      <c r="L868" s="226"/>
      <c r="M868" s="227"/>
      <c r="N868" s="228"/>
      <c r="O868" s="228"/>
      <c r="P868" s="228"/>
      <c r="Q868" s="228"/>
      <c r="R868" s="228"/>
      <c r="S868" s="228"/>
      <c r="T868" s="229"/>
      <c r="AT868" s="230" t="s">
        <v>176</v>
      </c>
      <c r="AU868" s="230" t="s">
        <v>84</v>
      </c>
      <c r="AV868" s="14" t="s">
        <v>84</v>
      </c>
      <c r="AW868" s="14" t="s">
        <v>31</v>
      </c>
      <c r="AX868" s="14" t="s">
        <v>75</v>
      </c>
      <c r="AY868" s="230" t="s">
        <v>164</v>
      </c>
    </row>
    <row r="869" spans="1:65" s="2" customFormat="1" ht="69.599999999999994" customHeight="1">
      <c r="A869" s="34"/>
      <c r="B869" s="35"/>
      <c r="C869" s="232" t="s">
        <v>981</v>
      </c>
      <c r="D869" s="232" t="s">
        <v>291</v>
      </c>
      <c r="E869" s="233" t="s">
        <v>982</v>
      </c>
      <c r="F869" s="234" t="s">
        <v>983</v>
      </c>
      <c r="G869" s="235" t="s">
        <v>189</v>
      </c>
      <c r="H869" s="236">
        <v>65.909000000000006</v>
      </c>
      <c r="I869" s="237"/>
      <c r="J869" s="238">
        <f>ROUND(I869*H869,2)</f>
        <v>0</v>
      </c>
      <c r="K869" s="234" t="s">
        <v>171</v>
      </c>
      <c r="L869" s="239"/>
      <c r="M869" s="240" t="s">
        <v>1</v>
      </c>
      <c r="N869" s="241" t="s">
        <v>40</v>
      </c>
      <c r="O869" s="71"/>
      <c r="P869" s="200">
        <f>O869*H869</f>
        <v>0</v>
      </c>
      <c r="Q869" s="200">
        <v>2.5999999999999999E-3</v>
      </c>
      <c r="R869" s="200">
        <f>Q869*H869</f>
        <v>0.1713634</v>
      </c>
      <c r="S869" s="200">
        <v>0</v>
      </c>
      <c r="T869" s="201">
        <f>S869*H869</f>
        <v>0</v>
      </c>
      <c r="U869" s="34"/>
      <c r="V869" s="34"/>
      <c r="W869" s="34"/>
      <c r="X869" s="34"/>
      <c r="Y869" s="34"/>
      <c r="Z869" s="34"/>
      <c r="AA869" s="34"/>
      <c r="AB869" s="34"/>
      <c r="AC869" s="34"/>
      <c r="AD869" s="34"/>
      <c r="AE869" s="34"/>
      <c r="AR869" s="202" t="s">
        <v>406</v>
      </c>
      <c r="AT869" s="202" t="s">
        <v>291</v>
      </c>
      <c r="AU869" s="202" t="s">
        <v>84</v>
      </c>
      <c r="AY869" s="17" t="s">
        <v>164</v>
      </c>
      <c r="BE869" s="203">
        <f>IF(N869="základní",J869,0)</f>
        <v>0</v>
      </c>
      <c r="BF869" s="203">
        <f>IF(N869="snížená",J869,0)</f>
        <v>0</v>
      </c>
      <c r="BG869" s="203">
        <f>IF(N869="zákl. přenesená",J869,0)</f>
        <v>0</v>
      </c>
      <c r="BH869" s="203">
        <f>IF(N869="sníž. přenesená",J869,0)</f>
        <v>0</v>
      </c>
      <c r="BI869" s="203">
        <f>IF(N869="nulová",J869,0)</f>
        <v>0</v>
      </c>
      <c r="BJ869" s="17" t="s">
        <v>82</v>
      </c>
      <c r="BK869" s="203">
        <f>ROUND(I869*H869,2)</f>
        <v>0</v>
      </c>
      <c r="BL869" s="17" t="s">
        <v>290</v>
      </c>
      <c r="BM869" s="202" t="s">
        <v>984</v>
      </c>
    </row>
    <row r="870" spans="1:65" s="13" customFormat="1" ht="22.5">
      <c r="B870" s="209"/>
      <c r="C870" s="210"/>
      <c r="D870" s="211" t="s">
        <v>176</v>
      </c>
      <c r="E870" s="212" t="s">
        <v>1</v>
      </c>
      <c r="F870" s="213" t="s">
        <v>177</v>
      </c>
      <c r="G870" s="210"/>
      <c r="H870" s="212" t="s">
        <v>1</v>
      </c>
      <c r="I870" s="214"/>
      <c r="J870" s="210"/>
      <c r="K870" s="210"/>
      <c r="L870" s="215"/>
      <c r="M870" s="216"/>
      <c r="N870" s="217"/>
      <c r="O870" s="217"/>
      <c r="P870" s="217"/>
      <c r="Q870" s="217"/>
      <c r="R870" s="217"/>
      <c r="S870" s="217"/>
      <c r="T870" s="218"/>
      <c r="AT870" s="219" t="s">
        <v>176</v>
      </c>
      <c r="AU870" s="219" t="s">
        <v>84</v>
      </c>
      <c r="AV870" s="13" t="s">
        <v>82</v>
      </c>
      <c r="AW870" s="13" t="s">
        <v>31</v>
      </c>
      <c r="AX870" s="13" t="s">
        <v>75</v>
      </c>
      <c r="AY870" s="219" t="s">
        <v>164</v>
      </c>
    </row>
    <row r="871" spans="1:65" s="13" customFormat="1" ht="11.25">
      <c r="B871" s="209"/>
      <c r="C871" s="210"/>
      <c r="D871" s="211" t="s">
        <v>176</v>
      </c>
      <c r="E871" s="212" t="s">
        <v>1</v>
      </c>
      <c r="F871" s="213" t="s">
        <v>178</v>
      </c>
      <c r="G871" s="210"/>
      <c r="H871" s="212" t="s">
        <v>1</v>
      </c>
      <c r="I871" s="214"/>
      <c r="J871" s="210"/>
      <c r="K871" s="210"/>
      <c r="L871" s="215"/>
      <c r="M871" s="216"/>
      <c r="N871" s="217"/>
      <c r="O871" s="217"/>
      <c r="P871" s="217"/>
      <c r="Q871" s="217"/>
      <c r="R871" s="217"/>
      <c r="S871" s="217"/>
      <c r="T871" s="218"/>
      <c r="AT871" s="219" t="s">
        <v>176</v>
      </c>
      <c r="AU871" s="219" t="s">
        <v>84</v>
      </c>
      <c r="AV871" s="13" t="s">
        <v>82</v>
      </c>
      <c r="AW871" s="13" t="s">
        <v>31</v>
      </c>
      <c r="AX871" s="13" t="s">
        <v>75</v>
      </c>
      <c r="AY871" s="219" t="s">
        <v>164</v>
      </c>
    </row>
    <row r="872" spans="1:65" s="14" customFormat="1" ht="11.25">
      <c r="B872" s="220"/>
      <c r="C872" s="221"/>
      <c r="D872" s="211" t="s">
        <v>176</v>
      </c>
      <c r="E872" s="222" t="s">
        <v>1</v>
      </c>
      <c r="F872" s="223" t="s">
        <v>985</v>
      </c>
      <c r="G872" s="221"/>
      <c r="H872" s="224">
        <v>57.311999999999998</v>
      </c>
      <c r="I872" s="225"/>
      <c r="J872" s="221"/>
      <c r="K872" s="221"/>
      <c r="L872" s="226"/>
      <c r="M872" s="227"/>
      <c r="N872" s="228"/>
      <c r="O872" s="228"/>
      <c r="P872" s="228"/>
      <c r="Q872" s="228"/>
      <c r="R872" s="228"/>
      <c r="S872" s="228"/>
      <c r="T872" s="229"/>
      <c r="AT872" s="230" t="s">
        <v>176</v>
      </c>
      <c r="AU872" s="230" t="s">
        <v>84</v>
      </c>
      <c r="AV872" s="14" t="s">
        <v>84</v>
      </c>
      <c r="AW872" s="14" t="s">
        <v>31</v>
      </c>
      <c r="AX872" s="14" t="s">
        <v>75</v>
      </c>
      <c r="AY872" s="230" t="s">
        <v>164</v>
      </c>
    </row>
    <row r="873" spans="1:65" s="14" customFormat="1" ht="11.25">
      <c r="B873" s="220"/>
      <c r="C873" s="221"/>
      <c r="D873" s="211" t="s">
        <v>176</v>
      </c>
      <c r="E873" s="221"/>
      <c r="F873" s="223" t="s">
        <v>986</v>
      </c>
      <c r="G873" s="221"/>
      <c r="H873" s="224">
        <v>65.909000000000006</v>
      </c>
      <c r="I873" s="225"/>
      <c r="J873" s="221"/>
      <c r="K873" s="221"/>
      <c r="L873" s="226"/>
      <c r="M873" s="227"/>
      <c r="N873" s="228"/>
      <c r="O873" s="228"/>
      <c r="P873" s="228"/>
      <c r="Q873" s="228"/>
      <c r="R873" s="228"/>
      <c r="S873" s="228"/>
      <c r="T873" s="229"/>
      <c r="AT873" s="230" t="s">
        <v>176</v>
      </c>
      <c r="AU873" s="230" t="s">
        <v>84</v>
      </c>
      <c r="AV873" s="14" t="s">
        <v>84</v>
      </c>
      <c r="AW873" s="14" t="s">
        <v>4</v>
      </c>
      <c r="AX873" s="14" t="s">
        <v>82</v>
      </c>
      <c r="AY873" s="230" t="s">
        <v>164</v>
      </c>
    </row>
    <row r="874" spans="1:65" s="2" customFormat="1" ht="16.5" customHeight="1">
      <c r="A874" s="34"/>
      <c r="B874" s="35"/>
      <c r="C874" s="191" t="s">
        <v>987</v>
      </c>
      <c r="D874" s="191" t="s">
        <v>167</v>
      </c>
      <c r="E874" s="192" t="s">
        <v>988</v>
      </c>
      <c r="F874" s="193" t="s">
        <v>989</v>
      </c>
      <c r="G874" s="194" t="s">
        <v>204</v>
      </c>
      <c r="H874" s="195">
        <v>55.47</v>
      </c>
      <c r="I874" s="196"/>
      <c r="J874" s="197">
        <f>ROUND(I874*H874,2)</f>
        <v>0</v>
      </c>
      <c r="K874" s="193" t="s">
        <v>171</v>
      </c>
      <c r="L874" s="39"/>
      <c r="M874" s="198" t="s">
        <v>1</v>
      </c>
      <c r="N874" s="199" t="s">
        <v>40</v>
      </c>
      <c r="O874" s="71"/>
      <c r="P874" s="200">
        <f>O874*H874</f>
        <v>0</v>
      </c>
      <c r="Q874" s="200">
        <v>1.0000000000000001E-5</v>
      </c>
      <c r="R874" s="200">
        <f>Q874*H874</f>
        <v>5.5469999999999998E-4</v>
      </c>
      <c r="S874" s="200">
        <v>0</v>
      </c>
      <c r="T874" s="201">
        <f>S874*H874</f>
        <v>0</v>
      </c>
      <c r="U874" s="34"/>
      <c r="V874" s="34"/>
      <c r="W874" s="34"/>
      <c r="X874" s="34"/>
      <c r="Y874" s="34"/>
      <c r="Z874" s="34"/>
      <c r="AA874" s="34"/>
      <c r="AB874" s="34"/>
      <c r="AC874" s="34"/>
      <c r="AD874" s="34"/>
      <c r="AE874" s="34"/>
      <c r="AR874" s="202" t="s">
        <v>290</v>
      </c>
      <c r="AT874" s="202" t="s">
        <v>167</v>
      </c>
      <c r="AU874" s="202" t="s">
        <v>84</v>
      </c>
      <c r="AY874" s="17" t="s">
        <v>164</v>
      </c>
      <c r="BE874" s="203">
        <f>IF(N874="základní",J874,0)</f>
        <v>0</v>
      </c>
      <c r="BF874" s="203">
        <f>IF(N874="snížená",J874,0)</f>
        <v>0</v>
      </c>
      <c r="BG874" s="203">
        <f>IF(N874="zákl. přenesená",J874,0)</f>
        <v>0</v>
      </c>
      <c r="BH874" s="203">
        <f>IF(N874="sníž. přenesená",J874,0)</f>
        <v>0</v>
      </c>
      <c r="BI874" s="203">
        <f>IF(N874="nulová",J874,0)</f>
        <v>0</v>
      </c>
      <c r="BJ874" s="17" t="s">
        <v>82</v>
      </c>
      <c r="BK874" s="203">
        <f>ROUND(I874*H874,2)</f>
        <v>0</v>
      </c>
      <c r="BL874" s="17" t="s">
        <v>290</v>
      </c>
      <c r="BM874" s="202" t="s">
        <v>990</v>
      </c>
    </row>
    <row r="875" spans="1:65" s="2" customFormat="1" ht="11.25">
      <c r="A875" s="34"/>
      <c r="B875" s="35"/>
      <c r="C875" s="36"/>
      <c r="D875" s="204" t="s">
        <v>174</v>
      </c>
      <c r="E875" s="36"/>
      <c r="F875" s="205" t="s">
        <v>991</v>
      </c>
      <c r="G875" s="36"/>
      <c r="H875" s="36"/>
      <c r="I875" s="206"/>
      <c r="J875" s="36"/>
      <c r="K875" s="36"/>
      <c r="L875" s="39"/>
      <c r="M875" s="207"/>
      <c r="N875" s="208"/>
      <c r="O875" s="71"/>
      <c r="P875" s="71"/>
      <c r="Q875" s="71"/>
      <c r="R875" s="71"/>
      <c r="S875" s="71"/>
      <c r="T875" s="72"/>
      <c r="U875" s="34"/>
      <c r="V875" s="34"/>
      <c r="W875" s="34"/>
      <c r="X875" s="34"/>
      <c r="Y875" s="34"/>
      <c r="Z875" s="34"/>
      <c r="AA875" s="34"/>
      <c r="AB875" s="34"/>
      <c r="AC875" s="34"/>
      <c r="AD875" s="34"/>
      <c r="AE875" s="34"/>
      <c r="AT875" s="17" t="s">
        <v>174</v>
      </c>
      <c r="AU875" s="17" t="s">
        <v>84</v>
      </c>
    </row>
    <row r="876" spans="1:65" s="2" customFormat="1" ht="16.5" customHeight="1">
      <c r="A876" s="34"/>
      <c r="B876" s="35"/>
      <c r="C876" s="232" t="s">
        <v>992</v>
      </c>
      <c r="D876" s="232" t="s">
        <v>291</v>
      </c>
      <c r="E876" s="233" t="s">
        <v>993</v>
      </c>
      <c r="F876" s="234" t="s">
        <v>994</v>
      </c>
      <c r="G876" s="235" t="s">
        <v>204</v>
      </c>
      <c r="H876" s="236">
        <v>55.47</v>
      </c>
      <c r="I876" s="237"/>
      <c r="J876" s="238">
        <f>ROUND(I876*H876,2)</f>
        <v>0</v>
      </c>
      <c r="K876" s="234" t="s">
        <v>171</v>
      </c>
      <c r="L876" s="239"/>
      <c r="M876" s="240" t="s">
        <v>1</v>
      </c>
      <c r="N876" s="241" t="s">
        <v>40</v>
      </c>
      <c r="O876" s="71"/>
      <c r="P876" s="200">
        <f>O876*H876</f>
        <v>0</v>
      </c>
      <c r="Q876" s="200">
        <v>2.7E-4</v>
      </c>
      <c r="R876" s="200">
        <f>Q876*H876</f>
        <v>1.49769E-2</v>
      </c>
      <c r="S876" s="200">
        <v>0</v>
      </c>
      <c r="T876" s="201">
        <f>S876*H876</f>
        <v>0</v>
      </c>
      <c r="U876" s="34"/>
      <c r="V876" s="34"/>
      <c r="W876" s="34"/>
      <c r="X876" s="34"/>
      <c r="Y876" s="34"/>
      <c r="Z876" s="34"/>
      <c r="AA876" s="34"/>
      <c r="AB876" s="34"/>
      <c r="AC876" s="34"/>
      <c r="AD876" s="34"/>
      <c r="AE876" s="34"/>
      <c r="AR876" s="202" t="s">
        <v>406</v>
      </c>
      <c r="AT876" s="202" t="s">
        <v>291</v>
      </c>
      <c r="AU876" s="202" t="s">
        <v>84</v>
      </c>
      <c r="AY876" s="17" t="s">
        <v>164</v>
      </c>
      <c r="BE876" s="203">
        <f>IF(N876="základní",J876,0)</f>
        <v>0</v>
      </c>
      <c r="BF876" s="203">
        <f>IF(N876="snížená",J876,0)</f>
        <v>0</v>
      </c>
      <c r="BG876" s="203">
        <f>IF(N876="zákl. přenesená",J876,0)</f>
        <v>0</v>
      </c>
      <c r="BH876" s="203">
        <f>IF(N876="sníž. přenesená",J876,0)</f>
        <v>0</v>
      </c>
      <c r="BI876" s="203">
        <f>IF(N876="nulová",J876,0)</f>
        <v>0</v>
      </c>
      <c r="BJ876" s="17" t="s">
        <v>82</v>
      </c>
      <c r="BK876" s="203">
        <f>ROUND(I876*H876,2)</f>
        <v>0</v>
      </c>
      <c r="BL876" s="17" t="s">
        <v>290</v>
      </c>
      <c r="BM876" s="202" t="s">
        <v>995</v>
      </c>
    </row>
    <row r="877" spans="1:65" s="13" customFormat="1" ht="22.5">
      <c r="B877" s="209"/>
      <c r="C877" s="210"/>
      <c r="D877" s="211" t="s">
        <v>176</v>
      </c>
      <c r="E877" s="212" t="s">
        <v>1</v>
      </c>
      <c r="F877" s="213" t="s">
        <v>177</v>
      </c>
      <c r="G877" s="210"/>
      <c r="H877" s="212" t="s">
        <v>1</v>
      </c>
      <c r="I877" s="214"/>
      <c r="J877" s="210"/>
      <c r="K877" s="210"/>
      <c r="L877" s="215"/>
      <c r="M877" s="216"/>
      <c r="N877" s="217"/>
      <c r="O877" s="217"/>
      <c r="P877" s="217"/>
      <c r="Q877" s="217"/>
      <c r="R877" s="217"/>
      <c r="S877" s="217"/>
      <c r="T877" s="218"/>
      <c r="AT877" s="219" t="s">
        <v>176</v>
      </c>
      <c r="AU877" s="219" t="s">
        <v>84</v>
      </c>
      <c r="AV877" s="13" t="s">
        <v>82</v>
      </c>
      <c r="AW877" s="13" t="s">
        <v>31</v>
      </c>
      <c r="AX877" s="13" t="s">
        <v>75</v>
      </c>
      <c r="AY877" s="219" t="s">
        <v>164</v>
      </c>
    </row>
    <row r="878" spans="1:65" s="13" customFormat="1" ht="11.25">
      <c r="B878" s="209"/>
      <c r="C878" s="210"/>
      <c r="D878" s="211" t="s">
        <v>176</v>
      </c>
      <c r="E878" s="212" t="s">
        <v>1</v>
      </c>
      <c r="F878" s="213" t="s">
        <v>178</v>
      </c>
      <c r="G878" s="210"/>
      <c r="H878" s="212" t="s">
        <v>1</v>
      </c>
      <c r="I878" s="214"/>
      <c r="J878" s="210"/>
      <c r="K878" s="210"/>
      <c r="L878" s="215"/>
      <c r="M878" s="216"/>
      <c r="N878" s="217"/>
      <c r="O878" s="217"/>
      <c r="P878" s="217"/>
      <c r="Q878" s="217"/>
      <c r="R878" s="217"/>
      <c r="S878" s="217"/>
      <c r="T878" s="218"/>
      <c r="AT878" s="219" t="s">
        <v>176</v>
      </c>
      <c r="AU878" s="219" t="s">
        <v>84</v>
      </c>
      <c r="AV878" s="13" t="s">
        <v>82</v>
      </c>
      <c r="AW878" s="13" t="s">
        <v>31</v>
      </c>
      <c r="AX878" s="13" t="s">
        <v>75</v>
      </c>
      <c r="AY878" s="219" t="s">
        <v>164</v>
      </c>
    </row>
    <row r="879" spans="1:65" s="14" customFormat="1" ht="11.25">
      <c r="B879" s="220"/>
      <c r="C879" s="221"/>
      <c r="D879" s="211" t="s">
        <v>176</v>
      </c>
      <c r="E879" s="222" t="s">
        <v>1</v>
      </c>
      <c r="F879" s="223" t="s">
        <v>946</v>
      </c>
      <c r="G879" s="221"/>
      <c r="H879" s="224">
        <v>1.1499999999999999</v>
      </c>
      <c r="I879" s="225"/>
      <c r="J879" s="221"/>
      <c r="K879" s="221"/>
      <c r="L879" s="226"/>
      <c r="M879" s="227"/>
      <c r="N879" s="228"/>
      <c r="O879" s="228"/>
      <c r="P879" s="228"/>
      <c r="Q879" s="228"/>
      <c r="R879" s="228"/>
      <c r="S879" s="228"/>
      <c r="T879" s="229"/>
      <c r="AT879" s="230" t="s">
        <v>176</v>
      </c>
      <c r="AU879" s="230" t="s">
        <v>84</v>
      </c>
      <c r="AV879" s="14" t="s">
        <v>84</v>
      </c>
      <c r="AW879" s="14" t="s">
        <v>31</v>
      </c>
      <c r="AX879" s="14" t="s">
        <v>75</v>
      </c>
      <c r="AY879" s="230" t="s">
        <v>164</v>
      </c>
    </row>
    <row r="880" spans="1:65" s="14" customFormat="1" ht="11.25">
      <c r="B880" s="220"/>
      <c r="C880" s="221"/>
      <c r="D880" s="211" t="s">
        <v>176</v>
      </c>
      <c r="E880" s="222" t="s">
        <v>1</v>
      </c>
      <c r="F880" s="223" t="s">
        <v>912</v>
      </c>
      <c r="G880" s="221"/>
      <c r="H880" s="224">
        <v>9.6</v>
      </c>
      <c r="I880" s="225"/>
      <c r="J880" s="221"/>
      <c r="K880" s="221"/>
      <c r="L880" s="226"/>
      <c r="M880" s="227"/>
      <c r="N880" s="228"/>
      <c r="O880" s="228"/>
      <c r="P880" s="228"/>
      <c r="Q880" s="228"/>
      <c r="R880" s="228"/>
      <c r="S880" s="228"/>
      <c r="T880" s="229"/>
      <c r="AT880" s="230" t="s">
        <v>176</v>
      </c>
      <c r="AU880" s="230" t="s">
        <v>84</v>
      </c>
      <c r="AV880" s="14" t="s">
        <v>84</v>
      </c>
      <c r="AW880" s="14" t="s">
        <v>31</v>
      </c>
      <c r="AX880" s="14" t="s">
        <v>75</v>
      </c>
      <c r="AY880" s="230" t="s">
        <v>164</v>
      </c>
    </row>
    <row r="881" spans="1:65" s="14" customFormat="1" ht="11.25">
      <c r="B881" s="220"/>
      <c r="C881" s="221"/>
      <c r="D881" s="211" t="s">
        <v>176</v>
      </c>
      <c r="E881" s="222" t="s">
        <v>1</v>
      </c>
      <c r="F881" s="223" t="s">
        <v>968</v>
      </c>
      <c r="G881" s="221"/>
      <c r="H881" s="224">
        <v>30.52</v>
      </c>
      <c r="I881" s="225"/>
      <c r="J881" s="221"/>
      <c r="K881" s="221"/>
      <c r="L881" s="226"/>
      <c r="M881" s="227"/>
      <c r="N881" s="228"/>
      <c r="O881" s="228"/>
      <c r="P881" s="228"/>
      <c r="Q881" s="228"/>
      <c r="R881" s="228"/>
      <c r="S881" s="228"/>
      <c r="T881" s="229"/>
      <c r="AT881" s="230" t="s">
        <v>176</v>
      </c>
      <c r="AU881" s="230" t="s">
        <v>84</v>
      </c>
      <c r="AV881" s="14" t="s">
        <v>84</v>
      </c>
      <c r="AW881" s="14" t="s">
        <v>31</v>
      </c>
      <c r="AX881" s="14" t="s">
        <v>75</v>
      </c>
      <c r="AY881" s="230" t="s">
        <v>164</v>
      </c>
    </row>
    <row r="882" spans="1:65" s="14" customFormat="1" ht="11.25">
      <c r="B882" s="220"/>
      <c r="C882" s="221"/>
      <c r="D882" s="211" t="s">
        <v>176</v>
      </c>
      <c r="E882" s="222" t="s">
        <v>1</v>
      </c>
      <c r="F882" s="223" t="s">
        <v>913</v>
      </c>
      <c r="G882" s="221"/>
      <c r="H882" s="224">
        <v>7.6</v>
      </c>
      <c r="I882" s="225"/>
      <c r="J882" s="221"/>
      <c r="K882" s="221"/>
      <c r="L882" s="226"/>
      <c r="M882" s="227"/>
      <c r="N882" s="228"/>
      <c r="O882" s="228"/>
      <c r="P882" s="228"/>
      <c r="Q882" s="228"/>
      <c r="R882" s="228"/>
      <c r="S882" s="228"/>
      <c r="T882" s="229"/>
      <c r="AT882" s="230" t="s">
        <v>176</v>
      </c>
      <c r="AU882" s="230" t="s">
        <v>84</v>
      </c>
      <c r="AV882" s="14" t="s">
        <v>84</v>
      </c>
      <c r="AW882" s="14" t="s">
        <v>31</v>
      </c>
      <c r="AX882" s="14" t="s">
        <v>75</v>
      </c>
      <c r="AY882" s="230" t="s">
        <v>164</v>
      </c>
    </row>
    <row r="883" spans="1:65" s="14" customFormat="1" ht="11.25">
      <c r="B883" s="220"/>
      <c r="C883" s="221"/>
      <c r="D883" s="211" t="s">
        <v>176</v>
      </c>
      <c r="E883" s="222" t="s">
        <v>1</v>
      </c>
      <c r="F883" s="223" t="s">
        <v>914</v>
      </c>
      <c r="G883" s="221"/>
      <c r="H883" s="224">
        <v>6.6</v>
      </c>
      <c r="I883" s="225"/>
      <c r="J883" s="221"/>
      <c r="K883" s="221"/>
      <c r="L883" s="226"/>
      <c r="M883" s="227"/>
      <c r="N883" s="228"/>
      <c r="O883" s="228"/>
      <c r="P883" s="228"/>
      <c r="Q883" s="228"/>
      <c r="R883" s="228"/>
      <c r="S883" s="228"/>
      <c r="T883" s="229"/>
      <c r="AT883" s="230" t="s">
        <v>176</v>
      </c>
      <c r="AU883" s="230" t="s">
        <v>84</v>
      </c>
      <c r="AV883" s="14" t="s">
        <v>84</v>
      </c>
      <c r="AW883" s="14" t="s">
        <v>31</v>
      </c>
      <c r="AX883" s="14" t="s">
        <v>75</v>
      </c>
      <c r="AY883" s="230" t="s">
        <v>164</v>
      </c>
    </row>
    <row r="884" spans="1:65" s="2" customFormat="1" ht="26.45" customHeight="1">
      <c r="A884" s="34"/>
      <c r="B884" s="35"/>
      <c r="C884" s="191" t="s">
        <v>996</v>
      </c>
      <c r="D884" s="191" t="s">
        <v>167</v>
      </c>
      <c r="E884" s="192" t="s">
        <v>997</v>
      </c>
      <c r="F884" s="193" t="s">
        <v>998</v>
      </c>
      <c r="G884" s="194" t="s">
        <v>204</v>
      </c>
      <c r="H884" s="195">
        <v>119.12</v>
      </c>
      <c r="I884" s="196"/>
      <c r="J884" s="197">
        <f>ROUND(I884*H884,2)</f>
        <v>0</v>
      </c>
      <c r="K884" s="193" t="s">
        <v>171</v>
      </c>
      <c r="L884" s="39"/>
      <c r="M884" s="198" t="s">
        <v>1</v>
      </c>
      <c r="N884" s="199" t="s">
        <v>40</v>
      </c>
      <c r="O884" s="71"/>
      <c r="P884" s="200">
        <f>O884*H884</f>
        <v>0</v>
      </c>
      <c r="Q884" s="200">
        <v>2.0000000000000002E-5</v>
      </c>
      <c r="R884" s="200">
        <f>Q884*H884</f>
        <v>2.3824000000000002E-3</v>
      </c>
      <c r="S884" s="200">
        <v>0</v>
      </c>
      <c r="T884" s="201">
        <f>S884*H884</f>
        <v>0</v>
      </c>
      <c r="U884" s="34"/>
      <c r="V884" s="34"/>
      <c r="W884" s="34"/>
      <c r="X884" s="34"/>
      <c r="Y884" s="34"/>
      <c r="Z884" s="34"/>
      <c r="AA884" s="34"/>
      <c r="AB884" s="34"/>
      <c r="AC884" s="34"/>
      <c r="AD884" s="34"/>
      <c r="AE884" s="34"/>
      <c r="AR884" s="202" t="s">
        <v>290</v>
      </c>
      <c r="AT884" s="202" t="s">
        <v>167</v>
      </c>
      <c r="AU884" s="202" t="s">
        <v>84</v>
      </c>
      <c r="AY884" s="17" t="s">
        <v>164</v>
      </c>
      <c r="BE884" s="203">
        <f>IF(N884="základní",J884,0)</f>
        <v>0</v>
      </c>
      <c r="BF884" s="203">
        <f>IF(N884="snížená",J884,0)</f>
        <v>0</v>
      </c>
      <c r="BG884" s="203">
        <f>IF(N884="zákl. přenesená",J884,0)</f>
        <v>0</v>
      </c>
      <c r="BH884" s="203">
        <f>IF(N884="sníž. přenesená",J884,0)</f>
        <v>0</v>
      </c>
      <c r="BI884" s="203">
        <f>IF(N884="nulová",J884,0)</f>
        <v>0</v>
      </c>
      <c r="BJ884" s="17" t="s">
        <v>82</v>
      </c>
      <c r="BK884" s="203">
        <f>ROUND(I884*H884,2)</f>
        <v>0</v>
      </c>
      <c r="BL884" s="17" t="s">
        <v>290</v>
      </c>
      <c r="BM884" s="202" t="s">
        <v>999</v>
      </c>
    </row>
    <row r="885" spans="1:65" s="2" customFormat="1" ht="11.25">
      <c r="A885" s="34"/>
      <c r="B885" s="35"/>
      <c r="C885" s="36"/>
      <c r="D885" s="204" t="s">
        <v>174</v>
      </c>
      <c r="E885" s="36"/>
      <c r="F885" s="205" t="s">
        <v>1000</v>
      </c>
      <c r="G885" s="36"/>
      <c r="H885" s="36"/>
      <c r="I885" s="206"/>
      <c r="J885" s="36"/>
      <c r="K885" s="36"/>
      <c r="L885" s="39"/>
      <c r="M885" s="207"/>
      <c r="N885" s="208"/>
      <c r="O885" s="71"/>
      <c r="P885" s="71"/>
      <c r="Q885" s="71"/>
      <c r="R885" s="71"/>
      <c r="S885" s="71"/>
      <c r="T885" s="72"/>
      <c r="U885" s="34"/>
      <c r="V885" s="34"/>
      <c r="W885" s="34"/>
      <c r="X885" s="34"/>
      <c r="Y885" s="34"/>
      <c r="Z885" s="34"/>
      <c r="AA885" s="34"/>
      <c r="AB885" s="34"/>
      <c r="AC885" s="34"/>
      <c r="AD885" s="34"/>
      <c r="AE885" s="34"/>
      <c r="AT885" s="17" t="s">
        <v>174</v>
      </c>
      <c r="AU885" s="17" t="s">
        <v>84</v>
      </c>
    </row>
    <row r="886" spans="1:65" s="13" customFormat="1" ht="22.5">
      <c r="B886" s="209"/>
      <c r="C886" s="210"/>
      <c r="D886" s="211" t="s">
        <v>176</v>
      </c>
      <c r="E886" s="212" t="s">
        <v>1</v>
      </c>
      <c r="F886" s="213" t="s">
        <v>177</v>
      </c>
      <c r="G886" s="210"/>
      <c r="H886" s="212" t="s">
        <v>1</v>
      </c>
      <c r="I886" s="214"/>
      <c r="J886" s="210"/>
      <c r="K886" s="210"/>
      <c r="L886" s="215"/>
      <c r="M886" s="216"/>
      <c r="N886" s="217"/>
      <c r="O886" s="217"/>
      <c r="P886" s="217"/>
      <c r="Q886" s="217"/>
      <c r="R886" s="217"/>
      <c r="S886" s="217"/>
      <c r="T886" s="218"/>
      <c r="AT886" s="219" t="s">
        <v>176</v>
      </c>
      <c r="AU886" s="219" t="s">
        <v>84</v>
      </c>
      <c r="AV886" s="13" t="s">
        <v>82</v>
      </c>
      <c r="AW886" s="13" t="s">
        <v>31</v>
      </c>
      <c r="AX886" s="13" t="s">
        <v>75</v>
      </c>
      <c r="AY886" s="219" t="s">
        <v>164</v>
      </c>
    </row>
    <row r="887" spans="1:65" s="13" customFormat="1" ht="11.25">
      <c r="B887" s="209"/>
      <c r="C887" s="210"/>
      <c r="D887" s="211" t="s">
        <v>176</v>
      </c>
      <c r="E887" s="212" t="s">
        <v>1</v>
      </c>
      <c r="F887" s="213" t="s">
        <v>178</v>
      </c>
      <c r="G887" s="210"/>
      <c r="H887" s="212" t="s">
        <v>1</v>
      </c>
      <c r="I887" s="214"/>
      <c r="J887" s="210"/>
      <c r="K887" s="210"/>
      <c r="L887" s="215"/>
      <c r="M887" s="216"/>
      <c r="N887" s="217"/>
      <c r="O887" s="217"/>
      <c r="P887" s="217"/>
      <c r="Q887" s="217"/>
      <c r="R887" s="217"/>
      <c r="S887" s="217"/>
      <c r="T887" s="218"/>
      <c r="AT887" s="219" t="s">
        <v>176</v>
      </c>
      <c r="AU887" s="219" t="s">
        <v>84</v>
      </c>
      <c r="AV887" s="13" t="s">
        <v>82</v>
      </c>
      <c r="AW887" s="13" t="s">
        <v>31</v>
      </c>
      <c r="AX887" s="13" t="s">
        <v>75</v>
      </c>
      <c r="AY887" s="219" t="s">
        <v>164</v>
      </c>
    </row>
    <row r="888" spans="1:65" s="14" customFormat="1" ht="11.25">
      <c r="B888" s="220"/>
      <c r="C888" s="221"/>
      <c r="D888" s="211" t="s">
        <v>176</v>
      </c>
      <c r="E888" s="222" t="s">
        <v>1</v>
      </c>
      <c r="F888" s="223" t="s">
        <v>1001</v>
      </c>
      <c r="G888" s="221"/>
      <c r="H888" s="224">
        <v>108.256</v>
      </c>
      <c r="I888" s="225"/>
      <c r="J888" s="221"/>
      <c r="K888" s="221"/>
      <c r="L888" s="226"/>
      <c r="M888" s="227"/>
      <c r="N888" s="228"/>
      <c r="O888" s="228"/>
      <c r="P888" s="228"/>
      <c r="Q888" s="228"/>
      <c r="R888" s="228"/>
      <c r="S888" s="228"/>
      <c r="T888" s="229"/>
      <c r="AT888" s="230" t="s">
        <v>176</v>
      </c>
      <c r="AU888" s="230" t="s">
        <v>84</v>
      </c>
      <c r="AV888" s="14" t="s">
        <v>84</v>
      </c>
      <c r="AW888" s="14" t="s">
        <v>31</v>
      </c>
      <c r="AX888" s="14" t="s">
        <v>75</v>
      </c>
      <c r="AY888" s="230" t="s">
        <v>164</v>
      </c>
    </row>
    <row r="889" spans="1:65" s="14" customFormat="1" ht="11.25">
      <c r="B889" s="220"/>
      <c r="C889" s="221"/>
      <c r="D889" s="211" t="s">
        <v>176</v>
      </c>
      <c r="E889" s="222" t="s">
        <v>1</v>
      </c>
      <c r="F889" s="223" t="s">
        <v>1002</v>
      </c>
      <c r="G889" s="221"/>
      <c r="H889" s="224">
        <v>10.864000000000001</v>
      </c>
      <c r="I889" s="225"/>
      <c r="J889" s="221"/>
      <c r="K889" s="221"/>
      <c r="L889" s="226"/>
      <c r="M889" s="227"/>
      <c r="N889" s="228"/>
      <c r="O889" s="228"/>
      <c r="P889" s="228"/>
      <c r="Q889" s="228"/>
      <c r="R889" s="228"/>
      <c r="S889" s="228"/>
      <c r="T889" s="229"/>
      <c r="AT889" s="230" t="s">
        <v>176</v>
      </c>
      <c r="AU889" s="230" t="s">
        <v>84</v>
      </c>
      <c r="AV889" s="14" t="s">
        <v>84</v>
      </c>
      <c r="AW889" s="14" t="s">
        <v>31</v>
      </c>
      <c r="AX889" s="14" t="s">
        <v>75</v>
      </c>
      <c r="AY889" s="230" t="s">
        <v>164</v>
      </c>
    </row>
    <row r="890" spans="1:65" s="2" customFormat="1" ht="26.45" customHeight="1">
      <c r="A890" s="34"/>
      <c r="B890" s="35"/>
      <c r="C890" s="191" t="s">
        <v>1003</v>
      </c>
      <c r="D890" s="191" t="s">
        <v>167</v>
      </c>
      <c r="E890" s="192" t="s">
        <v>1004</v>
      </c>
      <c r="F890" s="193" t="s">
        <v>1005</v>
      </c>
      <c r="G890" s="194" t="s">
        <v>204</v>
      </c>
      <c r="H890" s="195">
        <v>2.1819999999999999</v>
      </c>
      <c r="I890" s="196"/>
      <c r="J890" s="197">
        <f>ROUND(I890*H890,2)</f>
        <v>0</v>
      </c>
      <c r="K890" s="193" t="s">
        <v>171</v>
      </c>
      <c r="L890" s="39"/>
      <c r="M890" s="198" t="s">
        <v>1</v>
      </c>
      <c r="N890" s="199" t="s">
        <v>40</v>
      </c>
      <c r="O890" s="71"/>
      <c r="P890" s="200">
        <f>O890*H890</f>
        <v>0</v>
      </c>
      <c r="Q890" s="200">
        <v>2.0000000000000002E-5</v>
      </c>
      <c r="R890" s="200">
        <f>Q890*H890</f>
        <v>4.3640000000000002E-5</v>
      </c>
      <c r="S890" s="200">
        <v>0</v>
      </c>
      <c r="T890" s="201">
        <f>S890*H890</f>
        <v>0</v>
      </c>
      <c r="U890" s="34"/>
      <c r="V890" s="34"/>
      <c r="W890" s="34"/>
      <c r="X890" s="34"/>
      <c r="Y890" s="34"/>
      <c r="Z890" s="34"/>
      <c r="AA890" s="34"/>
      <c r="AB890" s="34"/>
      <c r="AC890" s="34"/>
      <c r="AD890" s="34"/>
      <c r="AE890" s="34"/>
      <c r="AR890" s="202" t="s">
        <v>290</v>
      </c>
      <c r="AT890" s="202" t="s">
        <v>167</v>
      </c>
      <c r="AU890" s="202" t="s">
        <v>84</v>
      </c>
      <c r="AY890" s="17" t="s">
        <v>164</v>
      </c>
      <c r="BE890" s="203">
        <f>IF(N890="základní",J890,0)</f>
        <v>0</v>
      </c>
      <c r="BF890" s="203">
        <f>IF(N890="snížená",J890,0)</f>
        <v>0</v>
      </c>
      <c r="BG890" s="203">
        <f>IF(N890="zákl. přenesená",J890,0)</f>
        <v>0</v>
      </c>
      <c r="BH890" s="203">
        <f>IF(N890="sníž. přenesená",J890,0)</f>
        <v>0</v>
      </c>
      <c r="BI890" s="203">
        <f>IF(N890="nulová",J890,0)</f>
        <v>0</v>
      </c>
      <c r="BJ890" s="17" t="s">
        <v>82</v>
      </c>
      <c r="BK890" s="203">
        <f>ROUND(I890*H890,2)</f>
        <v>0</v>
      </c>
      <c r="BL890" s="17" t="s">
        <v>290</v>
      </c>
      <c r="BM890" s="202" t="s">
        <v>1006</v>
      </c>
    </row>
    <row r="891" spans="1:65" s="2" customFormat="1" ht="11.25">
      <c r="A891" s="34"/>
      <c r="B891" s="35"/>
      <c r="C891" s="36"/>
      <c r="D891" s="204" t="s">
        <v>174</v>
      </c>
      <c r="E891" s="36"/>
      <c r="F891" s="205" t="s">
        <v>1007</v>
      </c>
      <c r="G891" s="36"/>
      <c r="H891" s="36"/>
      <c r="I891" s="206"/>
      <c r="J891" s="36"/>
      <c r="K891" s="36"/>
      <c r="L891" s="39"/>
      <c r="M891" s="207"/>
      <c r="N891" s="208"/>
      <c r="O891" s="71"/>
      <c r="P891" s="71"/>
      <c r="Q891" s="71"/>
      <c r="R891" s="71"/>
      <c r="S891" s="71"/>
      <c r="T891" s="72"/>
      <c r="U891" s="34"/>
      <c r="V891" s="34"/>
      <c r="W891" s="34"/>
      <c r="X891" s="34"/>
      <c r="Y891" s="34"/>
      <c r="Z891" s="34"/>
      <c r="AA891" s="34"/>
      <c r="AB891" s="34"/>
      <c r="AC891" s="34"/>
      <c r="AD891" s="34"/>
      <c r="AE891" s="34"/>
      <c r="AT891" s="17" t="s">
        <v>174</v>
      </c>
      <c r="AU891" s="17" t="s">
        <v>84</v>
      </c>
    </row>
    <row r="892" spans="1:65" s="13" customFormat="1" ht="22.5">
      <c r="B892" s="209"/>
      <c r="C892" s="210"/>
      <c r="D892" s="211" t="s">
        <v>176</v>
      </c>
      <c r="E892" s="212" t="s">
        <v>1</v>
      </c>
      <c r="F892" s="213" t="s">
        <v>177</v>
      </c>
      <c r="G892" s="210"/>
      <c r="H892" s="212" t="s">
        <v>1</v>
      </c>
      <c r="I892" s="214"/>
      <c r="J892" s="210"/>
      <c r="K892" s="210"/>
      <c r="L892" s="215"/>
      <c r="M892" s="216"/>
      <c r="N892" s="217"/>
      <c r="O892" s="217"/>
      <c r="P892" s="217"/>
      <c r="Q892" s="217"/>
      <c r="R892" s="217"/>
      <c r="S892" s="217"/>
      <c r="T892" s="218"/>
      <c r="AT892" s="219" t="s">
        <v>176</v>
      </c>
      <c r="AU892" s="219" t="s">
        <v>84</v>
      </c>
      <c r="AV892" s="13" t="s">
        <v>82</v>
      </c>
      <c r="AW892" s="13" t="s">
        <v>31</v>
      </c>
      <c r="AX892" s="13" t="s">
        <v>75</v>
      </c>
      <c r="AY892" s="219" t="s">
        <v>164</v>
      </c>
    </row>
    <row r="893" spans="1:65" s="13" customFormat="1" ht="11.25">
      <c r="B893" s="209"/>
      <c r="C893" s="210"/>
      <c r="D893" s="211" t="s">
        <v>176</v>
      </c>
      <c r="E893" s="212" t="s">
        <v>1</v>
      </c>
      <c r="F893" s="213" t="s">
        <v>178</v>
      </c>
      <c r="G893" s="210"/>
      <c r="H893" s="212" t="s">
        <v>1</v>
      </c>
      <c r="I893" s="214"/>
      <c r="J893" s="210"/>
      <c r="K893" s="210"/>
      <c r="L893" s="215"/>
      <c r="M893" s="216"/>
      <c r="N893" s="217"/>
      <c r="O893" s="217"/>
      <c r="P893" s="217"/>
      <c r="Q893" s="217"/>
      <c r="R893" s="217"/>
      <c r="S893" s="217"/>
      <c r="T893" s="218"/>
      <c r="AT893" s="219" t="s">
        <v>176</v>
      </c>
      <c r="AU893" s="219" t="s">
        <v>84</v>
      </c>
      <c r="AV893" s="13" t="s">
        <v>82</v>
      </c>
      <c r="AW893" s="13" t="s">
        <v>31</v>
      </c>
      <c r="AX893" s="13" t="s">
        <v>75</v>
      </c>
      <c r="AY893" s="219" t="s">
        <v>164</v>
      </c>
    </row>
    <row r="894" spans="1:65" s="14" customFormat="1" ht="11.25">
      <c r="B894" s="220"/>
      <c r="C894" s="221"/>
      <c r="D894" s="211" t="s">
        <v>176</v>
      </c>
      <c r="E894" s="222" t="s">
        <v>1</v>
      </c>
      <c r="F894" s="223" t="s">
        <v>1008</v>
      </c>
      <c r="G894" s="221"/>
      <c r="H894" s="224">
        <v>1.952</v>
      </c>
      <c r="I894" s="225"/>
      <c r="J894" s="221"/>
      <c r="K894" s="221"/>
      <c r="L894" s="226"/>
      <c r="M894" s="227"/>
      <c r="N894" s="228"/>
      <c r="O894" s="228"/>
      <c r="P894" s="228"/>
      <c r="Q894" s="228"/>
      <c r="R894" s="228"/>
      <c r="S894" s="228"/>
      <c r="T894" s="229"/>
      <c r="AT894" s="230" t="s">
        <v>176</v>
      </c>
      <c r="AU894" s="230" t="s">
        <v>84</v>
      </c>
      <c r="AV894" s="14" t="s">
        <v>84</v>
      </c>
      <c r="AW894" s="14" t="s">
        <v>31</v>
      </c>
      <c r="AX894" s="14" t="s">
        <v>75</v>
      </c>
      <c r="AY894" s="230" t="s">
        <v>164</v>
      </c>
    </row>
    <row r="895" spans="1:65" s="14" customFormat="1" ht="11.25">
      <c r="B895" s="220"/>
      <c r="C895" s="221"/>
      <c r="D895" s="211" t="s">
        <v>176</v>
      </c>
      <c r="E895" s="222" t="s">
        <v>1</v>
      </c>
      <c r="F895" s="223" t="s">
        <v>1009</v>
      </c>
      <c r="G895" s="221"/>
      <c r="H895" s="224">
        <v>0.23</v>
      </c>
      <c r="I895" s="225"/>
      <c r="J895" s="221"/>
      <c r="K895" s="221"/>
      <c r="L895" s="226"/>
      <c r="M895" s="227"/>
      <c r="N895" s="228"/>
      <c r="O895" s="228"/>
      <c r="P895" s="228"/>
      <c r="Q895" s="228"/>
      <c r="R895" s="228"/>
      <c r="S895" s="228"/>
      <c r="T895" s="229"/>
      <c r="AT895" s="230" t="s">
        <v>176</v>
      </c>
      <c r="AU895" s="230" t="s">
        <v>84</v>
      </c>
      <c r="AV895" s="14" t="s">
        <v>84</v>
      </c>
      <c r="AW895" s="14" t="s">
        <v>31</v>
      </c>
      <c r="AX895" s="14" t="s">
        <v>75</v>
      </c>
      <c r="AY895" s="230" t="s">
        <v>164</v>
      </c>
    </row>
    <row r="896" spans="1:65" s="2" customFormat="1" ht="26.45" customHeight="1">
      <c r="A896" s="34"/>
      <c r="B896" s="35"/>
      <c r="C896" s="191" t="s">
        <v>1010</v>
      </c>
      <c r="D896" s="191" t="s">
        <v>167</v>
      </c>
      <c r="E896" s="192" t="s">
        <v>1011</v>
      </c>
      <c r="F896" s="193" t="s">
        <v>1012</v>
      </c>
      <c r="G896" s="194" t="s">
        <v>189</v>
      </c>
      <c r="H896" s="195">
        <v>74.427000000000007</v>
      </c>
      <c r="I896" s="196"/>
      <c r="J896" s="197">
        <f>ROUND(I896*H896,2)</f>
        <v>0</v>
      </c>
      <c r="K896" s="193" t="s">
        <v>171</v>
      </c>
      <c r="L896" s="39"/>
      <c r="M896" s="198" t="s">
        <v>1</v>
      </c>
      <c r="N896" s="199" t="s">
        <v>40</v>
      </c>
      <c r="O896" s="71"/>
      <c r="P896" s="200">
        <f>O896*H896</f>
        <v>0</v>
      </c>
      <c r="Q896" s="200">
        <v>0</v>
      </c>
      <c r="R896" s="200">
        <f>Q896*H896</f>
        <v>0</v>
      </c>
      <c r="S896" s="200">
        <v>0</v>
      </c>
      <c r="T896" s="201">
        <f>S896*H896</f>
        <v>0</v>
      </c>
      <c r="U896" s="34"/>
      <c r="V896" s="34"/>
      <c r="W896" s="34"/>
      <c r="X896" s="34"/>
      <c r="Y896" s="34"/>
      <c r="Z896" s="34"/>
      <c r="AA896" s="34"/>
      <c r="AB896" s="34"/>
      <c r="AC896" s="34"/>
      <c r="AD896" s="34"/>
      <c r="AE896" s="34"/>
      <c r="AR896" s="202" t="s">
        <v>290</v>
      </c>
      <c r="AT896" s="202" t="s">
        <v>167</v>
      </c>
      <c r="AU896" s="202" t="s">
        <v>84</v>
      </c>
      <c r="AY896" s="17" t="s">
        <v>164</v>
      </c>
      <c r="BE896" s="203">
        <f>IF(N896="základní",J896,0)</f>
        <v>0</v>
      </c>
      <c r="BF896" s="203">
        <f>IF(N896="snížená",J896,0)</f>
        <v>0</v>
      </c>
      <c r="BG896" s="203">
        <f>IF(N896="zákl. přenesená",J896,0)</f>
        <v>0</v>
      </c>
      <c r="BH896" s="203">
        <f>IF(N896="sníž. přenesená",J896,0)</f>
        <v>0</v>
      </c>
      <c r="BI896" s="203">
        <f>IF(N896="nulová",J896,0)</f>
        <v>0</v>
      </c>
      <c r="BJ896" s="17" t="s">
        <v>82</v>
      </c>
      <c r="BK896" s="203">
        <f>ROUND(I896*H896,2)</f>
        <v>0</v>
      </c>
      <c r="BL896" s="17" t="s">
        <v>290</v>
      </c>
      <c r="BM896" s="202" t="s">
        <v>1013</v>
      </c>
    </row>
    <row r="897" spans="1:65" s="2" customFormat="1" ht="11.25">
      <c r="A897" s="34"/>
      <c r="B897" s="35"/>
      <c r="C897" s="36"/>
      <c r="D897" s="204" t="s">
        <v>174</v>
      </c>
      <c r="E897" s="36"/>
      <c r="F897" s="205" t="s">
        <v>1014</v>
      </c>
      <c r="G897" s="36"/>
      <c r="H897" s="36"/>
      <c r="I897" s="206"/>
      <c r="J897" s="36"/>
      <c r="K897" s="36"/>
      <c r="L897" s="39"/>
      <c r="M897" s="207"/>
      <c r="N897" s="208"/>
      <c r="O897" s="71"/>
      <c r="P897" s="71"/>
      <c r="Q897" s="71"/>
      <c r="R897" s="71"/>
      <c r="S897" s="71"/>
      <c r="T897" s="72"/>
      <c r="U897" s="34"/>
      <c r="V897" s="34"/>
      <c r="W897" s="34"/>
      <c r="X897" s="34"/>
      <c r="Y897" s="34"/>
      <c r="Z897" s="34"/>
      <c r="AA897" s="34"/>
      <c r="AB897" s="34"/>
      <c r="AC897" s="34"/>
      <c r="AD897" s="34"/>
      <c r="AE897" s="34"/>
      <c r="AT897" s="17" t="s">
        <v>174</v>
      </c>
      <c r="AU897" s="17" t="s">
        <v>84</v>
      </c>
    </row>
    <row r="898" spans="1:65" s="13" customFormat="1" ht="22.5">
      <c r="B898" s="209"/>
      <c r="C898" s="210"/>
      <c r="D898" s="211" t="s">
        <v>176</v>
      </c>
      <c r="E898" s="212" t="s">
        <v>1</v>
      </c>
      <c r="F898" s="213" t="s">
        <v>177</v>
      </c>
      <c r="G898" s="210"/>
      <c r="H898" s="212" t="s">
        <v>1</v>
      </c>
      <c r="I898" s="214"/>
      <c r="J898" s="210"/>
      <c r="K898" s="210"/>
      <c r="L898" s="215"/>
      <c r="M898" s="216"/>
      <c r="N898" s="217"/>
      <c r="O898" s="217"/>
      <c r="P898" s="217"/>
      <c r="Q898" s="217"/>
      <c r="R898" s="217"/>
      <c r="S898" s="217"/>
      <c r="T898" s="218"/>
      <c r="AT898" s="219" t="s">
        <v>176</v>
      </c>
      <c r="AU898" s="219" t="s">
        <v>84</v>
      </c>
      <c r="AV898" s="13" t="s">
        <v>82</v>
      </c>
      <c r="AW898" s="13" t="s">
        <v>31</v>
      </c>
      <c r="AX898" s="13" t="s">
        <v>75</v>
      </c>
      <c r="AY898" s="219" t="s">
        <v>164</v>
      </c>
    </row>
    <row r="899" spans="1:65" s="13" customFormat="1" ht="11.25">
      <c r="B899" s="209"/>
      <c r="C899" s="210"/>
      <c r="D899" s="211" t="s">
        <v>176</v>
      </c>
      <c r="E899" s="212" t="s">
        <v>1</v>
      </c>
      <c r="F899" s="213" t="s">
        <v>178</v>
      </c>
      <c r="G899" s="210"/>
      <c r="H899" s="212" t="s">
        <v>1</v>
      </c>
      <c r="I899" s="214"/>
      <c r="J899" s="210"/>
      <c r="K899" s="210"/>
      <c r="L899" s="215"/>
      <c r="M899" s="216"/>
      <c r="N899" s="217"/>
      <c r="O899" s="217"/>
      <c r="P899" s="217"/>
      <c r="Q899" s="217"/>
      <c r="R899" s="217"/>
      <c r="S899" s="217"/>
      <c r="T899" s="218"/>
      <c r="AT899" s="219" t="s">
        <v>176</v>
      </c>
      <c r="AU899" s="219" t="s">
        <v>84</v>
      </c>
      <c r="AV899" s="13" t="s">
        <v>82</v>
      </c>
      <c r="AW899" s="13" t="s">
        <v>31</v>
      </c>
      <c r="AX899" s="13" t="s">
        <v>75</v>
      </c>
      <c r="AY899" s="219" t="s">
        <v>164</v>
      </c>
    </row>
    <row r="900" spans="1:65" s="14" customFormat="1" ht="11.25">
      <c r="B900" s="220"/>
      <c r="C900" s="221"/>
      <c r="D900" s="211" t="s">
        <v>176</v>
      </c>
      <c r="E900" s="222" t="s">
        <v>1</v>
      </c>
      <c r="F900" s="223" t="s">
        <v>895</v>
      </c>
      <c r="G900" s="221"/>
      <c r="H900" s="224">
        <v>68.88</v>
      </c>
      <c r="I900" s="225"/>
      <c r="J900" s="221"/>
      <c r="K900" s="221"/>
      <c r="L900" s="226"/>
      <c r="M900" s="227"/>
      <c r="N900" s="228"/>
      <c r="O900" s="228"/>
      <c r="P900" s="228"/>
      <c r="Q900" s="228"/>
      <c r="R900" s="228"/>
      <c r="S900" s="228"/>
      <c r="T900" s="229"/>
      <c r="AT900" s="230" t="s">
        <v>176</v>
      </c>
      <c r="AU900" s="230" t="s">
        <v>84</v>
      </c>
      <c r="AV900" s="14" t="s">
        <v>84</v>
      </c>
      <c r="AW900" s="14" t="s">
        <v>31</v>
      </c>
      <c r="AX900" s="14" t="s">
        <v>75</v>
      </c>
      <c r="AY900" s="230" t="s">
        <v>164</v>
      </c>
    </row>
    <row r="901" spans="1:65" s="14" customFormat="1" ht="11.25">
      <c r="B901" s="220"/>
      <c r="C901" s="221"/>
      <c r="D901" s="211" t="s">
        <v>176</v>
      </c>
      <c r="E901" s="222" t="s">
        <v>1</v>
      </c>
      <c r="F901" s="223" t="s">
        <v>896</v>
      </c>
      <c r="G901" s="221"/>
      <c r="H901" s="224">
        <v>5.5469999999999997</v>
      </c>
      <c r="I901" s="225"/>
      <c r="J901" s="221"/>
      <c r="K901" s="221"/>
      <c r="L901" s="226"/>
      <c r="M901" s="227"/>
      <c r="N901" s="228"/>
      <c r="O901" s="228"/>
      <c r="P901" s="228"/>
      <c r="Q901" s="228"/>
      <c r="R901" s="228"/>
      <c r="S901" s="228"/>
      <c r="T901" s="229"/>
      <c r="AT901" s="230" t="s">
        <v>176</v>
      </c>
      <c r="AU901" s="230" t="s">
        <v>84</v>
      </c>
      <c r="AV901" s="14" t="s">
        <v>84</v>
      </c>
      <c r="AW901" s="14" t="s">
        <v>31</v>
      </c>
      <c r="AX901" s="14" t="s">
        <v>75</v>
      </c>
      <c r="AY901" s="230" t="s">
        <v>164</v>
      </c>
    </row>
    <row r="902" spans="1:65" s="2" customFormat="1" ht="16.5" customHeight="1">
      <c r="A902" s="34"/>
      <c r="B902" s="35"/>
      <c r="C902" s="191" t="s">
        <v>1015</v>
      </c>
      <c r="D902" s="191" t="s">
        <v>167</v>
      </c>
      <c r="E902" s="192" t="s">
        <v>1016</v>
      </c>
      <c r="F902" s="193" t="s">
        <v>1017</v>
      </c>
      <c r="G902" s="194" t="s">
        <v>189</v>
      </c>
      <c r="H902" s="195">
        <v>74.427000000000007</v>
      </c>
      <c r="I902" s="196"/>
      <c r="J902" s="197">
        <f>ROUND(I902*H902,2)</f>
        <v>0</v>
      </c>
      <c r="K902" s="193" t="s">
        <v>171</v>
      </c>
      <c r="L902" s="39"/>
      <c r="M902" s="198" t="s">
        <v>1</v>
      </c>
      <c r="N902" s="199" t="s">
        <v>40</v>
      </c>
      <c r="O902" s="71"/>
      <c r="P902" s="200">
        <f>O902*H902</f>
        <v>0</v>
      </c>
      <c r="Q902" s="200">
        <v>3.0000000000000001E-5</v>
      </c>
      <c r="R902" s="200">
        <f>Q902*H902</f>
        <v>2.2328100000000004E-3</v>
      </c>
      <c r="S902" s="200">
        <v>0</v>
      </c>
      <c r="T902" s="201">
        <f>S902*H902</f>
        <v>0</v>
      </c>
      <c r="U902" s="34"/>
      <c r="V902" s="34"/>
      <c r="W902" s="34"/>
      <c r="X902" s="34"/>
      <c r="Y902" s="34"/>
      <c r="Z902" s="34"/>
      <c r="AA902" s="34"/>
      <c r="AB902" s="34"/>
      <c r="AC902" s="34"/>
      <c r="AD902" s="34"/>
      <c r="AE902" s="34"/>
      <c r="AR902" s="202" t="s">
        <v>290</v>
      </c>
      <c r="AT902" s="202" t="s">
        <v>167</v>
      </c>
      <c r="AU902" s="202" t="s">
        <v>84</v>
      </c>
      <c r="AY902" s="17" t="s">
        <v>164</v>
      </c>
      <c r="BE902" s="203">
        <f>IF(N902="základní",J902,0)</f>
        <v>0</v>
      </c>
      <c r="BF902" s="203">
        <f>IF(N902="snížená",J902,0)</f>
        <v>0</v>
      </c>
      <c r="BG902" s="203">
        <f>IF(N902="zákl. přenesená",J902,0)</f>
        <v>0</v>
      </c>
      <c r="BH902" s="203">
        <f>IF(N902="sníž. přenesená",J902,0)</f>
        <v>0</v>
      </c>
      <c r="BI902" s="203">
        <f>IF(N902="nulová",J902,0)</f>
        <v>0</v>
      </c>
      <c r="BJ902" s="17" t="s">
        <v>82</v>
      </c>
      <c r="BK902" s="203">
        <f>ROUND(I902*H902,2)</f>
        <v>0</v>
      </c>
      <c r="BL902" s="17" t="s">
        <v>290</v>
      </c>
      <c r="BM902" s="202" t="s">
        <v>1018</v>
      </c>
    </row>
    <row r="903" spans="1:65" s="2" customFormat="1" ht="11.25">
      <c r="A903" s="34"/>
      <c r="B903" s="35"/>
      <c r="C903" s="36"/>
      <c r="D903" s="204" t="s">
        <v>174</v>
      </c>
      <c r="E903" s="36"/>
      <c r="F903" s="205" t="s">
        <v>1019</v>
      </c>
      <c r="G903" s="36"/>
      <c r="H903" s="36"/>
      <c r="I903" s="206"/>
      <c r="J903" s="36"/>
      <c r="K903" s="36"/>
      <c r="L903" s="39"/>
      <c r="M903" s="207"/>
      <c r="N903" s="208"/>
      <c r="O903" s="71"/>
      <c r="P903" s="71"/>
      <c r="Q903" s="71"/>
      <c r="R903" s="71"/>
      <c r="S903" s="71"/>
      <c r="T903" s="72"/>
      <c r="U903" s="34"/>
      <c r="V903" s="34"/>
      <c r="W903" s="34"/>
      <c r="X903" s="34"/>
      <c r="Y903" s="34"/>
      <c r="Z903" s="34"/>
      <c r="AA903" s="34"/>
      <c r="AB903" s="34"/>
      <c r="AC903" s="34"/>
      <c r="AD903" s="34"/>
      <c r="AE903" s="34"/>
      <c r="AT903" s="17" t="s">
        <v>174</v>
      </c>
      <c r="AU903" s="17" t="s">
        <v>84</v>
      </c>
    </row>
    <row r="904" spans="1:65" s="13" customFormat="1" ht="22.5">
      <c r="B904" s="209"/>
      <c r="C904" s="210"/>
      <c r="D904" s="211" t="s">
        <v>176</v>
      </c>
      <c r="E904" s="212" t="s">
        <v>1</v>
      </c>
      <c r="F904" s="213" t="s">
        <v>177</v>
      </c>
      <c r="G904" s="210"/>
      <c r="H904" s="212" t="s">
        <v>1</v>
      </c>
      <c r="I904" s="214"/>
      <c r="J904" s="210"/>
      <c r="K904" s="210"/>
      <c r="L904" s="215"/>
      <c r="M904" s="216"/>
      <c r="N904" s="217"/>
      <c r="O904" s="217"/>
      <c r="P904" s="217"/>
      <c r="Q904" s="217"/>
      <c r="R904" s="217"/>
      <c r="S904" s="217"/>
      <c r="T904" s="218"/>
      <c r="AT904" s="219" t="s">
        <v>176</v>
      </c>
      <c r="AU904" s="219" t="s">
        <v>84</v>
      </c>
      <c r="AV904" s="13" t="s">
        <v>82</v>
      </c>
      <c r="AW904" s="13" t="s">
        <v>31</v>
      </c>
      <c r="AX904" s="13" t="s">
        <v>75</v>
      </c>
      <c r="AY904" s="219" t="s">
        <v>164</v>
      </c>
    </row>
    <row r="905" spans="1:65" s="13" customFormat="1" ht="11.25">
      <c r="B905" s="209"/>
      <c r="C905" s="210"/>
      <c r="D905" s="211" t="s">
        <v>176</v>
      </c>
      <c r="E905" s="212" t="s">
        <v>1</v>
      </c>
      <c r="F905" s="213" t="s">
        <v>178</v>
      </c>
      <c r="G905" s="210"/>
      <c r="H905" s="212" t="s">
        <v>1</v>
      </c>
      <c r="I905" s="214"/>
      <c r="J905" s="210"/>
      <c r="K905" s="210"/>
      <c r="L905" s="215"/>
      <c r="M905" s="216"/>
      <c r="N905" s="217"/>
      <c r="O905" s="217"/>
      <c r="P905" s="217"/>
      <c r="Q905" s="217"/>
      <c r="R905" s="217"/>
      <c r="S905" s="217"/>
      <c r="T905" s="218"/>
      <c r="AT905" s="219" t="s">
        <v>176</v>
      </c>
      <c r="AU905" s="219" t="s">
        <v>84</v>
      </c>
      <c r="AV905" s="13" t="s">
        <v>82</v>
      </c>
      <c r="AW905" s="13" t="s">
        <v>31</v>
      </c>
      <c r="AX905" s="13" t="s">
        <v>75</v>
      </c>
      <c r="AY905" s="219" t="s">
        <v>164</v>
      </c>
    </row>
    <row r="906" spans="1:65" s="14" customFormat="1" ht="11.25">
      <c r="B906" s="220"/>
      <c r="C906" s="221"/>
      <c r="D906" s="211" t="s">
        <v>176</v>
      </c>
      <c r="E906" s="222" t="s">
        <v>1</v>
      </c>
      <c r="F906" s="223" t="s">
        <v>895</v>
      </c>
      <c r="G906" s="221"/>
      <c r="H906" s="224">
        <v>68.88</v>
      </c>
      <c r="I906" s="225"/>
      <c r="J906" s="221"/>
      <c r="K906" s="221"/>
      <c r="L906" s="226"/>
      <c r="M906" s="227"/>
      <c r="N906" s="228"/>
      <c r="O906" s="228"/>
      <c r="P906" s="228"/>
      <c r="Q906" s="228"/>
      <c r="R906" s="228"/>
      <c r="S906" s="228"/>
      <c r="T906" s="229"/>
      <c r="AT906" s="230" t="s">
        <v>176</v>
      </c>
      <c r="AU906" s="230" t="s">
        <v>84</v>
      </c>
      <c r="AV906" s="14" t="s">
        <v>84</v>
      </c>
      <c r="AW906" s="14" t="s">
        <v>31</v>
      </c>
      <c r="AX906" s="14" t="s">
        <v>75</v>
      </c>
      <c r="AY906" s="230" t="s">
        <v>164</v>
      </c>
    </row>
    <row r="907" spans="1:65" s="14" customFormat="1" ht="11.25">
      <c r="B907" s="220"/>
      <c r="C907" s="221"/>
      <c r="D907" s="211" t="s">
        <v>176</v>
      </c>
      <c r="E907" s="222" t="s">
        <v>1</v>
      </c>
      <c r="F907" s="223" t="s">
        <v>896</v>
      </c>
      <c r="G907" s="221"/>
      <c r="H907" s="224">
        <v>5.5469999999999997</v>
      </c>
      <c r="I907" s="225"/>
      <c r="J907" s="221"/>
      <c r="K907" s="221"/>
      <c r="L907" s="226"/>
      <c r="M907" s="227"/>
      <c r="N907" s="228"/>
      <c r="O907" s="228"/>
      <c r="P907" s="228"/>
      <c r="Q907" s="228"/>
      <c r="R907" s="228"/>
      <c r="S907" s="228"/>
      <c r="T907" s="229"/>
      <c r="AT907" s="230" t="s">
        <v>176</v>
      </c>
      <c r="AU907" s="230" t="s">
        <v>84</v>
      </c>
      <c r="AV907" s="14" t="s">
        <v>84</v>
      </c>
      <c r="AW907" s="14" t="s">
        <v>31</v>
      </c>
      <c r="AX907" s="14" t="s">
        <v>75</v>
      </c>
      <c r="AY907" s="230" t="s">
        <v>164</v>
      </c>
    </row>
    <row r="908" spans="1:65" s="2" customFormat="1" ht="26.45" customHeight="1">
      <c r="A908" s="34"/>
      <c r="B908" s="35"/>
      <c r="C908" s="191" t="s">
        <v>1020</v>
      </c>
      <c r="D908" s="191" t="s">
        <v>167</v>
      </c>
      <c r="E908" s="192" t="s">
        <v>1021</v>
      </c>
      <c r="F908" s="193" t="s">
        <v>1022</v>
      </c>
      <c r="G908" s="194" t="s">
        <v>183</v>
      </c>
      <c r="H908" s="195">
        <v>0.629</v>
      </c>
      <c r="I908" s="196"/>
      <c r="J908" s="197">
        <f>ROUND(I908*H908,2)</f>
        <v>0</v>
      </c>
      <c r="K908" s="193" t="s">
        <v>171</v>
      </c>
      <c r="L908" s="39"/>
      <c r="M908" s="198" t="s">
        <v>1</v>
      </c>
      <c r="N908" s="199" t="s">
        <v>40</v>
      </c>
      <c r="O908" s="71"/>
      <c r="P908" s="200">
        <f>O908*H908</f>
        <v>0</v>
      </c>
      <c r="Q908" s="200">
        <v>0</v>
      </c>
      <c r="R908" s="200">
        <f>Q908*H908</f>
        <v>0</v>
      </c>
      <c r="S908" s="200">
        <v>0</v>
      </c>
      <c r="T908" s="201">
        <f>S908*H908</f>
        <v>0</v>
      </c>
      <c r="U908" s="34"/>
      <c r="V908" s="34"/>
      <c r="W908" s="34"/>
      <c r="X908" s="34"/>
      <c r="Y908" s="34"/>
      <c r="Z908" s="34"/>
      <c r="AA908" s="34"/>
      <c r="AB908" s="34"/>
      <c r="AC908" s="34"/>
      <c r="AD908" s="34"/>
      <c r="AE908" s="34"/>
      <c r="AR908" s="202" t="s">
        <v>290</v>
      </c>
      <c r="AT908" s="202" t="s">
        <v>167</v>
      </c>
      <c r="AU908" s="202" t="s">
        <v>84</v>
      </c>
      <c r="AY908" s="17" t="s">
        <v>164</v>
      </c>
      <c r="BE908" s="203">
        <f>IF(N908="základní",J908,0)</f>
        <v>0</v>
      </c>
      <c r="BF908" s="203">
        <f>IF(N908="snížená",J908,0)</f>
        <v>0</v>
      </c>
      <c r="BG908" s="203">
        <f>IF(N908="zákl. přenesená",J908,0)</f>
        <v>0</v>
      </c>
      <c r="BH908" s="203">
        <f>IF(N908="sníž. přenesená",J908,0)</f>
        <v>0</v>
      </c>
      <c r="BI908" s="203">
        <f>IF(N908="nulová",J908,0)</f>
        <v>0</v>
      </c>
      <c r="BJ908" s="17" t="s">
        <v>82</v>
      </c>
      <c r="BK908" s="203">
        <f>ROUND(I908*H908,2)</f>
        <v>0</v>
      </c>
      <c r="BL908" s="17" t="s">
        <v>290</v>
      </c>
      <c r="BM908" s="202" t="s">
        <v>1023</v>
      </c>
    </row>
    <row r="909" spans="1:65" s="2" customFormat="1" ht="11.25">
      <c r="A909" s="34"/>
      <c r="B909" s="35"/>
      <c r="C909" s="36"/>
      <c r="D909" s="204" t="s">
        <v>174</v>
      </c>
      <c r="E909" s="36"/>
      <c r="F909" s="205" t="s">
        <v>1024</v>
      </c>
      <c r="G909" s="36"/>
      <c r="H909" s="36"/>
      <c r="I909" s="206"/>
      <c r="J909" s="36"/>
      <c r="K909" s="36"/>
      <c r="L909" s="39"/>
      <c r="M909" s="207"/>
      <c r="N909" s="208"/>
      <c r="O909" s="71"/>
      <c r="P909" s="71"/>
      <c r="Q909" s="71"/>
      <c r="R909" s="71"/>
      <c r="S909" s="71"/>
      <c r="T909" s="72"/>
      <c r="U909" s="34"/>
      <c r="V909" s="34"/>
      <c r="W909" s="34"/>
      <c r="X909" s="34"/>
      <c r="Y909" s="34"/>
      <c r="Z909" s="34"/>
      <c r="AA909" s="34"/>
      <c r="AB909" s="34"/>
      <c r="AC909" s="34"/>
      <c r="AD909" s="34"/>
      <c r="AE909" s="34"/>
      <c r="AT909" s="17" t="s">
        <v>174</v>
      </c>
      <c r="AU909" s="17" t="s">
        <v>84</v>
      </c>
    </row>
    <row r="910" spans="1:65" s="12" customFormat="1" ht="22.9" customHeight="1">
      <c r="B910" s="175"/>
      <c r="C910" s="176"/>
      <c r="D910" s="177" t="s">
        <v>74</v>
      </c>
      <c r="E910" s="189" t="s">
        <v>1025</v>
      </c>
      <c r="F910" s="189" t="s">
        <v>1026</v>
      </c>
      <c r="G910" s="176"/>
      <c r="H910" s="176"/>
      <c r="I910" s="179"/>
      <c r="J910" s="190">
        <f>BK910</f>
        <v>0</v>
      </c>
      <c r="K910" s="176"/>
      <c r="L910" s="181"/>
      <c r="M910" s="182"/>
      <c r="N910" s="183"/>
      <c r="O910" s="183"/>
      <c r="P910" s="184">
        <f>SUM(P911:P1005)</f>
        <v>0</v>
      </c>
      <c r="Q910" s="183"/>
      <c r="R910" s="184">
        <f>SUM(R911:R1005)</f>
        <v>1.4415841199999999</v>
      </c>
      <c r="S910" s="183"/>
      <c r="T910" s="185">
        <f>SUM(T911:T1005)</f>
        <v>0</v>
      </c>
      <c r="AR910" s="186" t="s">
        <v>84</v>
      </c>
      <c r="AT910" s="187" t="s">
        <v>74</v>
      </c>
      <c r="AU910" s="187" t="s">
        <v>82</v>
      </c>
      <c r="AY910" s="186" t="s">
        <v>164</v>
      </c>
      <c r="BK910" s="188">
        <f>SUM(BK911:BK1005)</f>
        <v>0</v>
      </c>
    </row>
    <row r="911" spans="1:65" s="2" customFormat="1" ht="26.45" customHeight="1">
      <c r="A911" s="34"/>
      <c r="B911" s="35"/>
      <c r="C911" s="191" t="s">
        <v>1027</v>
      </c>
      <c r="D911" s="191" t="s">
        <v>167</v>
      </c>
      <c r="E911" s="192" t="s">
        <v>1028</v>
      </c>
      <c r="F911" s="193" t="s">
        <v>1029</v>
      </c>
      <c r="G911" s="194" t="s">
        <v>189</v>
      </c>
      <c r="H911" s="195">
        <v>60.933</v>
      </c>
      <c r="I911" s="196"/>
      <c r="J911" s="197">
        <f>ROUND(I911*H911,2)</f>
        <v>0</v>
      </c>
      <c r="K911" s="193" t="s">
        <v>171</v>
      </c>
      <c r="L911" s="39"/>
      <c r="M911" s="198" t="s">
        <v>1</v>
      </c>
      <c r="N911" s="199" t="s">
        <v>40</v>
      </c>
      <c r="O911" s="71"/>
      <c r="P911" s="200">
        <f>O911*H911</f>
        <v>0</v>
      </c>
      <c r="Q911" s="200">
        <v>1.5E-3</v>
      </c>
      <c r="R911" s="200">
        <f>Q911*H911</f>
        <v>9.1399500000000009E-2</v>
      </c>
      <c r="S911" s="200">
        <v>0</v>
      </c>
      <c r="T911" s="201">
        <f>S911*H911</f>
        <v>0</v>
      </c>
      <c r="U911" s="34"/>
      <c r="V911" s="34"/>
      <c r="W911" s="34"/>
      <c r="X911" s="34"/>
      <c r="Y911" s="34"/>
      <c r="Z911" s="34"/>
      <c r="AA911" s="34"/>
      <c r="AB911" s="34"/>
      <c r="AC911" s="34"/>
      <c r="AD911" s="34"/>
      <c r="AE911" s="34"/>
      <c r="AR911" s="202" t="s">
        <v>290</v>
      </c>
      <c r="AT911" s="202" t="s">
        <v>167</v>
      </c>
      <c r="AU911" s="202" t="s">
        <v>84</v>
      </c>
      <c r="AY911" s="17" t="s">
        <v>164</v>
      </c>
      <c r="BE911" s="203">
        <f>IF(N911="základní",J911,0)</f>
        <v>0</v>
      </c>
      <c r="BF911" s="203">
        <f>IF(N911="snížená",J911,0)</f>
        <v>0</v>
      </c>
      <c r="BG911" s="203">
        <f>IF(N911="zákl. přenesená",J911,0)</f>
        <v>0</v>
      </c>
      <c r="BH911" s="203">
        <f>IF(N911="sníž. přenesená",J911,0)</f>
        <v>0</v>
      </c>
      <c r="BI911" s="203">
        <f>IF(N911="nulová",J911,0)</f>
        <v>0</v>
      </c>
      <c r="BJ911" s="17" t="s">
        <v>82</v>
      </c>
      <c r="BK911" s="203">
        <f>ROUND(I911*H911,2)</f>
        <v>0</v>
      </c>
      <c r="BL911" s="17" t="s">
        <v>290</v>
      </c>
      <c r="BM911" s="202" t="s">
        <v>1030</v>
      </c>
    </row>
    <row r="912" spans="1:65" s="2" customFormat="1" ht="11.25">
      <c r="A912" s="34"/>
      <c r="B912" s="35"/>
      <c r="C912" s="36"/>
      <c r="D912" s="204" t="s">
        <v>174</v>
      </c>
      <c r="E912" s="36"/>
      <c r="F912" s="205" t="s">
        <v>1031</v>
      </c>
      <c r="G912" s="36"/>
      <c r="H912" s="36"/>
      <c r="I912" s="206"/>
      <c r="J912" s="36"/>
      <c r="K912" s="36"/>
      <c r="L912" s="39"/>
      <c r="M912" s="207"/>
      <c r="N912" s="208"/>
      <c r="O912" s="71"/>
      <c r="P912" s="71"/>
      <c r="Q912" s="71"/>
      <c r="R912" s="71"/>
      <c r="S912" s="71"/>
      <c r="T912" s="72"/>
      <c r="U912" s="34"/>
      <c r="V912" s="34"/>
      <c r="W912" s="34"/>
      <c r="X912" s="34"/>
      <c r="Y912" s="34"/>
      <c r="Z912" s="34"/>
      <c r="AA912" s="34"/>
      <c r="AB912" s="34"/>
      <c r="AC912" s="34"/>
      <c r="AD912" s="34"/>
      <c r="AE912" s="34"/>
      <c r="AT912" s="17" t="s">
        <v>174</v>
      </c>
      <c r="AU912" s="17" t="s">
        <v>84</v>
      </c>
    </row>
    <row r="913" spans="1:65" s="13" customFormat="1" ht="22.5">
      <c r="B913" s="209"/>
      <c r="C913" s="210"/>
      <c r="D913" s="211" t="s">
        <v>176</v>
      </c>
      <c r="E913" s="212" t="s">
        <v>1</v>
      </c>
      <c r="F913" s="213" t="s">
        <v>177</v>
      </c>
      <c r="G913" s="210"/>
      <c r="H913" s="212" t="s">
        <v>1</v>
      </c>
      <c r="I913" s="214"/>
      <c r="J913" s="210"/>
      <c r="K913" s="210"/>
      <c r="L913" s="215"/>
      <c r="M913" s="216"/>
      <c r="N913" s="217"/>
      <c r="O913" s="217"/>
      <c r="P913" s="217"/>
      <c r="Q913" s="217"/>
      <c r="R913" s="217"/>
      <c r="S913" s="217"/>
      <c r="T913" s="218"/>
      <c r="AT913" s="219" t="s">
        <v>176</v>
      </c>
      <c r="AU913" s="219" t="s">
        <v>84</v>
      </c>
      <c r="AV913" s="13" t="s">
        <v>82</v>
      </c>
      <c r="AW913" s="13" t="s">
        <v>31</v>
      </c>
      <c r="AX913" s="13" t="s">
        <v>75</v>
      </c>
      <c r="AY913" s="219" t="s">
        <v>164</v>
      </c>
    </row>
    <row r="914" spans="1:65" s="13" customFormat="1" ht="11.25">
      <c r="B914" s="209"/>
      <c r="C914" s="210"/>
      <c r="D914" s="211" t="s">
        <v>176</v>
      </c>
      <c r="E914" s="212" t="s">
        <v>1</v>
      </c>
      <c r="F914" s="213" t="s">
        <v>178</v>
      </c>
      <c r="G914" s="210"/>
      <c r="H914" s="212" t="s">
        <v>1</v>
      </c>
      <c r="I914" s="214"/>
      <c r="J914" s="210"/>
      <c r="K914" s="210"/>
      <c r="L914" s="215"/>
      <c r="M914" s="216"/>
      <c r="N914" s="217"/>
      <c r="O914" s="217"/>
      <c r="P914" s="217"/>
      <c r="Q914" s="217"/>
      <c r="R914" s="217"/>
      <c r="S914" s="217"/>
      <c r="T914" s="218"/>
      <c r="AT914" s="219" t="s">
        <v>176</v>
      </c>
      <c r="AU914" s="219" t="s">
        <v>84</v>
      </c>
      <c r="AV914" s="13" t="s">
        <v>82</v>
      </c>
      <c r="AW914" s="13" t="s">
        <v>31</v>
      </c>
      <c r="AX914" s="13" t="s">
        <v>75</v>
      </c>
      <c r="AY914" s="219" t="s">
        <v>164</v>
      </c>
    </row>
    <row r="915" spans="1:65" s="14" customFormat="1" ht="11.25">
      <c r="B915" s="220"/>
      <c r="C915" s="221"/>
      <c r="D915" s="211" t="s">
        <v>176</v>
      </c>
      <c r="E915" s="222" t="s">
        <v>1</v>
      </c>
      <c r="F915" s="223" t="s">
        <v>1032</v>
      </c>
      <c r="G915" s="221"/>
      <c r="H915" s="224">
        <v>24.742000000000001</v>
      </c>
      <c r="I915" s="225"/>
      <c r="J915" s="221"/>
      <c r="K915" s="221"/>
      <c r="L915" s="226"/>
      <c r="M915" s="227"/>
      <c r="N915" s="228"/>
      <c r="O915" s="228"/>
      <c r="P915" s="228"/>
      <c r="Q915" s="228"/>
      <c r="R915" s="228"/>
      <c r="S915" s="228"/>
      <c r="T915" s="229"/>
      <c r="AT915" s="230" t="s">
        <v>176</v>
      </c>
      <c r="AU915" s="230" t="s">
        <v>84</v>
      </c>
      <c r="AV915" s="14" t="s">
        <v>84</v>
      </c>
      <c r="AW915" s="14" t="s">
        <v>31</v>
      </c>
      <c r="AX915" s="14" t="s">
        <v>75</v>
      </c>
      <c r="AY915" s="230" t="s">
        <v>164</v>
      </c>
    </row>
    <row r="916" spans="1:65" s="14" customFormat="1" ht="11.25">
      <c r="B916" s="220"/>
      <c r="C916" s="221"/>
      <c r="D916" s="211" t="s">
        <v>176</v>
      </c>
      <c r="E916" s="222" t="s">
        <v>1</v>
      </c>
      <c r="F916" s="223" t="s">
        <v>1033</v>
      </c>
      <c r="G916" s="221"/>
      <c r="H916" s="224">
        <v>19.32</v>
      </c>
      <c r="I916" s="225"/>
      <c r="J916" s="221"/>
      <c r="K916" s="221"/>
      <c r="L916" s="226"/>
      <c r="M916" s="227"/>
      <c r="N916" s="228"/>
      <c r="O916" s="228"/>
      <c r="P916" s="228"/>
      <c r="Q916" s="228"/>
      <c r="R916" s="228"/>
      <c r="S916" s="228"/>
      <c r="T916" s="229"/>
      <c r="AT916" s="230" t="s">
        <v>176</v>
      </c>
      <c r="AU916" s="230" t="s">
        <v>84</v>
      </c>
      <c r="AV916" s="14" t="s">
        <v>84</v>
      </c>
      <c r="AW916" s="14" t="s">
        <v>31</v>
      </c>
      <c r="AX916" s="14" t="s">
        <v>75</v>
      </c>
      <c r="AY916" s="230" t="s">
        <v>164</v>
      </c>
    </row>
    <row r="917" spans="1:65" s="14" customFormat="1" ht="11.25">
      <c r="B917" s="220"/>
      <c r="C917" s="221"/>
      <c r="D917" s="211" t="s">
        <v>176</v>
      </c>
      <c r="E917" s="222" t="s">
        <v>1</v>
      </c>
      <c r="F917" s="223" t="s">
        <v>1034</v>
      </c>
      <c r="G917" s="221"/>
      <c r="H917" s="224">
        <v>16.870999999999999</v>
      </c>
      <c r="I917" s="225"/>
      <c r="J917" s="221"/>
      <c r="K917" s="221"/>
      <c r="L917" s="226"/>
      <c r="M917" s="227"/>
      <c r="N917" s="228"/>
      <c r="O917" s="228"/>
      <c r="P917" s="228"/>
      <c r="Q917" s="228"/>
      <c r="R917" s="228"/>
      <c r="S917" s="228"/>
      <c r="T917" s="229"/>
      <c r="AT917" s="230" t="s">
        <v>176</v>
      </c>
      <c r="AU917" s="230" t="s">
        <v>84</v>
      </c>
      <c r="AV917" s="14" t="s">
        <v>84</v>
      </c>
      <c r="AW917" s="14" t="s">
        <v>31</v>
      </c>
      <c r="AX917" s="14" t="s">
        <v>75</v>
      </c>
      <c r="AY917" s="230" t="s">
        <v>164</v>
      </c>
    </row>
    <row r="918" spans="1:65" s="2" customFormat="1" ht="16.5" customHeight="1">
      <c r="A918" s="34"/>
      <c r="B918" s="35"/>
      <c r="C918" s="191" t="s">
        <v>1035</v>
      </c>
      <c r="D918" s="191" t="s">
        <v>167</v>
      </c>
      <c r="E918" s="192" t="s">
        <v>1036</v>
      </c>
      <c r="F918" s="193" t="s">
        <v>1037</v>
      </c>
      <c r="G918" s="194" t="s">
        <v>393</v>
      </c>
      <c r="H918" s="195">
        <v>18</v>
      </c>
      <c r="I918" s="196"/>
      <c r="J918" s="197">
        <f>ROUND(I918*H918,2)</f>
        <v>0</v>
      </c>
      <c r="K918" s="193" t="s">
        <v>171</v>
      </c>
      <c r="L918" s="39"/>
      <c r="M918" s="198" t="s">
        <v>1</v>
      </c>
      <c r="N918" s="199" t="s">
        <v>40</v>
      </c>
      <c r="O918" s="71"/>
      <c r="P918" s="200">
        <f>O918*H918</f>
        <v>0</v>
      </c>
      <c r="Q918" s="200">
        <v>2.1000000000000001E-4</v>
      </c>
      <c r="R918" s="200">
        <f>Q918*H918</f>
        <v>3.7800000000000004E-3</v>
      </c>
      <c r="S918" s="200">
        <v>0</v>
      </c>
      <c r="T918" s="201">
        <f>S918*H918</f>
        <v>0</v>
      </c>
      <c r="U918" s="34"/>
      <c r="V918" s="34"/>
      <c r="W918" s="34"/>
      <c r="X918" s="34"/>
      <c r="Y918" s="34"/>
      <c r="Z918" s="34"/>
      <c r="AA918" s="34"/>
      <c r="AB918" s="34"/>
      <c r="AC918" s="34"/>
      <c r="AD918" s="34"/>
      <c r="AE918" s="34"/>
      <c r="AR918" s="202" t="s">
        <v>290</v>
      </c>
      <c r="AT918" s="202" t="s">
        <v>167</v>
      </c>
      <c r="AU918" s="202" t="s">
        <v>84</v>
      </c>
      <c r="AY918" s="17" t="s">
        <v>164</v>
      </c>
      <c r="BE918" s="203">
        <f>IF(N918="základní",J918,0)</f>
        <v>0</v>
      </c>
      <c r="BF918" s="203">
        <f>IF(N918="snížená",J918,0)</f>
        <v>0</v>
      </c>
      <c r="BG918" s="203">
        <f>IF(N918="zákl. přenesená",J918,0)</f>
        <v>0</v>
      </c>
      <c r="BH918" s="203">
        <f>IF(N918="sníž. přenesená",J918,0)</f>
        <v>0</v>
      </c>
      <c r="BI918" s="203">
        <f>IF(N918="nulová",J918,0)</f>
        <v>0</v>
      </c>
      <c r="BJ918" s="17" t="s">
        <v>82</v>
      </c>
      <c r="BK918" s="203">
        <f>ROUND(I918*H918,2)</f>
        <v>0</v>
      </c>
      <c r="BL918" s="17" t="s">
        <v>290</v>
      </c>
      <c r="BM918" s="202" t="s">
        <v>1038</v>
      </c>
    </row>
    <row r="919" spans="1:65" s="2" customFormat="1" ht="11.25">
      <c r="A919" s="34"/>
      <c r="B919" s="35"/>
      <c r="C919" s="36"/>
      <c r="D919" s="204" t="s">
        <v>174</v>
      </c>
      <c r="E919" s="36"/>
      <c r="F919" s="205" t="s">
        <v>1039</v>
      </c>
      <c r="G919" s="36"/>
      <c r="H919" s="36"/>
      <c r="I919" s="206"/>
      <c r="J919" s="36"/>
      <c r="K919" s="36"/>
      <c r="L919" s="39"/>
      <c r="M919" s="207"/>
      <c r="N919" s="208"/>
      <c r="O919" s="71"/>
      <c r="P919" s="71"/>
      <c r="Q919" s="71"/>
      <c r="R919" s="71"/>
      <c r="S919" s="71"/>
      <c r="T919" s="72"/>
      <c r="U919" s="34"/>
      <c r="V919" s="34"/>
      <c r="W919" s="34"/>
      <c r="X919" s="34"/>
      <c r="Y919" s="34"/>
      <c r="Z919" s="34"/>
      <c r="AA919" s="34"/>
      <c r="AB919" s="34"/>
      <c r="AC919" s="34"/>
      <c r="AD919" s="34"/>
      <c r="AE919" s="34"/>
      <c r="AT919" s="17" t="s">
        <v>174</v>
      </c>
      <c r="AU919" s="17" t="s">
        <v>84</v>
      </c>
    </row>
    <row r="920" spans="1:65" s="13" customFormat="1" ht="22.5">
      <c r="B920" s="209"/>
      <c r="C920" s="210"/>
      <c r="D920" s="211" t="s">
        <v>176</v>
      </c>
      <c r="E920" s="212" t="s">
        <v>1</v>
      </c>
      <c r="F920" s="213" t="s">
        <v>177</v>
      </c>
      <c r="G920" s="210"/>
      <c r="H920" s="212" t="s">
        <v>1</v>
      </c>
      <c r="I920" s="214"/>
      <c r="J920" s="210"/>
      <c r="K920" s="210"/>
      <c r="L920" s="215"/>
      <c r="M920" s="216"/>
      <c r="N920" s="217"/>
      <c r="O920" s="217"/>
      <c r="P920" s="217"/>
      <c r="Q920" s="217"/>
      <c r="R920" s="217"/>
      <c r="S920" s="217"/>
      <c r="T920" s="218"/>
      <c r="AT920" s="219" t="s">
        <v>176</v>
      </c>
      <c r="AU920" s="219" t="s">
        <v>84</v>
      </c>
      <c r="AV920" s="13" t="s">
        <v>82</v>
      </c>
      <c r="AW920" s="13" t="s">
        <v>31</v>
      </c>
      <c r="AX920" s="13" t="s">
        <v>75</v>
      </c>
      <c r="AY920" s="219" t="s">
        <v>164</v>
      </c>
    </row>
    <row r="921" spans="1:65" s="13" customFormat="1" ht="11.25">
      <c r="B921" s="209"/>
      <c r="C921" s="210"/>
      <c r="D921" s="211" t="s">
        <v>176</v>
      </c>
      <c r="E921" s="212" t="s">
        <v>1</v>
      </c>
      <c r="F921" s="213" t="s">
        <v>178</v>
      </c>
      <c r="G921" s="210"/>
      <c r="H921" s="212" t="s">
        <v>1</v>
      </c>
      <c r="I921" s="214"/>
      <c r="J921" s="210"/>
      <c r="K921" s="210"/>
      <c r="L921" s="215"/>
      <c r="M921" s="216"/>
      <c r="N921" s="217"/>
      <c r="O921" s="217"/>
      <c r="P921" s="217"/>
      <c r="Q921" s="217"/>
      <c r="R921" s="217"/>
      <c r="S921" s="217"/>
      <c r="T921" s="218"/>
      <c r="AT921" s="219" t="s">
        <v>176</v>
      </c>
      <c r="AU921" s="219" t="s">
        <v>84</v>
      </c>
      <c r="AV921" s="13" t="s">
        <v>82</v>
      </c>
      <c r="AW921" s="13" t="s">
        <v>31</v>
      </c>
      <c r="AX921" s="13" t="s">
        <v>75</v>
      </c>
      <c r="AY921" s="219" t="s">
        <v>164</v>
      </c>
    </row>
    <row r="922" spans="1:65" s="14" customFormat="1" ht="11.25">
      <c r="B922" s="220"/>
      <c r="C922" s="221"/>
      <c r="D922" s="211" t="s">
        <v>176</v>
      </c>
      <c r="E922" s="222" t="s">
        <v>1</v>
      </c>
      <c r="F922" s="223" t="s">
        <v>920</v>
      </c>
      <c r="G922" s="221"/>
      <c r="H922" s="224">
        <v>7</v>
      </c>
      <c r="I922" s="225"/>
      <c r="J922" s="221"/>
      <c r="K922" s="221"/>
      <c r="L922" s="226"/>
      <c r="M922" s="227"/>
      <c r="N922" s="228"/>
      <c r="O922" s="228"/>
      <c r="P922" s="228"/>
      <c r="Q922" s="228"/>
      <c r="R922" s="228"/>
      <c r="S922" s="228"/>
      <c r="T922" s="229"/>
      <c r="AT922" s="230" t="s">
        <v>176</v>
      </c>
      <c r="AU922" s="230" t="s">
        <v>84</v>
      </c>
      <c r="AV922" s="14" t="s">
        <v>84</v>
      </c>
      <c r="AW922" s="14" t="s">
        <v>31</v>
      </c>
      <c r="AX922" s="14" t="s">
        <v>75</v>
      </c>
      <c r="AY922" s="230" t="s">
        <v>164</v>
      </c>
    </row>
    <row r="923" spans="1:65" s="14" customFormat="1" ht="11.25">
      <c r="B923" s="220"/>
      <c r="C923" s="221"/>
      <c r="D923" s="211" t="s">
        <v>176</v>
      </c>
      <c r="E923" s="222" t="s">
        <v>1</v>
      </c>
      <c r="F923" s="223" t="s">
        <v>921</v>
      </c>
      <c r="G923" s="221"/>
      <c r="H923" s="224">
        <v>5</v>
      </c>
      <c r="I923" s="225"/>
      <c r="J923" s="221"/>
      <c r="K923" s="221"/>
      <c r="L923" s="226"/>
      <c r="M923" s="227"/>
      <c r="N923" s="228"/>
      <c r="O923" s="228"/>
      <c r="P923" s="228"/>
      <c r="Q923" s="228"/>
      <c r="R923" s="228"/>
      <c r="S923" s="228"/>
      <c r="T923" s="229"/>
      <c r="AT923" s="230" t="s">
        <v>176</v>
      </c>
      <c r="AU923" s="230" t="s">
        <v>84</v>
      </c>
      <c r="AV923" s="14" t="s">
        <v>84</v>
      </c>
      <c r="AW923" s="14" t="s">
        <v>31</v>
      </c>
      <c r="AX923" s="14" t="s">
        <v>75</v>
      </c>
      <c r="AY923" s="230" t="s">
        <v>164</v>
      </c>
    </row>
    <row r="924" spans="1:65" s="14" customFormat="1" ht="11.25">
      <c r="B924" s="220"/>
      <c r="C924" s="221"/>
      <c r="D924" s="211" t="s">
        <v>176</v>
      </c>
      <c r="E924" s="222" t="s">
        <v>1</v>
      </c>
      <c r="F924" s="223" t="s">
        <v>922</v>
      </c>
      <c r="G924" s="221"/>
      <c r="H924" s="224">
        <v>6</v>
      </c>
      <c r="I924" s="225"/>
      <c r="J924" s="221"/>
      <c r="K924" s="221"/>
      <c r="L924" s="226"/>
      <c r="M924" s="227"/>
      <c r="N924" s="228"/>
      <c r="O924" s="228"/>
      <c r="P924" s="228"/>
      <c r="Q924" s="228"/>
      <c r="R924" s="228"/>
      <c r="S924" s="228"/>
      <c r="T924" s="229"/>
      <c r="AT924" s="230" t="s">
        <v>176</v>
      </c>
      <c r="AU924" s="230" t="s">
        <v>84</v>
      </c>
      <c r="AV924" s="14" t="s">
        <v>84</v>
      </c>
      <c r="AW924" s="14" t="s">
        <v>31</v>
      </c>
      <c r="AX924" s="14" t="s">
        <v>75</v>
      </c>
      <c r="AY924" s="230" t="s">
        <v>164</v>
      </c>
    </row>
    <row r="925" spans="1:65" s="2" customFormat="1" ht="16.5" customHeight="1">
      <c r="A925" s="34"/>
      <c r="B925" s="35"/>
      <c r="C925" s="191" t="s">
        <v>1040</v>
      </c>
      <c r="D925" s="191" t="s">
        <v>167</v>
      </c>
      <c r="E925" s="192" t="s">
        <v>1041</v>
      </c>
      <c r="F925" s="193" t="s">
        <v>1042</v>
      </c>
      <c r="G925" s="194" t="s">
        <v>393</v>
      </c>
      <c r="H925" s="195">
        <v>2</v>
      </c>
      <c r="I925" s="196"/>
      <c r="J925" s="197">
        <f>ROUND(I925*H925,2)</f>
        <v>0</v>
      </c>
      <c r="K925" s="193" t="s">
        <v>171</v>
      </c>
      <c r="L925" s="39"/>
      <c r="M925" s="198" t="s">
        <v>1</v>
      </c>
      <c r="N925" s="199" t="s">
        <v>40</v>
      </c>
      <c r="O925" s="71"/>
      <c r="P925" s="200">
        <f>O925*H925</f>
        <v>0</v>
      </c>
      <c r="Q925" s="200">
        <v>2.0000000000000001E-4</v>
      </c>
      <c r="R925" s="200">
        <f>Q925*H925</f>
        <v>4.0000000000000002E-4</v>
      </c>
      <c r="S925" s="200">
        <v>0</v>
      </c>
      <c r="T925" s="201">
        <f>S925*H925</f>
        <v>0</v>
      </c>
      <c r="U925" s="34"/>
      <c r="V925" s="34"/>
      <c r="W925" s="34"/>
      <c r="X925" s="34"/>
      <c r="Y925" s="34"/>
      <c r="Z925" s="34"/>
      <c r="AA925" s="34"/>
      <c r="AB925" s="34"/>
      <c r="AC925" s="34"/>
      <c r="AD925" s="34"/>
      <c r="AE925" s="34"/>
      <c r="AR925" s="202" t="s">
        <v>290</v>
      </c>
      <c r="AT925" s="202" t="s">
        <v>167</v>
      </c>
      <c r="AU925" s="202" t="s">
        <v>84</v>
      </c>
      <c r="AY925" s="17" t="s">
        <v>164</v>
      </c>
      <c r="BE925" s="203">
        <f>IF(N925="základní",J925,0)</f>
        <v>0</v>
      </c>
      <c r="BF925" s="203">
        <f>IF(N925="snížená",J925,0)</f>
        <v>0</v>
      </c>
      <c r="BG925" s="203">
        <f>IF(N925="zákl. přenesená",J925,0)</f>
        <v>0</v>
      </c>
      <c r="BH925" s="203">
        <f>IF(N925="sníž. přenesená",J925,0)</f>
        <v>0</v>
      </c>
      <c r="BI925" s="203">
        <f>IF(N925="nulová",J925,0)</f>
        <v>0</v>
      </c>
      <c r="BJ925" s="17" t="s">
        <v>82</v>
      </c>
      <c r="BK925" s="203">
        <f>ROUND(I925*H925,2)</f>
        <v>0</v>
      </c>
      <c r="BL925" s="17" t="s">
        <v>290</v>
      </c>
      <c r="BM925" s="202" t="s">
        <v>1043</v>
      </c>
    </row>
    <row r="926" spans="1:65" s="2" customFormat="1" ht="11.25">
      <c r="A926" s="34"/>
      <c r="B926" s="35"/>
      <c r="C926" s="36"/>
      <c r="D926" s="204" t="s">
        <v>174</v>
      </c>
      <c r="E926" s="36"/>
      <c r="F926" s="205" t="s">
        <v>1044</v>
      </c>
      <c r="G926" s="36"/>
      <c r="H926" s="36"/>
      <c r="I926" s="206"/>
      <c r="J926" s="36"/>
      <c r="K926" s="36"/>
      <c r="L926" s="39"/>
      <c r="M926" s="207"/>
      <c r="N926" s="208"/>
      <c r="O926" s="71"/>
      <c r="P926" s="71"/>
      <c r="Q926" s="71"/>
      <c r="R926" s="71"/>
      <c r="S926" s="71"/>
      <c r="T926" s="72"/>
      <c r="U926" s="34"/>
      <c r="V926" s="34"/>
      <c r="W926" s="34"/>
      <c r="X926" s="34"/>
      <c r="Y926" s="34"/>
      <c r="Z926" s="34"/>
      <c r="AA926" s="34"/>
      <c r="AB926" s="34"/>
      <c r="AC926" s="34"/>
      <c r="AD926" s="34"/>
      <c r="AE926" s="34"/>
      <c r="AT926" s="17" t="s">
        <v>174</v>
      </c>
      <c r="AU926" s="17" t="s">
        <v>84</v>
      </c>
    </row>
    <row r="927" spans="1:65" s="13" customFormat="1" ht="22.5">
      <c r="B927" s="209"/>
      <c r="C927" s="210"/>
      <c r="D927" s="211" t="s">
        <v>176</v>
      </c>
      <c r="E927" s="212" t="s">
        <v>1</v>
      </c>
      <c r="F927" s="213" t="s">
        <v>177</v>
      </c>
      <c r="G927" s="210"/>
      <c r="H927" s="212" t="s">
        <v>1</v>
      </c>
      <c r="I927" s="214"/>
      <c r="J927" s="210"/>
      <c r="K927" s="210"/>
      <c r="L927" s="215"/>
      <c r="M927" s="216"/>
      <c r="N927" s="217"/>
      <c r="O927" s="217"/>
      <c r="P927" s="217"/>
      <c r="Q927" s="217"/>
      <c r="R927" s="217"/>
      <c r="S927" s="217"/>
      <c r="T927" s="218"/>
      <c r="AT927" s="219" t="s">
        <v>176</v>
      </c>
      <c r="AU927" s="219" t="s">
        <v>84</v>
      </c>
      <c r="AV927" s="13" t="s">
        <v>82</v>
      </c>
      <c r="AW927" s="13" t="s">
        <v>31</v>
      </c>
      <c r="AX927" s="13" t="s">
        <v>75</v>
      </c>
      <c r="AY927" s="219" t="s">
        <v>164</v>
      </c>
    </row>
    <row r="928" spans="1:65" s="13" customFormat="1" ht="11.25">
      <c r="B928" s="209"/>
      <c r="C928" s="210"/>
      <c r="D928" s="211" t="s">
        <v>176</v>
      </c>
      <c r="E928" s="212" t="s">
        <v>1</v>
      </c>
      <c r="F928" s="213" t="s">
        <v>178</v>
      </c>
      <c r="G928" s="210"/>
      <c r="H928" s="212" t="s">
        <v>1</v>
      </c>
      <c r="I928" s="214"/>
      <c r="J928" s="210"/>
      <c r="K928" s="210"/>
      <c r="L928" s="215"/>
      <c r="M928" s="216"/>
      <c r="N928" s="217"/>
      <c r="O928" s="217"/>
      <c r="P928" s="217"/>
      <c r="Q928" s="217"/>
      <c r="R928" s="217"/>
      <c r="S928" s="217"/>
      <c r="T928" s="218"/>
      <c r="AT928" s="219" t="s">
        <v>176</v>
      </c>
      <c r="AU928" s="219" t="s">
        <v>84</v>
      </c>
      <c r="AV928" s="13" t="s">
        <v>82</v>
      </c>
      <c r="AW928" s="13" t="s">
        <v>31</v>
      </c>
      <c r="AX928" s="13" t="s">
        <v>75</v>
      </c>
      <c r="AY928" s="219" t="s">
        <v>164</v>
      </c>
    </row>
    <row r="929" spans="1:65" s="14" customFormat="1" ht="11.25">
      <c r="B929" s="220"/>
      <c r="C929" s="221"/>
      <c r="D929" s="211" t="s">
        <v>176</v>
      </c>
      <c r="E929" s="222" t="s">
        <v>1</v>
      </c>
      <c r="F929" s="223" t="s">
        <v>928</v>
      </c>
      <c r="G929" s="221"/>
      <c r="H929" s="224">
        <v>1</v>
      </c>
      <c r="I929" s="225"/>
      <c r="J929" s="221"/>
      <c r="K929" s="221"/>
      <c r="L929" s="226"/>
      <c r="M929" s="227"/>
      <c r="N929" s="228"/>
      <c r="O929" s="228"/>
      <c r="P929" s="228"/>
      <c r="Q929" s="228"/>
      <c r="R929" s="228"/>
      <c r="S929" s="228"/>
      <c r="T929" s="229"/>
      <c r="AT929" s="230" t="s">
        <v>176</v>
      </c>
      <c r="AU929" s="230" t="s">
        <v>84</v>
      </c>
      <c r="AV929" s="14" t="s">
        <v>84</v>
      </c>
      <c r="AW929" s="14" t="s">
        <v>31</v>
      </c>
      <c r="AX929" s="14" t="s">
        <v>75</v>
      </c>
      <c r="AY929" s="230" t="s">
        <v>164</v>
      </c>
    </row>
    <row r="930" spans="1:65" s="14" customFormat="1" ht="11.25">
      <c r="B930" s="220"/>
      <c r="C930" s="221"/>
      <c r="D930" s="211" t="s">
        <v>176</v>
      </c>
      <c r="E930" s="222" t="s">
        <v>1</v>
      </c>
      <c r="F930" s="223" t="s">
        <v>929</v>
      </c>
      <c r="G930" s="221"/>
      <c r="H930" s="224">
        <v>1</v>
      </c>
      <c r="I930" s="225"/>
      <c r="J930" s="221"/>
      <c r="K930" s="221"/>
      <c r="L930" s="226"/>
      <c r="M930" s="227"/>
      <c r="N930" s="228"/>
      <c r="O930" s="228"/>
      <c r="P930" s="228"/>
      <c r="Q930" s="228"/>
      <c r="R930" s="228"/>
      <c r="S930" s="228"/>
      <c r="T930" s="229"/>
      <c r="AT930" s="230" t="s">
        <v>176</v>
      </c>
      <c r="AU930" s="230" t="s">
        <v>84</v>
      </c>
      <c r="AV930" s="14" t="s">
        <v>84</v>
      </c>
      <c r="AW930" s="14" t="s">
        <v>31</v>
      </c>
      <c r="AX930" s="14" t="s">
        <v>75</v>
      </c>
      <c r="AY930" s="230" t="s">
        <v>164</v>
      </c>
    </row>
    <row r="931" spans="1:65" s="2" customFormat="1" ht="26.45" customHeight="1">
      <c r="A931" s="34"/>
      <c r="B931" s="35"/>
      <c r="C931" s="191" t="s">
        <v>1045</v>
      </c>
      <c r="D931" s="191" t="s">
        <v>167</v>
      </c>
      <c r="E931" s="192" t="s">
        <v>1046</v>
      </c>
      <c r="F931" s="193" t="s">
        <v>1047</v>
      </c>
      <c r="G931" s="194" t="s">
        <v>393</v>
      </c>
      <c r="H931" s="195">
        <v>18</v>
      </c>
      <c r="I931" s="196"/>
      <c r="J931" s="197">
        <f>ROUND(I931*H931,2)</f>
        <v>0</v>
      </c>
      <c r="K931" s="193" t="s">
        <v>171</v>
      </c>
      <c r="L931" s="39"/>
      <c r="M931" s="198" t="s">
        <v>1</v>
      </c>
      <c r="N931" s="199" t="s">
        <v>40</v>
      </c>
      <c r="O931" s="71"/>
      <c r="P931" s="200">
        <f>O931*H931</f>
        <v>0</v>
      </c>
      <c r="Q931" s="200">
        <v>2.1000000000000001E-4</v>
      </c>
      <c r="R931" s="200">
        <f>Q931*H931</f>
        <v>3.7800000000000004E-3</v>
      </c>
      <c r="S931" s="200">
        <v>0</v>
      </c>
      <c r="T931" s="201">
        <f>S931*H931</f>
        <v>0</v>
      </c>
      <c r="U931" s="34"/>
      <c r="V931" s="34"/>
      <c r="W931" s="34"/>
      <c r="X931" s="34"/>
      <c r="Y931" s="34"/>
      <c r="Z931" s="34"/>
      <c r="AA931" s="34"/>
      <c r="AB931" s="34"/>
      <c r="AC931" s="34"/>
      <c r="AD931" s="34"/>
      <c r="AE931" s="34"/>
      <c r="AR931" s="202" t="s">
        <v>290</v>
      </c>
      <c r="AT931" s="202" t="s">
        <v>167</v>
      </c>
      <c r="AU931" s="202" t="s">
        <v>84</v>
      </c>
      <c r="AY931" s="17" t="s">
        <v>164</v>
      </c>
      <c r="BE931" s="203">
        <f>IF(N931="základní",J931,0)</f>
        <v>0</v>
      </c>
      <c r="BF931" s="203">
        <f>IF(N931="snížená",J931,0)</f>
        <v>0</v>
      </c>
      <c r="BG931" s="203">
        <f>IF(N931="zákl. přenesená",J931,0)</f>
        <v>0</v>
      </c>
      <c r="BH931" s="203">
        <f>IF(N931="sníž. přenesená",J931,0)</f>
        <v>0</v>
      </c>
      <c r="BI931" s="203">
        <f>IF(N931="nulová",J931,0)</f>
        <v>0</v>
      </c>
      <c r="BJ931" s="17" t="s">
        <v>82</v>
      </c>
      <c r="BK931" s="203">
        <f>ROUND(I931*H931,2)</f>
        <v>0</v>
      </c>
      <c r="BL931" s="17" t="s">
        <v>290</v>
      </c>
      <c r="BM931" s="202" t="s">
        <v>1048</v>
      </c>
    </row>
    <row r="932" spans="1:65" s="2" customFormat="1" ht="11.25">
      <c r="A932" s="34"/>
      <c r="B932" s="35"/>
      <c r="C932" s="36"/>
      <c r="D932" s="204" t="s">
        <v>174</v>
      </c>
      <c r="E932" s="36"/>
      <c r="F932" s="205" t="s">
        <v>1049</v>
      </c>
      <c r="G932" s="36"/>
      <c r="H932" s="36"/>
      <c r="I932" s="206"/>
      <c r="J932" s="36"/>
      <c r="K932" s="36"/>
      <c r="L932" s="39"/>
      <c r="M932" s="207"/>
      <c r="N932" s="208"/>
      <c r="O932" s="71"/>
      <c r="P932" s="71"/>
      <c r="Q932" s="71"/>
      <c r="R932" s="71"/>
      <c r="S932" s="71"/>
      <c r="T932" s="72"/>
      <c r="U932" s="34"/>
      <c r="V932" s="34"/>
      <c r="W932" s="34"/>
      <c r="X932" s="34"/>
      <c r="Y932" s="34"/>
      <c r="Z932" s="34"/>
      <c r="AA932" s="34"/>
      <c r="AB932" s="34"/>
      <c r="AC932" s="34"/>
      <c r="AD932" s="34"/>
      <c r="AE932" s="34"/>
      <c r="AT932" s="17" t="s">
        <v>174</v>
      </c>
      <c r="AU932" s="17" t="s">
        <v>84</v>
      </c>
    </row>
    <row r="933" spans="1:65" s="13" customFormat="1" ht="22.5">
      <c r="B933" s="209"/>
      <c r="C933" s="210"/>
      <c r="D933" s="211" t="s">
        <v>176</v>
      </c>
      <c r="E933" s="212" t="s">
        <v>1</v>
      </c>
      <c r="F933" s="213" t="s">
        <v>177</v>
      </c>
      <c r="G933" s="210"/>
      <c r="H933" s="212" t="s">
        <v>1</v>
      </c>
      <c r="I933" s="214"/>
      <c r="J933" s="210"/>
      <c r="K933" s="210"/>
      <c r="L933" s="215"/>
      <c r="M933" s="216"/>
      <c r="N933" s="217"/>
      <c r="O933" s="217"/>
      <c r="P933" s="217"/>
      <c r="Q933" s="217"/>
      <c r="R933" s="217"/>
      <c r="S933" s="217"/>
      <c r="T933" s="218"/>
      <c r="AT933" s="219" t="s">
        <v>176</v>
      </c>
      <c r="AU933" s="219" t="s">
        <v>84</v>
      </c>
      <c r="AV933" s="13" t="s">
        <v>82</v>
      </c>
      <c r="AW933" s="13" t="s">
        <v>31</v>
      </c>
      <c r="AX933" s="13" t="s">
        <v>75</v>
      </c>
      <c r="AY933" s="219" t="s">
        <v>164</v>
      </c>
    </row>
    <row r="934" spans="1:65" s="13" customFormat="1" ht="11.25">
      <c r="B934" s="209"/>
      <c r="C934" s="210"/>
      <c r="D934" s="211" t="s">
        <v>176</v>
      </c>
      <c r="E934" s="212" t="s">
        <v>1</v>
      </c>
      <c r="F934" s="213" t="s">
        <v>178</v>
      </c>
      <c r="G934" s="210"/>
      <c r="H934" s="212" t="s">
        <v>1</v>
      </c>
      <c r="I934" s="214"/>
      <c r="J934" s="210"/>
      <c r="K934" s="210"/>
      <c r="L934" s="215"/>
      <c r="M934" s="216"/>
      <c r="N934" s="217"/>
      <c r="O934" s="217"/>
      <c r="P934" s="217"/>
      <c r="Q934" s="217"/>
      <c r="R934" s="217"/>
      <c r="S934" s="217"/>
      <c r="T934" s="218"/>
      <c r="AT934" s="219" t="s">
        <v>176</v>
      </c>
      <c r="AU934" s="219" t="s">
        <v>84</v>
      </c>
      <c r="AV934" s="13" t="s">
        <v>82</v>
      </c>
      <c r="AW934" s="13" t="s">
        <v>31</v>
      </c>
      <c r="AX934" s="13" t="s">
        <v>75</v>
      </c>
      <c r="AY934" s="219" t="s">
        <v>164</v>
      </c>
    </row>
    <row r="935" spans="1:65" s="14" customFormat="1" ht="11.25">
      <c r="B935" s="220"/>
      <c r="C935" s="221"/>
      <c r="D935" s="211" t="s">
        <v>176</v>
      </c>
      <c r="E935" s="222" t="s">
        <v>1</v>
      </c>
      <c r="F935" s="223" t="s">
        <v>1050</v>
      </c>
      <c r="G935" s="221"/>
      <c r="H935" s="224">
        <v>18</v>
      </c>
      <c r="I935" s="225"/>
      <c r="J935" s="221"/>
      <c r="K935" s="221"/>
      <c r="L935" s="226"/>
      <c r="M935" s="227"/>
      <c r="N935" s="228"/>
      <c r="O935" s="228"/>
      <c r="P935" s="228"/>
      <c r="Q935" s="228"/>
      <c r="R935" s="228"/>
      <c r="S935" s="228"/>
      <c r="T935" s="229"/>
      <c r="AT935" s="230" t="s">
        <v>176</v>
      </c>
      <c r="AU935" s="230" t="s">
        <v>84</v>
      </c>
      <c r="AV935" s="14" t="s">
        <v>84</v>
      </c>
      <c r="AW935" s="14" t="s">
        <v>31</v>
      </c>
      <c r="AX935" s="14" t="s">
        <v>75</v>
      </c>
      <c r="AY935" s="230" t="s">
        <v>164</v>
      </c>
    </row>
    <row r="936" spans="1:65" s="2" customFormat="1" ht="26.45" customHeight="1">
      <c r="A936" s="34"/>
      <c r="B936" s="35"/>
      <c r="C936" s="191" t="s">
        <v>1051</v>
      </c>
      <c r="D936" s="191" t="s">
        <v>167</v>
      </c>
      <c r="E936" s="192" t="s">
        <v>1052</v>
      </c>
      <c r="F936" s="193" t="s">
        <v>1053</v>
      </c>
      <c r="G936" s="194" t="s">
        <v>204</v>
      </c>
      <c r="H936" s="195">
        <v>23.8</v>
      </c>
      <c r="I936" s="196"/>
      <c r="J936" s="197">
        <f>ROUND(I936*H936,2)</f>
        <v>0</v>
      </c>
      <c r="K936" s="193" t="s">
        <v>171</v>
      </c>
      <c r="L936" s="39"/>
      <c r="M936" s="198" t="s">
        <v>1</v>
      </c>
      <c r="N936" s="199" t="s">
        <v>40</v>
      </c>
      <c r="O936" s="71"/>
      <c r="P936" s="200">
        <f>O936*H936</f>
        <v>0</v>
      </c>
      <c r="Q936" s="200">
        <v>3.2000000000000003E-4</v>
      </c>
      <c r="R936" s="200">
        <f>Q936*H936</f>
        <v>7.6160000000000012E-3</v>
      </c>
      <c r="S936" s="200">
        <v>0</v>
      </c>
      <c r="T936" s="201">
        <f>S936*H936</f>
        <v>0</v>
      </c>
      <c r="U936" s="34"/>
      <c r="V936" s="34"/>
      <c r="W936" s="34"/>
      <c r="X936" s="34"/>
      <c r="Y936" s="34"/>
      <c r="Z936" s="34"/>
      <c r="AA936" s="34"/>
      <c r="AB936" s="34"/>
      <c r="AC936" s="34"/>
      <c r="AD936" s="34"/>
      <c r="AE936" s="34"/>
      <c r="AR936" s="202" t="s">
        <v>290</v>
      </c>
      <c r="AT936" s="202" t="s">
        <v>167</v>
      </c>
      <c r="AU936" s="202" t="s">
        <v>84</v>
      </c>
      <c r="AY936" s="17" t="s">
        <v>164</v>
      </c>
      <c r="BE936" s="203">
        <f>IF(N936="základní",J936,0)</f>
        <v>0</v>
      </c>
      <c r="BF936" s="203">
        <f>IF(N936="snížená",J936,0)</f>
        <v>0</v>
      </c>
      <c r="BG936" s="203">
        <f>IF(N936="zákl. přenesená",J936,0)</f>
        <v>0</v>
      </c>
      <c r="BH936" s="203">
        <f>IF(N936="sníž. přenesená",J936,0)</f>
        <v>0</v>
      </c>
      <c r="BI936" s="203">
        <f>IF(N936="nulová",J936,0)</f>
        <v>0</v>
      </c>
      <c r="BJ936" s="17" t="s">
        <v>82</v>
      </c>
      <c r="BK936" s="203">
        <f>ROUND(I936*H936,2)</f>
        <v>0</v>
      </c>
      <c r="BL936" s="17" t="s">
        <v>290</v>
      </c>
      <c r="BM936" s="202" t="s">
        <v>1054</v>
      </c>
    </row>
    <row r="937" spans="1:65" s="2" customFormat="1" ht="11.25">
      <c r="A937" s="34"/>
      <c r="B937" s="35"/>
      <c r="C937" s="36"/>
      <c r="D937" s="204" t="s">
        <v>174</v>
      </c>
      <c r="E937" s="36"/>
      <c r="F937" s="205" t="s">
        <v>1055</v>
      </c>
      <c r="G937" s="36"/>
      <c r="H937" s="36"/>
      <c r="I937" s="206"/>
      <c r="J937" s="36"/>
      <c r="K937" s="36"/>
      <c r="L937" s="39"/>
      <c r="M937" s="207"/>
      <c r="N937" s="208"/>
      <c r="O937" s="71"/>
      <c r="P937" s="71"/>
      <c r="Q937" s="71"/>
      <c r="R937" s="71"/>
      <c r="S937" s="71"/>
      <c r="T937" s="72"/>
      <c r="U937" s="34"/>
      <c r="V937" s="34"/>
      <c r="W937" s="34"/>
      <c r="X937" s="34"/>
      <c r="Y937" s="34"/>
      <c r="Z937" s="34"/>
      <c r="AA937" s="34"/>
      <c r="AB937" s="34"/>
      <c r="AC937" s="34"/>
      <c r="AD937" s="34"/>
      <c r="AE937" s="34"/>
      <c r="AT937" s="17" t="s">
        <v>174</v>
      </c>
      <c r="AU937" s="17" t="s">
        <v>84</v>
      </c>
    </row>
    <row r="938" spans="1:65" s="13" customFormat="1" ht="22.5">
      <c r="B938" s="209"/>
      <c r="C938" s="210"/>
      <c r="D938" s="211" t="s">
        <v>176</v>
      </c>
      <c r="E938" s="212" t="s">
        <v>1</v>
      </c>
      <c r="F938" s="213" t="s">
        <v>177</v>
      </c>
      <c r="G938" s="210"/>
      <c r="H938" s="212" t="s">
        <v>1</v>
      </c>
      <c r="I938" s="214"/>
      <c r="J938" s="210"/>
      <c r="K938" s="210"/>
      <c r="L938" s="215"/>
      <c r="M938" s="216"/>
      <c r="N938" s="217"/>
      <c r="O938" s="217"/>
      <c r="P938" s="217"/>
      <c r="Q938" s="217"/>
      <c r="R938" s="217"/>
      <c r="S938" s="217"/>
      <c r="T938" s="218"/>
      <c r="AT938" s="219" t="s">
        <v>176</v>
      </c>
      <c r="AU938" s="219" t="s">
        <v>84</v>
      </c>
      <c r="AV938" s="13" t="s">
        <v>82</v>
      </c>
      <c r="AW938" s="13" t="s">
        <v>31</v>
      </c>
      <c r="AX938" s="13" t="s">
        <v>75</v>
      </c>
      <c r="AY938" s="219" t="s">
        <v>164</v>
      </c>
    </row>
    <row r="939" spans="1:65" s="13" customFormat="1" ht="11.25">
      <c r="B939" s="209"/>
      <c r="C939" s="210"/>
      <c r="D939" s="211" t="s">
        <v>176</v>
      </c>
      <c r="E939" s="212" t="s">
        <v>1</v>
      </c>
      <c r="F939" s="213" t="s">
        <v>178</v>
      </c>
      <c r="G939" s="210"/>
      <c r="H939" s="212" t="s">
        <v>1</v>
      </c>
      <c r="I939" s="214"/>
      <c r="J939" s="210"/>
      <c r="K939" s="210"/>
      <c r="L939" s="215"/>
      <c r="M939" s="216"/>
      <c r="N939" s="217"/>
      <c r="O939" s="217"/>
      <c r="P939" s="217"/>
      <c r="Q939" s="217"/>
      <c r="R939" s="217"/>
      <c r="S939" s="217"/>
      <c r="T939" s="218"/>
      <c r="AT939" s="219" t="s">
        <v>176</v>
      </c>
      <c r="AU939" s="219" t="s">
        <v>84</v>
      </c>
      <c r="AV939" s="13" t="s">
        <v>82</v>
      </c>
      <c r="AW939" s="13" t="s">
        <v>31</v>
      </c>
      <c r="AX939" s="13" t="s">
        <v>75</v>
      </c>
      <c r="AY939" s="219" t="s">
        <v>164</v>
      </c>
    </row>
    <row r="940" spans="1:65" s="14" customFormat="1" ht="11.25">
      <c r="B940" s="220"/>
      <c r="C940" s="221"/>
      <c r="D940" s="211" t="s">
        <v>176</v>
      </c>
      <c r="E940" s="222" t="s">
        <v>1</v>
      </c>
      <c r="F940" s="223" t="s">
        <v>912</v>
      </c>
      <c r="G940" s="221"/>
      <c r="H940" s="224">
        <v>9.6</v>
      </c>
      <c r="I940" s="225"/>
      <c r="J940" s="221"/>
      <c r="K940" s="221"/>
      <c r="L940" s="226"/>
      <c r="M940" s="227"/>
      <c r="N940" s="228"/>
      <c r="O940" s="228"/>
      <c r="P940" s="228"/>
      <c r="Q940" s="228"/>
      <c r="R940" s="228"/>
      <c r="S940" s="228"/>
      <c r="T940" s="229"/>
      <c r="AT940" s="230" t="s">
        <v>176</v>
      </c>
      <c r="AU940" s="230" t="s">
        <v>84</v>
      </c>
      <c r="AV940" s="14" t="s">
        <v>84</v>
      </c>
      <c r="AW940" s="14" t="s">
        <v>31</v>
      </c>
      <c r="AX940" s="14" t="s">
        <v>75</v>
      </c>
      <c r="AY940" s="230" t="s">
        <v>164</v>
      </c>
    </row>
    <row r="941" spans="1:65" s="14" customFormat="1" ht="11.25">
      <c r="B941" s="220"/>
      <c r="C941" s="221"/>
      <c r="D941" s="211" t="s">
        <v>176</v>
      </c>
      <c r="E941" s="222" t="s">
        <v>1</v>
      </c>
      <c r="F941" s="223" t="s">
        <v>913</v>
      </c>
      <c r="G941" s="221"/>
      <c r="H941" s="224">
        <v>7.6</v>
      </c>
      <c r="I941" s="225"/>
      <c r="J941" s="221"/>
      <c r="K941" s="221"/>
      <c r="L941" s="226"/>
      <c r="M941" s="227"/>
      <c r="N941" s="228"/>
      <c r="O941" s="228"/>
      <c r="P941" s="228"/>
      <c r="Q941" s="228"/>
      <c r="R941" s="228"/>
      <c r="S941" s="228"/>
      <c r="T941" s="229"/>
      <c r="AT941" s="230" t="s">
        <v>176</v>
      </c>
      <c r="AU941" s="230" t="s">
        <v>84</v>
      </c>
      <c r="AV941" s="14" t="s">
        <v>84</v>
      </c>
      <c r="AW941" s="14" t="s">
        <v>31</v>
      </c>
      <c r="AX941" s="14" t="s">
        <v>75</v>
      </c>
      <c r="AY941" s="230" t="s">
        <v>164</v>
      </c>
    </row>
    <row r="942" spans="1:65" s="14" customFormat="1" ht="11.25">
      <c r="B942" s="220"/>
      <c r="C942" s="221"/>
      <c r="D942" s="211" t="s">
        <v>176</v>
      </c>
      <c r="E942" s="222" t="s">
        <v>1</v>
      </c>
      <c r="F942" s="223" t="s">
        <v>914</v>
      </c>
      <c r="G942" s="221"/>
      <c r="H942" s="224">
        <v>6.6</v>
      </c>
      <c r="I942" s="225"/>
      <c r="J942" s="221"/>
      <c r="K942" s="221"/>
      <c r="L942" s="226"/>
      <c r="M942" s="227"/>
      <c r="N942" s="228"/>
      <c r="O942" s="228"/>
      <c r="P942" s="228"/>
      <c r="Q942" s="228"/>
      <c r="R942" s="228"/>
      <c r="S942" s="228"/>
      <c r="T942" s="229"/>
      <c r="AT942" s="230" t="s">
        <v>176</v>
      </c>
      <c r="AU942" s="230" t="s">
        <v>84</v>
      </c>
      <c r="AV942" s="14" t="s">
        <v>84</v>
      </c>
      <c r="AW942" s="14" t="s">
        <v>31</v>
      </c>
      <c r="AX942" s="14" t="s">
        <v>75</v>
      </c>
      <c r="AY942" s="230" t="s">
        <v>164</v>
      </c>
    </row>
    <row r="943" spans="1:65" s="2" customFormat="1" ht="26.45" customHeight="1">
      <c r="A943" s="34"/>
      <c r="B943" s="35"/>
      <c r="C943" s="191" t="s">
        <v>1056</v>
      </c>
      <c r="D943" s="191" t="s">
        <v>167</v>
      </c>
      <c r="E943" s="192" t="s">
        <v>1057</v>
      </c>
      <c r="F943" s="193" t="s">
        <v>1058</v>
      </c>
      <c r="G943" s="194" t="s">
        <v>204</v>
      </c>
      <c r="H943" s="195">
        <v>12.8</v>
      </c>
      <c r="I943" s="196"/>
      <c r="J943" s="197">
        <f>ROUND(I943*H943,2)</f>
        <v>0</v>
      </c>
      <c r="K943" s="193" t="s">
        <v>675</v>
      </c>
      <c r="L943" s="39"/>
      <c r="M943" s="198" t="s">
        <v>1</v>
      </c>
      <c r="N943" s="199" t="s">
        <v>40</v>
      </c>
      <c r="O943" s="71"/>
      <c r="P943" s="200">
        <f>O943*H943</f>
        <v>0</v>
      </c>
      <c r="Q943" s="200">
        <v>3.2000000000000003E-4</v>
      </c>
      <c r="R943" s="200">
        <f>Q943*H943</f>
        <v>4.0960000000000007E-3</v>
      </c>
      <c r="S943" s="200">
        <v>0</v>
      </c>
      <c r="T943" s="201">
        <f>S943*H943</f>
        <v>0</v>
      </c>
      <c r="U943" s="34"/>
      <c r="V943" s="34"/>
      <c r="W943" s="34"/>
      <c r="X943" s="34"/>
      <c r="Y943" s="34"/>
      <c r="Z943" s="34"/>
      <c r="AA943" s="34"/>
      <c r="AB943" s="34"/>
      <c r="AC943" s="34"/>
      <c r="AD943" s="34"/>
      <c r="AE943" s="34"/>
      <c r="AR943" s="202" t="s">
        <v>290</v>
      </c>
      <c r="AT943" s="202" t="s">
        <v>167</v>
      </c>
      <c r="AU943" s="202" t="s">
        <v>84</v>
      </c>
      <c r="AY943" s="17" t="s">
        <v>164</v>
      </c>
      <c r="BE943" s="203">
        <f>IF(N943="základní",J943,0)</f>
        <v>0</v>
      </c>
      <c r="BF943" s="203">
        <f>IF(N943="snížená",J943,0)</f>
        <v>0</v>
      </c>
      <c r="BG943" s="203">
        <f>IF(N943="zákl. přenesená",J943,0)</f>
        <v>0</v>
      </c>
      <c r="BH943" s="203">
        <f>IF(N943="sníž. přenesená",J943,0)</f>
        <v>0</v>
      </c>
      <c r="BI943" s="203">
        <f>IF(N943="nulová",J943,0)</f>
        <v>0</v>
      </c>
      <c r="BJ943" s="17" t="s">
        <v>82</v>
      </c>
      <c r="BK943" s="203">
        <f>ROUND(I943*H943,2)</f>
        <v>0</v>
      </c>
      <c r="BL943" s="17" t="s">
        <v>290</v>
      </c>
      <c r="BM943" s="202" t="s">
        <v>1059</v>
      </c>
    </row>
    <row r="944" spans="1:65" s="2" customFormat="1" ht="11.25">
      <c r="A944" s="34"/>
      <c r="B944" s="35"/>
      <c r="C944" s="36"/>
      <c r="D944" s="204" t="s">
        <v>174</v>
      </c>
      <c r="E944" s="36"/>
      <c r="F944" s="205" t="s">
        <v>1060</v>
      </c>
      <c r="G944" s="36"/>
      <c r="H944" s="36"/>
      <c r="I944" s="206"/>
      <c r="J944" s="36"/>
      <c r="K944" s="36"/>
      <c r="L944" s="39"/>
      <c r="M944" s="207"/>
      <c r="N944" s="208"/>
      <c r="O944" s="71"/>
      <c r="P944" s="71"/>
      <c r="Q944" s="71"/>
      <c r="R944" s="71"/>
      <c r="S944" s="71"/>
      <c r="T944" s="72"/>
      <c r="U944" s="34"/>
      <c r="V944" s="34"/>
      <c r="W944" s="34"/>
      <c r="X944" s="34"/>
      <c r="Y944" s="34"/>
      <c r="Z944" s="34"/>
      <c r="AA944" s="34"/>
      <c r="AB944" s="34"/>
      <c r="AC944" s="34"/>
      <c r="AD944" s="34"/>
      <c r="AE944" s="34"/>
      <c r="AT944" s="17" t="s">
        <v>174</v>
      </c>
      <c r="AU944" s="17" t="s">
        <v>84</v>
      </c>
    </row>
    <row r="945" spans="1:65" s="13" customFormat="1" ht="22.5">
      <c r="B945" s="209"/>
      <c r="C945" s="210"/>
      <c r="D945" s="211" t="s">
        <v>176</v>
      </c>
      <c r="E945" s="212" t="s">
        <v>1</v>
      </c>
      <c r="F945" s="213" t="s">
        <v>177</v>
      </c>
      <c r="G945" s="210"/>
      <c r="H945" s="212" t="s">
        <v>1</v>
      </c>
      <c r="I945" s="214"/>
      <c r="J945" s="210"/>
      <c r="K945" s="210"/>
      <c r="L945" s="215"/>
      <c r="M945" s="216"/>
      <c r="N945" s="217"/>
      <c r="O945" s="217"/>
      <c r="P945" s="217"/>
      <c r="Q945" s="217"/>
      <c r="R945" s="217"/>
      <c r="S945" s="217"/>
      <c r="T945" s="218"/>
      <c r="AT945" s="219" t="s">
        <v>176</v>
      </c>
      <c r="AU945" s="219" t="s">
        <v>84</v>
      </c>
      <c r="AV945" s="13" t="s">
        <v>82</v>
      </c>
      <c r="AW945" s="13" t="s">
        <v>31</v>
      </c>
      <c r="AX945" s="13" t="s">
        <v>75</v>
      </c>
      <c r="AY945" s="219" t="s">
        <v>164</v>
      </c>
    </row>
    <row r="946" spans="1:65" s="13" customFormat="1" ht="11.25">
      <c r="B946" s="209"/>
      <c r="C946" s="210"/>
      <c r="D946" s="211" t="s">
        <v>176</v>
      </c>
      <c r="E946" s="212" t="s">
        <v>1</v>
      </c>
      <c r="F946" s="213" t="s">
        <v>178</v>
      </c>
      <c r="G946" s="210"/>
      <c r="H946" s="212" t="s">
        <v>1</v>
      </c>
      <c r="I946" s="214"/>
      <c r="J946" s="210"/>
      <c r="K946" s="210"/>
      <c r="L946" s="215"/>
      <c r="M946" s="216"/>
      <c r="N946" s="217"/>
      <c r="O946" s="217"/>
      <c r="P946" s="217"/>
      <c r="Q946" s="217"/>
      <c r="R946" s="217"/>
      <c r="S946" s="217"/>
      <c r="T946" s="218"/>
      <c r="AT946" s="219" t="s">
        <v>176</v>
      </c>
      <c r="AU946" s="219" t="s">
        <v>84</v>
      </c>
      <c r="AV946" s="13" t="s">
        <v>82</v>
      </c>
      <c r="AW946" s="13" t="s">
        <v>31</v>
      </c>
      <c r="AX946" s="13" t="s">
        <v>75</v>
      </c>
      <c r="AY946" s="219" t="s">
        <v>164</v>
      </c>
    </row>
    <row r="947" spans="1:65" s="14" customFormat="1" ht="11.25">
      <c r="B947" s="220"/>
      <c r="C947" s="221"/>
      <c r="D947" s="211" t="s">
        <v>176</v>
      </c>
      <c r="E947" s="222" t="s">
        <v>1</v>
      </c>
      <c r="F947" s="223" t="s">
        <v>1061</v>
      </c>
      <c r="G947" s="221"/>
      <c r="H947" s="224">
        <v>3.7</v>
      </c>
      <c r="I947" s="225"/>
      <c r="J947" s="221"/>
      <c r="K947" s="221"/>
      <c r="L947" s="226"/>
      <c r="M947" s="227"/>
      <c r="N947" s="228"/>
      <c r="O947" s="228"/>
      <c r="P947" s="228"/>
      <c r="Q947" s="228"/>
      <c r="R947" s="228"/>
      <c r="S947" s="228"/>
      <c r="T947" s="229"/>
      <c r="AT947" s="230" t="s">
        <v>176</v>
      </c>
      <c r="AU947" s="230" t="s">
        <v>84</v>
      </c>
      <c r="AV947" s="14" t="s">
        <v>84</v>
      </c>
      <c r="AW947" s="14" t="s">
        <v>31</v>
      </c>
      <c r="AX947" s="14" t="s">
        <v>75</v>
      </c>
      <c r="AY947" s="230" t="s">
        <v>164</v>
      </c>
    </row>
    <row r="948" spans="1:65" s="14" customFormat="1" ht="11.25">
      <c r="B948" s="220"/>
      <c r="C948" s="221"/>
      <c r="D948" s="211" t="s">
        <v>176</v>
      </c>
      <c r="E948" s="222" t="s">
        <v>1</v>
      </c>
      <c r="F948" s="223" t="s">
        <v>1062</v>
      </c>
      <c r="G948" s="221"/>
      <c r="H948" s="224">
        <v>3.3</v>
      </c>
      <c r="I948" s="225"/>
      <c r="J948" s="221"/>
      <c r="K948" s="221"/>
      <c r="L948" s="226"/>
      <c r="M948" s="227"/>
      <c r="N948" s="228"/>
      <c r="O948" s="228"/>
      <c r="P948" s="228"/>
      <c r="Q948" s="228"/>
      <c r="R948" s="228"/>
      <c r="S948" s="228"/>
      <c r="T948" s="229"/>
      <c r="AT948" s="230" t="s">
        <v>176</v>
      </c>
      <c r="AU948" s="230" t="s">
        <v>84</v>
      </c>
      <c r="AV948" s="14" t="s">
        <v>84</v>
      </c>
      <c r="AW948" s="14" t="s">
        <v>31</v>
      </c>
      <c r="AX948" s="14" t="s">
        <v>75</v>
      </c>
      <c r="AY948" s="230" t="s">
        <v>164</v>
      </c>
    </row>
    <row r="949" spans="1:65" s="14" customFormat="1" ht="11.25">
      <c r="B949" s="220"/>
      <c r="C949" s="221"/>
      <c r="D949" s="211" t="s">
        <v>176</v>
      </c>
      <c r="E949" s="222" t="s">
        <v>1</v>
      </c>
      <c r="F949" s="223" t="s">
        <v>1063</v>
      </c>
      <c r="G949" s="221"/>
      <c r="H949" s="224">
        <v>5.8</v>
      </c>
      <c r="I949" s="225"/>
      <c r="J949" s="221"/>
      <c r="K949" s="221"/>
      <c r="L949" s="226"/>
      <c r="M949" s="227"/>
      <c r="N949" s="228"/>
      <c r="O949" s="228"/>
      <c r="P949" s="228"/>
      <c r="Q949" s="228"/>
      <c r="R949" s="228"/>
      <c r="S949" s="228"/>
      <c r="T949" s="229"/>
      <c r="AT949" s="230" t="s">
        <v>176</v>
      </c>
      <c r="AU949" s="230" t="s">
        <v>84</v>
      </c>
      <c r="AV949" s="14" t="s">
        <v>84</v>
      </c>
      <c r="AW949" s="14" t="s">
        <v>31</v>
      </c>
      <c r="AX949" s="14" t="s">
        <v>75</v>
      </c>
      <c r="AY949" s="230" t="s">
        <v>164</v>
      </c>
    </row>
    <row r="950" spans="1:65" s="2" customFormat="1" ht="36" customHeight="1">
      <c r="A950" s="34"/>
      <c r="B950" s="35"/>
      <c r="C950" s="191" t="s">
        <v>1064</v>
      </c>
      <c r="D950" s="191" t="s">
        <v>167</v>
      </c>
      <c r="E950" s="192" t="s">
        <v>1065</v>
      </c>
      <c r="F950" s="193" t="s">
        <v>1066</v>
      </c>
      <c r="G950" s="194" t="s">
        <v>189</v>
      </c>
      <c r="H950" s="195">
        <v>41.613</v>
      </c>
      <c r="I950" s="196"/>
      <c r="J950" s="197">
        <f>ROUND(I950*H950,2)</f>
        <v>0</v>
      </c>
      <c r="K950" s="193" t="s">
        <v>171</v>
      </c>
      <c r="L950" s="39"/>
      <c r="M950" s="198" t="s">
        <v>1</v>
      </c>
      <c r="N950" s="199" t="s">
        <v>40</v>
      </c>
      <c r="O950" s="71"/>
      <c r="P950" s="200">
        <f>O950*H950</f>
        <v>0</v>
      </c>
      <c r="Q950" s="200">
        <v>5.3800000000000002E-3</v>
      </c>
      <c r="R950" s="200">
        <f>Q950*H950</f>
        <v>0.22387794</v>
      </c>
      <c r="S950" s="200">
        <v>0</v>
      </c>
      <c r="T950" s="201">
        <f>S950*H950</f>
        <v>0</v>
      </c>
      <c r="U950" s="34"/>
      <c r="V950" s="34"/>
      <c r="W950" s="34"/>
      <c r="X950" s="34"/>
      <c r="Y950" s="34"/>
      <c r="Z950" s="34"/>
      <c r="AA950" s="34"/>
      <c r="AB950" s="34"/>
      <c r="AC950" s="34"/>
      <c r="AD950" s="34"/>
      <c r="AE950" s="34"/>
      <c r="AR950" s="202" t="s">
        <v>290</v>
      </c>
      <c r="AT950" s="202" t="s">
        <v>167</v>
      </c>
      <c r="AU950" s="202" t="s">
        <v>84</v>
      </c>
      <c r="AY950" s="17" t="s">
        <v>164</v>
      </c>
      <c r="BE950" s="203">
        <f>IF(N950="základní",J950,0)</f>
        <v>0</v>
      </c>
      <c r="BF950" s="203">
        <f>IF(N950="snížená",J950,0)</f>
        <v>0</v>
      </c>
      <c r="BG950" s="203">
        <f>IF(N950="zákl. přenesená",J950,0)</f>
        <v>0</v>
      </c>
      <c r="BH950" s="203">
        <f>IF(N950="sníž. přenesená",J950,0)</f>
        <v>0</v>
      </c>
      <c r="BI950" s="203">
        <f>IF(N950="nulová",J950,0)</f>
        <v>0</v>
      </c>
      <c r="BJ950" s="17" t="s">
        <v>82</v>
      </c>
      <c r="BK950" s="203">
        <f>ROUND(I950*H950,2)</f>
        <v>0</v>
      </c>
      <c r="BL950" s="17" t="s">
        <v>290</v>
      </c>
      <c r="BM950" s="202" t="s">
        <v>1067</v>
      </c>
    </row>
    <row r="951" spans="1:65" s="2" customFormat="1" ht="11.25">
      <c r="A951" s="34"/>
      <c r="B951" s="35"/>
      <c r="C951" s="36"/>
      <c r="D951" s="204" t="s">
        <v>174</v>
      </c>
      <c r="E951" s="36"/>
      <c r="F951" s="205" t="s">
        <v>1068</v>
      </c>
      <c r="G951" s="36"/>
      <c r="H951" s="36"/>
      <c r="I951" s="206"/>
      <c r="J951" s="36"/>
      <c r="K951" s="36"/>
      <c r="L951" s="39"/>
      <c r="M951" s="207"/>
      <c r="N951" s="208"/>
      <c r="O951" s="71"/>
      <c r="P951" s="71"/>
      <c r="Q951" s="71"/>
      <c r="R951" s="71"/>
      <c r="S951" s="71"/>
      <c r="T951" s="72"/>
      <c r="U951" s="34"/>
      <c r="V951" s="34"/>
      <c r="W951" s="34"/>
      <c r="X951" s="34"/>
      <c r="Y951" s="34"/>
      <c r="Z951" s="34"/>
      <c r="AA951" s="34"/>
      <c r="AB951" s="34"/>
      <c r="AC951" s="34"/>
      <c r="AD951" s="34"/>
      <c r="AE951" s="34"/>
      <c r="AT951" s="17" t="s">
        <v>174</v>
      </c>
      <c r="AU951" s="17" t="s">
        <v>84</v>
      </c>
    </row>
    <row r="952" spans="1:65" s="13" customFormat="1" ht="22.5">
      <c r="B952" s="209"/>
      <c r="C952" s="210"/>
      <c r="D952" s="211" t="s">
        <v>176</v>
      </c>
      <c r="E952" s="212" t="s">
        <v>1</v>
      </c>
      <c r="F952" s="213" t="s">
        <v>177</v>
      </c>
      <c r="G952" s="210"/>
      <c r="H952" s="212" t="s">
        <v>1</v>
      </c>
      <c r="I952" s="214"/>
      <c r="J952" s="210"/>
      <c r="K952" s="210"/>
      <c r="L952" s="215"/>
      <c r="M952" s="216"/>
      <c r="N952" s="217"/>
      <c r="O952" s="217"/>
      <c r="P952" s="217"/>
      <c r="Q952" s="217"/>
      <c r="R952" s="217"/>
      <c r="S952" s="217"/>
      <c r="T952" s="218"/>
      <c r="AT952" s="219" t="s">
        <v>176</v>
      </c>
      <c r="AU952" s="219" t="s">
        <v>84</v>
      </c>
      <c r="AV952" s="13" t="s">
        <v>82</v>
      </c>
      <c r="AW952" s="13" t="s">
        <v>31</v>
      </c>
      <c r="AX952" s="13" t="s">
        <v>75</v>
      </c>
      <c r="AY952" s="219" t="s">
        <v>164</v>
      </c>
    </row>
    <row r="953" spans="1:65" s="13" customFormat="1" ht="11.25">
      <c r="B953" s="209"/>
      <c r="C953" s="210"/>
      <c r="D953" s="211" t="s">
        <v>176</v>
      </c>
      <c r="E953" s="212" t="s">
        <v>1</v>
      </c>
      <c r="F953" s="213" t="s">
        <v>178</v>
      </c>
      <c r="G953" s="210"/>
      <c r="H953" s="212" t="s">
        <v>1</v>
      </c>
      <c r="I953" s="214"/>
      <c r="J953" s="210"/>
      <c r="K953" s="210"/>
      <c r="L953" s="215"/>
      <c r="M953" s="216"/>
      <c r="N953" s="217"/>
      <c r="O953" s="217"/>
      <c r="P953" s="217"/>
      <c r="Q953" s="217"/>
      <c r="R953" s="217"/>
      <c r="S953" s="217"/>
      <c r="T953" s="218"/>
      <c r="AT953" s="219" t="s">
        <v>176</v>
      </c>
      <c r="AU953" s="219" t="s">
        <v>84</v>
      </c>
      <c r="AV953" s="13" t="s">
        <v>82</v>
      </c>
      <c r="AW953" s="13" t="s">
        <v>31</v>
      </c>
      <c r="AX953" s="13" t="s">
        <v>75</v>
      </c>
      <c r="AY953" s="219" t="s">
        <v>164</v>
      </c>
    </row>
    <row r="954" spans="1:65" s="14" customFormat="1" ht="11.25">
      <c r="B954" s="220"/>
      <c r="C954" s="221"/>
      <c r="D954" s="211" t="s">
        <v>176</v>
      </c>
      <c r="E954" s="222" t="s">
        <v>1</v>
      </c>
      <c r="F954" s="223" t="s">
        <v>1032</v>
      </c>
      <c r="G954" s="221"/>
      <c r="H954" s="224">
        <v>24.742000000000001</v>
      </c>
      <c r="I954" s="225"/>
      <c r="J954" s="221"/>
      <c r="K954" s="221"/>
      <c r="L954" s="226"/>
      <c r="M954" s="227"/>
      <c r="N954" s="228"/>
      <c r="O954" s="228"/>
      <c r="P954" s="228"/>
      <c r="Q954" s="228"/>
      <c r="R954" s="228"/>
      <c r="S954" s="228"/>
      <c r="T954" s="229"/>
      <c r="AT954" s="230" t="s">
        <v>176</v>
      </c>
      <c r="AU954" s="230" t="s">
        <v>84</v>
      </c>
      <c r="AV954" s="14" t="s">
        <v>84</v>
      </c>
      <c r="AW954" s="14" t="s">
        <v>31</v>
      </c>
      <c r="AX954" s="14" t="s">
        <v>75</v>
      </c>
      <c r="AY954" s="230" t="s">
        <v>164</v>
      </c>
    </row>
    <row r="955" spans="1:65" s="14" customFormat="1" ht="11.25">
      <c r="B955" s="220"/>
      <c r="C955" s="221"/>
      <c r="D955" s="211" t="s">
        <v>176</v>
      </c>
      <c r="E955" s="222" t="s">
        <v>1</v>
      </c>
      <c r="F955" s="223" t="s">
        <v>1034</v>
      </c>
      <c r="G955" s="221"/>
      <c r="H955" s="224">
        <v>16.870999999999999</v>
      </c>
      <c r="I955" s="225"/>
      <c r="J955" s="221"/>
      <c r="K955" s="221"/>
      <c r="L955" s="226"/>
      <c r="M955" s="227"/>
      <c r="N955" s="228"/>
      <c r="O955" s="228"/>
      <c r="P955" s="228"/>
      <c r="Q955" s="228"/>
      <c r="R955" s="228"/>
      <c r="S955" s="228"/>
      <c r="T955" s="229"/>
      <c r="AT955" s="230" t="s">
        <v>176</v>
      </c>
      <c r="AU955" s="230" t="s">
        <v>84</v>
      </c>
      <c r="AV955" s="14" t="s">
        <v>84</v>
      </c>
      <c r="AW955" s="14" t="s">
        <v>31</v>
      </c>
      <c r="AX955" s="14" t="s">
        <v>75</v>
      </c>
      <c r="AY955" s="230" t="s">
        <v>164</v>
      </c>
    </row>
    <row r="956" spans="1:65" s="2" customFormat="1" ht="26.45" customHeight="1">
      <c r="A956" s="34"/>
      <c r="B956" s="35"/>
      <c r="C956" s="232" t="s">
        <v>1069</v>
      </c>
      <c r="D956" s="232" t="s">
        <v>291</v>
      </c>
      <c r="E956" s="233" t="s">
        <v>1070</v>
      </c>
      <c r="F956" s="234" t="s">
        <v>1071</v>
      </c>
      <c r="G956" s="235" t="s">
        <v>189</v>
      </c>
      <c r="H956" s="236">
        <v>45.774000000000001</v>
      </c>
      <c r="I956" s="237"/>
      <c r="J956" s="238">
        <f>ROUND(I956*H956,2)</f>
        <v>0</v>
      </c>
      <c r="K956" s="234" t="s">
        <v>171</v>
      </c>
      <c r="L956" s="239"/>
      <c r="M956" s="240" t="s">
        <v>1</v>
      </c>
      <c r="N956" s="241" t="s">
        <v>40</v>
      </c>
      <c r="O956" s="71"/>
      <c r="P956" s="200">
        <f>O956*H956</f>
        <v>0</v>
      </c>
      <c r="Q956" s="200">
        <v>1.112E-2</v>
      </c>
      <c r="R956" s="200">
        <f>Q956*H956</f>
        <v>0.50900688000000005</v>
      </c>
      <c r="S956" s="200">
        <v>0</v>
      </c>
      <c r="T956" s="201">
        <f>S956*H956</f>
        <v>0</v>
      </c>
      <c r="U956" s="34"/>
      <c r="V956" s="34"/>
      <c r="W956" s="34"/>
      <c r="X956" s="34"/>
      <c r="Y956" s="34"/>
      <c r="Z956" s="34"/>
      <c r="AA956" s="34"/>
      <c r="AB956" s="34"/>
      <c r="AC956" s="34"/>
      <c r="AD956" s="34"/>
      <c r="AE956" s="34"/>
      <c r="AR956" s="202" t="s">
        <v>406</v>
      </c>
      <c r="AT956" s="202" t="s">
        <v>291</v>
      </c>
      <c r="AU956" s="202" t="s">
        <v>84</v>
      </c>
      <c r="AY956" s="17" t="s">
        <v>164</v>
      </c>
      <c r="BE956" s="203">
        <f>IF(N956="základní",J956,0)</f>
        <v>0</v>
      </c>
      <c r="BF956" s="203">
        <f>IF(N956="snížená",J956,0)</f>
        <v>0</v>
      </c>
      <c r="BG956" s="203">
        <f>IF(N956="zákl. přenesená",J956,0)</f>
        <v>0</v>
      </c>
      <c r="BH956" s="203">
        <f>IF(N956="sníž. přenesená",J956,0)</f>
        <v>0</v>
      </c>
      <c r="BI956" s="203">
        <f>IF(N956="nulová",J956,0)</f>
        <v>0</v>
      </c>
      <c r="BJ956" s="17" t="s">
        <v>82</v>
      </c>
      <c r="BK956" s="203">
        <f>ROUND(I956*H956,2)</f>
        <v>0</v>
      </c>
      <c r="BL956" s="17" t="s">
        <v>290</v>
      </c>
      <c r="BM956" s="202" t="s">
        <v>1072</v>
      </c>
    </row>
    <row r="957" spans="1:65" s="14" customFormat="1" ht="11.25">
      <c r="B957" s="220"/>
      <c r="C957" s="221"/>
      <c r="D957" s="211" t="s">
        <v>176</v>
      </c>
      <c r="E957" s="221"/>
      <c r="F957" s="223" t="s">
        <v>1073</v>
      </c>
      <c r="G957" s="221"/>
      <c r="H957" s="224">
        <v>45.774000000000001</v>
      </c>
      <c r="I957" s="225"/>
      <c r="J957" s="221"/>
      <c r="K957" s="221"/>
      <c r="L957" s="226"/>
      <c r="M957" s="227"/>
      <c r="N957" s="228"/>
      <c r="O957" s="228"/>
      <c r="P957" s="228"/>
      <c r="Q957" s="228"/>
      <c r="R957" s="228"/>
      <c r="S957" s="228"/>
      <c r="T957" s="229"/>
      <c r="AT957" s="230" t="s">
        <v>176</v>
      </c>
      <c r="AU957" s="230" t="s">
        <v>84</v>
      </c>
      <c r="AV957" s="14" t="s">
        <v>84</v>
      </c>
      <c r="AW957" s="14" t="s">
        <v>4</v>
      </c>
      <c r="AX957" s="14" t="s">
        <v>82</v>
      </c>
      <c r="AY957" s="230" t="s">
        <v>164</v>
      </c>
    </row>
    <row r="958" spans="1:65" s="2" customFormat="1" ht="36" customHeight="1">
      <c r="A958" s="34"/>
      <c r="B958" s="35"/>
      <c r="C958" s="191" t="s">
        <v>1074</v>
      </c>
      <c r="D958" s="191" t="s">
        <v>167</v>
      </c>
      <c r="E958" s="192" t="s">
        <v>1075</v>
      </c>
      <c r="F958" s="193" t="s">
        <v>1076</v>
      </c>
      <c r="G958" s="194" t="s">
        <v>189</v>
      </c>
      <c r="H958" s="195">
        <v>21.51</v>
      </c>
      <c r="I958" s="196"/>
      <c r="J958" s="197">
        <f>ROUND(I958*H958,2)</f>
        <v>0</v>
      </c>
      <c r="K958" s="193" t="s">
        <v>171</v>
      </c>
      <c r="L958" s="39"/>
      <c r="M958" s="198" t="s">
        <v>1</v>
      </c>
      <c r="N958" s="199" t="s">
        <v>40</v>
      </c>
      <c r="O958" s="71"/>
      <c r="P958" s="200">
        <f>O958*H958</f>
        <v>0</v>
      </c>
      <c r="Q958" s="200">
        <v>9.0900000000000009E-3</v>
      </c>
      <c r="R958" s="200">
        <f>Q958*H958</f>
        <v>0.19552590000000003</v>
      </c>
      <c r="S958" s="200">
        <v>0</v>
      </c>
      <c r="T958" s="201">
        <f>S958*H958</f>
        <v>0</v>
      </c>
      <c r="U958" s="34"/>
      <c r="V958" s="34"/>
      <c r="W958" s="34"/>
      <c r="X958" s="34"/>
      <c r="Y958" s="34"/>
      <c r="Z958" s="34"/>
      <c r="AA958" s="34"/>
      <c r="AB958" s="34"/>
      <c r="AC958" s="34"/>
      <c r="AD958" s="34"/>
      <c r="AE958" s="34"/>
      <c r="AR958" s="202" t="s">
        <v>290</v>
      </c>
      <c r="AT958" s="202" t="s">
        <v>167</v>
      </c>
      <c r="AU958" s="202" t="s">
        <v>84</v>
      </c>
      <c r="AY958" s="17" t="s">
        <v>164</v>
      </c>
      <c r="BE958" s="203">
        <f>IF(N958="základní",J958,0)</f>
        <v>0</v>
      </c>
      <c r="BF958" s="203">
        <f>IF(N958="snížená",J958,0)</f>
        <v>0</v>
      </c>
      <c r="BG958" s="203">
        <f>IF(N958="zákl. přenesená",J958,0)</f>
        <v>0</v>
      </c>
      <c r="BH958" s="203">
        <f>IF(N958="sníž. přenesená",J958,0)</f>
        <v>0</v>
      </c>
      <c r="BI958" s="203">
        <f>IF(N958="nulová",J958,0)</f>
        <v>0</v>
      </c>
      <c r="BJ958" s="17" t="s">
        <v>82</v>
      </c>
      <c r="BK958" s="203">
        <f>ROUND(I958*H958,2)</f>
        <v>0</v>
      </c>
      <c r="BL958" s="17" t="s">
        <v>290</v>
      </c>
      <c r="BM958" s="202" t="s">
        <v>1077</v>
      </c>
    </row>
    <row r="959" spans="1:65" s="2" customFormat="1" ht="11.25">
      <c r="A959" s="34"/>
      <c r="B959" s="35"/>
      <c r="C959" s="36"/>
      <c r="D959" s="204" t="s">
        <v>174</v>
      </c>
      <c r="E959" s="36"/>
      <c r="F959" s="205" t="s">
        <v>1078</v>
      </c>
      <c r="G959" s="36"/>
      <c r="H959" s="36"/>
      <c r="I959" s="206"/>
      <c r="J959" s="36"/>
      <c r="K959" s="36"/>
      <c r="L959" s="39"/>
      <c r="M959" s="207"/>
      <c r="N959" s="208"/>
      <c r="O959" s="71"/>
      <c r="P959" s="71"/>
      <c r="Q959" s="71"/>
      <c r="R959" s="71"/>
      <c r="S959" s="71"/>
      <c r="T959" s="72"/>
      <c r="U959" s="34"/>
      <c r="V959" s="34"/>
      <c r="W959" s="34"/>
      <c r="X959" s="34"/>
      <c r="Y959" s="34"/>
      <c r="Z959" s="34"/>
      <c r="AA959" s="34"/>
      <c r="AB959" s="34"/>
      <c r="AC959" s="34"/>
      <c r="AD959" s="34"/>
      <c r="AE959" s="34"/>
      <c r="AT959" s="17" t="s">
        <v>174</v>
      </c>
      <c r="AU959" s="17" t="s">
        <v>84</v>
      </c>
    </row>
    <row r="960" spans="1:65" s="13" customFormat="1" ht="22.5">
      <c r="B960" s="209"/>
      <c r="C960" s="210"/>
      <c r="D960" s="211" t="s">
        <v>176</v>
      </c>
      <c r="E960" s="212" t="s">
        <v>1</v>
      </c>
      <c r="F960" s="213" t="s">
        <v>177</v>
      </c>
      <c r="G960" s="210"/>
      <c r="H960" s="212" t="s">
        <v>1</v>
      </c>
      <c r="I960" s="214"/>
      <c r="J960" s="210"/>
      <c r="K960" s="210"/>
      <c r="L960" s="215"/>
      <c r="M960" s="216"/>
      <c r="N960" s="217"/>
      <c r="O960" s="217"/>
      <c r="P960" s="217"/>
      <c r="Q960" s="217"/>
      <c r="R960" s="217"/>
      <c r="S960" s="217"/>
      <c r="T960" s="218"/>
      <c r="AT960" s="219" t="s">
        <v>176</v>
      </c>
      <c r="AU960" s="219" t="s">
        <v>84</v>
      </c>
      <c r="AV960" s="13" t="s">
        <v>82</v>
      </c>
      <c r="AW960" s="13" t="s">
        <v>31</v>
      </c>
      <c r="AX960" s="13" t="s">
        <v>75</v>
      </c>
      <c r="AY960" s="219" t="s">
        <v>164</v>
      </c>
    </row>
    <row r="961" spans="1:65" s="13" customFormat="1" ht="11.25">
      <c r="B961" s="209"/>
      <c r="C961" s="210"/>
      <c r="D961" s="211" t="s">
        <v>176</v>
      </c>
      <c r="E961" s="212" t="s">
        <v>1</v>
      </c>
      <c r="F961" s="213" t="s">
        <v>178</v>
      </c>
      <c r="G961" s="210"/>
      <c r="H961" s="212" t="s">
        <v>1</v>
      </c>
      <c r="I961" s="214"/>
      <c r="J961" s="210"/>
      <c r="K961" s="210"/>
      <c r="L961" s="215"/>
      <c r="M961" s="216"/>
      <c r="N961" s="217"/>
      <c r="O961" s="217"/>
      <c r="P961" s="217"/>
      <c r="Q961" s="217"/>
      <c r="R961" s="217"/>
      <c r="S961" s="217"/>
      <c r="T961" s="218"/>
      <c r="AT961" s="219" t="s">
        <v>176</v>
      </c>
      <c r="AU961" s="219" t="s">
        <v>84</v>
      </c>
      <c r="AV961" s="13" t="s">
        <v>82</v>
      </c>
      <c r="AW961" s="13" t="s">
        <v>31</v>
      </c>
      <c r="AX961" s="13" t="s">
        <v>75</v>
      </c>
      <c r="AY961" s="219" t="s">
        <v>164</v>
      </c>
    </row>
    <row r="962" spans="1:65" s="14" customFormat="1" ht="11.25">
      <c r="B962" s="220"/>
      <c r="C962" s="221"/>
      <c r="D962" s="211" t="s">
        <v>176</v>
      </c>
      <c r="E962" s="222" t="s">
        <v>1</v>
      </c>
      <c r="F962" s="223" t="s">
        <v>244</v>
      </c>
      <c r="G962" s="221"/>
      <c r="H962" s="224">
        <v>2.19</v>
      </c>
      <c r="I962" s="225"/>
      <c r="J962" s="221"/>
      <c r="K962" s="221"/>
      <c r="L962" s="226"/>
      <c r="M962" s="227"/>
      <c r="N962" s="228"/>
      <c r="O962" s="228"/>
      <c r="P962" s="228"/>
      <c r="Q962" s="228"/>
      <c r="R962" s="228"/>
      <c r="S962" s="228"/>
      <c r="T962" s="229"/>
      <c r="AT962" s="230" t="s">
        <v>176</v>
      </c>
      <c r="AU962" s="230" t="s">
        <v>84</v>
      </c>
      <c r="AV962" s="14" t="s">
        <v>84</v>
      </c>
      <c r="AW962" s="14" t="s">
        <v>31</v>
      </c>
      <c r="AX962" s="14" t="s">
        <v>75</v>
      </c>
      <c r="AY962" s="230" t="s">
        <v>164</v>
      </c>
    </row>
    <row r="963" spans="1:65" s="14" customFormat="1" ht="11.25">
      <c r="B963" s="220"/>
      <c r="C963" s="221"/>
      <c r="D963" s="211" t="s">
        <v>176</v>
      </c>
      <c r="E963" s="222" t="s">
        <v>1</v>
      </c>
      <c r="F963" s="223" t="s">
        <v>1033</v>
      </c>
      <c r="G963" s="221"/>
      <c r="H963" s="224">
        <v>19.32</v>
      </c>
      <c r="I963" s="225"/>
      <c r="J963" s="221"/>
      <c r="K963" s="221"/>
      <c r="L963" s="226"/>
      <c r="M963" s="227"/>
      <c r="N963" s="228"/>
      <c r="O963" s="228"/>
      <c r="P963" s="228"/>
      <c r="Q963" s="228"/>
      <c r="R963" s="228"/>
      <c r="S963" s="228"/>
      <c r="T963" s="229"/>
      <c r="AT963" s="230" t="s">
        <v>176</v>
      </c>
      <c r="AU963" s="230" t="s">
        <v>84</v>
      </c>
      <c r="AV963" s="14" t="s">
        <v>84</v>
      </c>
      <c r="AW963" s="14" t="s">
        <v>31</v>
      </c>
      <c r="AX963" s="14" t="s">
        <v>75</v>
      </c>
      <c r="AY963" s="230" t="s">
        <v>164</v>
      </c>
    </row>
    <row r="964" spans="1:65" s="2" customFormat="1" ht="26.45" customHeight="1">
      <c r="A964" s="34"/>
      <c r="B964" s="35"/>
      <c r="C964" s="232" t="s">
        <v>1079</v>
      </c>
      <c r="D964" s="232" t="s">
        <v>291</v>
      </c>
      <c r="E964" s="233" t="s">
        <v>1080</v>
      </c>
      <c r="F964" s="234" t="s">
        <v>1081</v>
      </c>
      <c r="G964" s="235" t="s">
        <v>189</v>
      </c>
      <c r="H964" s="236">
        <v>25.812000000000001</v>
      </c>
      <c r="I964" s="237"/>
      <c r="J964" s="238">
        <f>ROUND(I964*H964,2)</f>
        <v>0</v>
      </c>
      <c r="K964" s="234" t="s">
        <v>171</v>
      </c>
      <c r="L964" s="239"/>
      <c r="M964" s="240" t="s">
        <v>1</v>
      </c>
      <c r="N964" s="241" t="s">
        <v>40</v>
      </c>
      <c r="O964" s="71"/>
      <c r="P964" s="200">
        <f>O964*H964</f>
        <v>0</v>
      </c>
      <c r="Q964" s="200">
        <v>1.465E-2</v>
      </c>
      <c r="R964" s="200">
        <f>Q964*H964</f>
        <v>0.37814580000000003</v>
      </c>
      <c r="S964" s="200">
        <v>0</v>
      </c>
      <c r="T964" s="201">
        <f>S964*H964</f>
        <v>0</v>
      </c>
      <c r="U964" s="34"/>
      <c r="V964" s="34"/>
      <c r="W964" s="34"/>
      <c r="X964" s="34"/>
      <c r="Y964" s="34"/>
      <c r="Z964" s="34"/>
      <c r="AA964" s="34"/>
      <c r="AB964" s="34"/>
      <c r="AC964" s="34"/>
      <c r="AD964" s="34"/>
      <c r="AE964" s="34"/>
      <c r="AR964" s="202" t="s">
        <v>406</v>
      </c>
      <c r="AT964" s="202" t="s">
        <v>291</v>
      </c>
      <c r="AU964" s="202" t="s">
        <v>84</v>
      </c>
      <c r="AY964" s="17" t="s">
        <v>164</v>
      </c>
      <c r="BE964" s="203">
        <f>IF(N964="základní",J964,0)</f>
        <v>0</v>
      </c>
      <c r="BF964" s="203">
        <f>IF(N964="snížená",J964,0)</f>
        <v>0</v>
      </c>
      <c r="BG964" s="203">
        <f>IF(N964="zákl. přenesená",J964,0)</f>
        <v>0</v>
      </c>
      <c r="BH964" s="203">
        <f>IF(N964="sníž. přenesená",J964,0)</f>
        <v>0</v>
      </c>
      <c r="BI964" s="203">
        <f>IF(N964="nulová",J964,0)</f>
        <v>0</v>
      </c>
      <c r="BJ964" s="17" t="s">
        <v>82</v>
      </c>
      <c r="BK964" s="203">
        <f>ROUND(I964*H964,2)</f>
        <v>0</v>
      </c>
      <c r="BL964" s="17" t="s">
        <v>290</v>
      </c>
      <c r="BM964" s="202" t="s">
        <v>1082</v>
      </c>
    </row>
    <row r="965" spans="1:65" s="14" customFormat="1" ht="11.25">
      <c r="B965" s="220"/>
      <c r="C965" s="221"/>
      <c r="D965" s="211" t="s">
        <v>176</v>
      </c>
      <c r="E965" s="221"/>
      <c r="F965" s="223" t="s">
        <v>1083</v>
      </c>
      <c r="G965" s="221"/>
      <c r="H965" s="224">
        <v>25.812000000000001</v>
      </c>
      <c r="I965" s="225"/>
      <c r="J965" s="221"/>
      <c r="K965" s="221"/>
      <c r="L965" s="226"/>
      <c r="M965" s="227"/>
      <c r="N965" s="228"/>
      <c r="O965" s="228"/>
      <c r="P965" s="228"/>
      <c r="Q965" s="228"/>
      <c r="R965" s="228"/>
      <c r="S965" s="228"/>
      <c r="T965" s="229"/>
      <c r="AT965" s="230" t="s">
        <v>176</v>
      </c>
      <c r="AU965" s="230" t="s">
        <v>84</v>
      </c>
      <c r="AV965" s="14" t="s">
        <v>84</v>
      </c>
      <c r="AW965" s="14" t="s">
        <v>4</v>
      </c>
      <c r="AX965" s="14" t="s">
        <v>82</v>
      </c>
      <c r="AY965" s="230" t="s">
        <v>164</v>
      </c>
    </row>
    <row r="966" spans="1:65" s="2" customFormat="1" ht="26.45" customHeight="1">
      <c r="A966" s="34"/>
      <c r="B966" s="35"/>
      <c r="C966" s="191" t="s">
        <v>1084</v>
      </c>
      <c r="D966" s="191" t="s">
        <v>167</v>
      </c>
      <c r="E966" s="192" t="s">
        <v>1085</v>
      </c>
      <c r="F966" s="193" t="s">
        <v>1086</v>
      </c>
      <c r="G966" s="194" t="s">
        <v>204</v>
      </c>
      <c r="H966" s="195">
        <v>5</v>
      </c>
      <c r="I966" s="196"/>
      <c r="J966" s="197">
        <f>ROUND(I966*H966,2)</f>
        <v>0</v>
      </c>
      <c r="K966" s="193" t="s">
        <v>171</v>
      </c>
      <c r="L966" s="39"/>
      <c r="M966" s="198" t="s">
        <v>1</v>
      </c>
      <c r="N966" s="199" t="s">
        <v>40</v>
      </c>
      <c r="O966" s="71"/>
      <c r="P966" s="200">
        <f>O966*H966</f>
        <v>0</v>
      </c>
      <c r="Q966" s="200">
        <v>2.0000000000000001E-4</v>
      </c>
      <c r="R966" s="200">
        <f>Q966*H966</f>
        <v>1E-3</v>
      </c>
      <c r="S966" s="200">
        <v>0</v>
      </c>
      <c r="T966" s="201">
        <f>S966*H966</f>
        <v>0</v>
      </c>
      <c r="U966" s="34"/>
      <c r="V966" s="34"/>
      <c r="W966" s="34"/>
      <c r="X966" s="34"/>
      <c r="Y966" s="34"/>
      <c r="Z966" s="34"/>
      <c r="AA966" s="34"/>
      <c r="AB966" s="34"/>
      <c r="AC966" s="34"/>
      <c r="AD966" s="34"/>
      <c r="AE966" s="34"/>
      <c r="AR966" s="202" t="s">
        <v>290</v>
      </c>
      <c r="AT966" s="202" t="s">
        <v>167</v>
      </c>
      <c r="AU966" s="202" t="s">
        <v>84</v>
      </c>
      <c r="AY966" s="17" t="s">
        <v>164</v>
      </c>
      <c r="BE966" s="203">
        <f>IF(N966="základní",J966,0)</f>
        <v>0</v>
      </c>
      <c r="BF966" s="203">
        <f>IF(N966="snížená",J966,0)</f>
        <v>0</v>
      </c>
      <c r="BG966" s="203">
        <f>IF(N966="zákl. přenesená",J966,0)</f>
        <v>0</v>
      </c>
      <c r="BH966" s="203">
        <f>IF(N966="sníž. přenesená",J966,0)</f>
        <v>0</v>
      </c>
      <c r="BI966" s="203">
        <f>IF(N966="nulová",J966,0)</f>
        <v>0</v>
      </c>
      <c r="BJ966" s="17" t="s">
        <v>82</v>
      </c>
      <c r="BK966" s="203">
        <f>ROUND(I966*H966,2)</f>
        <v>0</v>
      </c>
      <c r="BL966" s="17" t="s">
        <v>290</v>
      </c>
      <c r="BM966" s="202" t="s">
        <v>1087</v>
      </c>
    </row>
    <row r="967" spans="1:65" s="2" customFormat="1" ht="11.25">
      <c r="A967" s="34"/>
      <c r="B967" s="35"/>
      <c r="C967" s="36"/>
      <c r="D967" s="204" t="s">
        <v>174</v>
      </c>
      <c r="E967" s="36"/>
      <c r="F967" s="205" t="s">
        <v>1088</v>
      </c>
      <c r="G967" s="36"/>
      <c r="H967" s="36"/>
      <c r="I967" s="206"/>
      <c r="J967" s="36"/>
      <c r="K967" s="36"/>
      <c r="L967" s="39"/>
      <c r="M967" s="207"/>
      <c r="N967" s="208"/>
      <c r="O967" s="71"/>
      <c r="P967" s="71"/>
      <c r="Q967" s="71"/>
      <c r="R967" s="71"/>
      <c r="S967" s="71"/>
      <c r="T967" s="72"/>
      <c r="U967" s="34"/>
      <c r="V967" s="34"/>
      <c r="W967" s="34"/>
      <c r="X967" s="34"/>
      <c r="Y967" s="34"/>
      <c r="Z967" s="34"/>
      <c r="AA967" s="34"/>
      <c r="AB967" s="34"/>
      <c r="AC967" s="34"/>
      <c r="AD967" s="34"/>
      <c r="AE967" s="34"/>
      <c r="AT967" s="17" t="s">
        <v>174</v>
      </c>
      <c r="AU967" s="17" t="s">
        <v>84</v>
      </c>
    </row>
    <row r="968" spans="1:65" s="13" customFormat="1" ht="22.5">
      <c r="B968" s="209"/>
      <c r="C968" s="210"/>
      <c r="D968" s="211" t="s">
        <v>176</v>
      </c>
      <c r="E968" s="212" t="s">
        <v>1</v>
      </c>
      <c r="F968" s="213" t="s">
        <v>177</v>
      </c>
      <c r="G968" s="210"/>
      <c r="H968" s="212" t="s">
        <v>1</v>
      </c>
      <c r="I968" s="214"/>
      <c r="J968" s="210"/>
      <c r="K968" s="210"/>
      <c r="L968" s="215"/>
      <c r="M968" s="216"/>
      <c r="N968" s="217"/>
      <c r="O968" s="217"/>
      <c r="P968" s="217"/>
      <c r="Q968" s="217"/>
      <c r="R968" s="217"/>
      <c r="S968" s="217"/>
      <c r="T968" s="218"/>
      <c r="AT968" s="219" t="s">
        <v>176</v>
      </c>
      <c r="AU968" s="219" t="s">
        <v>84</v>
      </c>
      <c r="AV968" s="13" t="s">
        <v>82</v>
      </c>
      <c r="AW968" s="13" t="s">
        <v>31</v>
      </c>
      <c r="AX968" s="13" t="s">
        <v>75</v>
      </c>
      <c r="AY968" s="219" t="s">
        <v>164</v>
      </c>
    </row>
    <row r="969" spans="1:65" s="13" customFormat="1" ht="11.25">
      <c r="B969" s="209"/>
      <c r="C969" s="210"/>
      <c r="D969" s="211" t="s">
        <v>176</v>
      </c>
      <c r="E969" s="212" t="s">
        <v>1</v>
      </c>
      <c r="F969" s="213" t="s">
        <v>178</v>
      </c>
      <c r="G969" s="210"/>
      <c r="H969" s="212" t="s">
        <v>1</v>
      </c>
      <c r="I969" s="214"/>
      <c r="J969" s="210"/>
      <c r="K969" s="210"/>
      <c r="L969" s="215"/>
      <c r="M969" s="216"/>
      <c r="N969" s="217"/>
      <c r="O969" s="217"/>
      <c r="P969" s="217"/>
      <c r="Q969" s="217"/>
      <c r="R969" s="217"/>
      <c r="S969" s="217"/>
      <c r="T969" s="218"/>
      <c r="AT969" s="219" t="s">
        <v>176</v>
      </c>
      <c r="AU969" s="219" t="s">
        <v>84</v>
      </c>
      <c r="AV969" s="13" t="s">
        <v>82</v>
      </c>
      <c r="AW969" s="13" t="s">
        <v>31</v>
      </c>
      <c r="AX969" s="13" t="s">
        <v>75</v>
      </c>
      <c r="AY969" s="219" t="s">
        <v>164</v>
      </c>
    </row>
    <row r="970" spans="1:65" s="14" customFormat="1" ht="11.25">
      <c r="B970" s="220"/>
      <c r="C970" s="221"/>
      <c r="D970" s="211" t="s">
        <v>176</v>
      </c>
      <c r="E970" s="222" t="s">
        <v>1</v>
      </c>
      <c r="F970" s="223" t="s">
        <v>1089</v>
      </c>
      <c r="G970" s="221"/>
      <c r="H970" s="224">
        <v>2.5</v>
      </c>
      <c r="I970" s="225"/>
      <c r="J970" s="221"/>
      <c r="K970" s="221"/>
      <c r="L970" s="226"/>
      <c r="M970" s="227"/>
      <c r="N970" s="228"/>
      <c r="O970" s="228"/>
      <c r="P970" s="228"/>
      <c r="Q970" s="228"/>
      <c r="R970" s="228"/>
      <c r="S970" s="228"/>
      <c r="T970" s="229"/>
      <c r="AT970" s="230" t="s">
        <v>176</v>
      </c>
      <c r="AU970" s="230" t="s">
        <v>84</v>
      </c>
      <c r="AV970" s="14" t="s">
        <v>84</v>
      </c>
      <c r="AW970" s="14" t="s">
        <v>31</v>
      </c>
      <c r="AX970" s="14" t="s">
        <v>75</v>
      </c>
      <c r="AY970" s="230" t="s">
        <v>164</v>
      </c>
    </row>
    <row r="971" spans="1:65" s="14" customFormat="1" ht="11.25">
      <c r="B971" s="220"/>
      <c r="C971" s="221"/>
      <c r="D971" s="211" t="s">
        <v>176</v>
      </c>
      <c r="E971" s="222" t="s">
        <v>1</v>
      </c>
      <c r="F971" s="223" t="s">
        <v>1090</v>
      </c>
      <c r="G971" s="221"/>
      <c r="H971" s="224">
        <v>2.5</v>
      </c>
      <c r="I971" s="225"/>
      <c r="J971" s="221"/>
      <c r="K971" s="221"/>
      <c r="L971" s="226"/>
      <c r="M971" s="227"/>
      <c r="N971" s="228"/>
      <c r="O971" s="228"/>
      <c r="P971" s="228"/>
      <c r="Q971" s="228"/>
      <c r="R971" s="228"/>
      <c r="S971" s="228"/>
      <c r="T971" s="229"/>
      <c r="AT971" s="230" t="s">
        <v>176</v>
      </c>
      <c r="AU971" s="230" t="s">
        <v>84</v>
      </c>
      <c r="AV971" s="14" t="s">
        <v>84</v>
      </c>
      <c r="AW971" s="14" t="s">
        <v>31</v>
      </c>
      <c r="AX971" s="14" t="s">
        <v>75</v>
      </c>
      <c r="AY971" s="230" t="s">
        <v>164</v>
      </c>
    </row>
    <row r="972" spans="1:65" s="2" customFormat="1" ht="26.45" customHeight="1">
      <c r="A972" s="34"/>
      <c r="B972" s="35"/>
      <c r="C972" s="191" t="s">
        <v>1091</v>
      </c>
      <c r="D972" s="191" t="s">
        <v>167</v>
      </c>
      <c r="E972" s="192" t="s">
        <v>1092</v>
      </c>
      <c r="F972" s="193" t="s">
        <v>1093</v>
      </c>
      <c r="G972" s="194" t="s">
        <v>204</v>
      </c>
      <c r="H972" s="195">
        <v>1.2</v>
      </c>
      <c r="I972" s="196"/>
      <c r="J972" s="197">
        <f>ROUND(I972*H972,2)</f>
        <v>0</v>
      </c>
      <c r="K972" s="193" t="s">
        <v>171</v>
      </c>
      <c r="L972" s="39"/>
      <c r="M972" s="198" t="s">
        <v>1</v>
      </c>
      <c r="N972" s="199" t="s">
        <v>40</v>
      </c>
      <c r="O972" s="71"/>
      <c r="P972" s="200">
        <f>O972*H972</f>
        <v>0</v>
      </c>
      <c r="Q972" s="200">
        <v>1.8000000000000001E-4</v>
      </c>
      <c r="R972" s="200">
        <f>Q972*H972</f>
        <v>2.1600000000000002E-4</v>
      </c>
      <c r="S972" s="200">
        <v>0</v>
      </c>
      <c r="T972" s="201">
        <f>S972*H972</f>
        <v>0</v>
      </c>
      <c r="U972" s="34"/>
      <c r="V972" s="34"/>
      <c r="W972" s="34"/>
      <c r="X972" s="34"/>
      <c r="Y972" s="34"/>
      <c r="Z972" s="34"/>
      <c r="AA972" s="34"/>
      <c r="AB972" s="34"/>
      <c r="AC972" s="34"/>
      <c r="AD972" s="34"/>
      <c r="AE972" s="34"/>
      <c r="AR972" s="202" t="s">
        <v>290</v>
      </c>
      <c r="AT972" s="202" t="s">
        <v>167</v>
      </c>
      <c r="AU972" s="202" t="s">
        <v>84</v>
      </c>
      <c r="AY972" s="17" t="s">
        <v>164</v>
      </c>
      <c r="BE972" s="203">
        <f>IF(N972="základní",J972,0)</f>
        <v>0</v>
      </c>
      <c r="BF972" s="203">
        <f>IF(N972="snížená",J972,0)</f>
        <v>0</v>
      </c>
      <c r="BG972" s="203">
        <f>IF(N972="zákl. přenesená",J972,0)</f>
        <v>0</v>
      </c>
      <c r="BH972" s="203">
        <f>IF(N972="sníž. přenesená",J972,0)</f>
        <v>0</v>
      </c>
      <c r="BI972" s="203">
        <f>IF(N972="nulová",J972,0)</f>
        <v>0</v>
      </c>
      <c r="BJ972" s="17" t="s">
        <v>82</v>
      </c>
      <c r="BK972" s="203">
        <f>ROUND(I972*H972,2)</f>
        <v>0</v>
      </c>
      <c r="BL972" s="17" t="s">
        <v>290</v>
      </c>
      <c r="BM972" s="202" t="s">
        <v>1094</v>
      </c>
    </row>
    <row r="973" spans="1:65" s="2" customFormat="1" ht="11.25">
      <c r="A973" s="34"/>
      <c r="B973" s="35"/>
      <c r="C973" s="36"/>
      <c r="D973" s="204" t="s">
        <v>174</v>
      </c>
      <c r="E973" s="36"/>
      <c r="F973" s="205" t="s">
        <v>1095</v>
      </c>
      <c r="G973" s="36"/>
      <c r="H973" s="36"/>
      <c r="I973" s="206"/>
      <c r="J973" s="36"/>
      <c r="K973" s="36"/>
      <c r="L973" s="39"/>
      <c r="M973" s="207"/>
      <c r="N973" s="208"/>
      <c r="O973" s="71"/>
      <c r="P973" s="71"/>
      <c r="Q973" s="71"/>
      <c r="R973" s="71"/>
      <c r="S973" s="71"/>
      <c r="T973" s="72"/>
      <c r="U973" s="34"/>
      <c r="V973" s="34"/>
      <c r="W973" s="34"/>
      <c r="X973" s="34"/>
      <c r="Y973" s="34"/>
      <c r="Z973" s="34"/>
      <c r="AA973" s="34"/>
      <c r="AB973" s="34"/>
      <c r="AC973" s="34"/>
      <c r="AD973" s="34"/>
      <c r="AE973" s="34"/>
      <c r="AT973" s="17" t="s">
        <v>174</v>
      </c>
      <c r="AU973" s="17" t="s">
        <v>84</v>
      </c>
    </row>
    <row r="974" spans="1:65" s="13" customFormat="1" ht="22.5">
      <c r="B974" s="209"/>
      <c r="C974" s="210"/>
      <c r="D974" s="211" t="s">
        <v>176</v>
      </c>
      <c r="E974" s="212" t="s">
        <v>1</v>
      </c>
      <c r="F974" s="213" t="s">
        <v>177</v>
      </c>
      <c r="G974" s="210"/>
      <c r="H974" s="212" t="s">
        <v>1</v>
      </c>
      <c r="I974" s="214"/>
      <c r="J974" s="210"/>
      <c r="K974" s="210"/>
      <c r="L974" s="215"/>
      <c r="M974" s="216"/>
      <c r="N974" s="217"/>
      <c r="O974" s="217"/>
      <c r="P974" s="217"/>
      <c r="Q974" s="217"/>
      <c r="R974" s="217"/>
      <c r="S974" s="217"/>
      <c r="T974" s="218"/>
      <c r="AT974" s="219" t="s">
        <v>176</v>
      </c>
      <c r="AU974" s="219" t="s">
        <v>84</v>
      </c>
      <c r="AV974" s="13" t="s">
        <v>82</v>
      </c>
      <c r="AW974" s="13" t="s">
        <v>31</v>
      </c>
      <c r="AX974" s="13" t="s">
        <v>75</v>
      </c>
      <c r="AY974" s="219" t="s">
        <v>164</v>
      </c>
    </row>
    <row r="975" spans="1:65" s="13" customFormat="1" ht="11.25">
      <c r="B975" s="209"/>
      <c r="C975" s="210"/>
      <c r="D975" s="211" t="s">
        <v>176</v>
      </c>
      <c r="E975" s="212" t="s">
        <v>1</v>
      </c>
      <c r="F975" s="213" t="s">
        <v>178</v>
      </c>
      <c r="G975" s="210"/>
      <c r="H975" s="212" t="s">
        <v>1</v>
      </c>
      <c r="I975" s="214"/>
      <c r="J975" s="210"/>
      <c r="K975" s="210"/>
      <c r="L975" s="215"/>
      <c r="M975" s="216"/>
      <c r="N975" s="217"/>
      <c r="O975" s="217"/>
      <c r="P975" s="217"/>
      <c r="Q975" s="217"/>
      <c r="R975" s="217"/>
      <c r="S975" s="217"/>
      <c r="T975" s="218"/>
      <c r="AT975" s="219" t="s">
        <v>176</v>
      </c>
      <c r="AU975" s="219" t="s">
        <v>84</v>
      </c>
      <c r="AV975" s="13" t="s">
        <v>82</v>
      </c>
      <c r="AW975" s="13" t="s">
        <v>31</v>
      </c>
      <c r="AX975" s="13" t="s">
        <v>75</v>
      </c>
      <c r="AY975" s="219" t="s">
        <v>164</v>
      </c>
    </row>
    <row r="976" spans="1:65" s="14" customFormat="1" ht="11.25">
      <c r="B976" s="220"/>
      <c r="C976" s="221"/>
      <c r="D976" s="211" t="s">
        <v>176</v>
      </c>
      <c r="E976" s="222" t="s">
        <v>1</v>
      </c>
      <c r="F976" s="223" t="s">
        <v>1096</v>
      </c>
      <c r="G976" s="221"/>
      <c r="H976" s="224">
        <v>1.2</v>
      </c>
      <c r="I976" s="225"/>
      <c r="J976" s="221"/>
      <c r="K976" s="221"/>
      <c r="L976" s="226"/>
      <c r="M976" s="227"/>
      <c r="N976" s="228"/>
      <c r="O976" s="228"/>
      <c r="P976" s="228"/>
      <c r="Q976" s="228"/>
      <c r="R976" s="228"/>
      <c r="S976" s="228"/>
      <c r="T976" s="229"/>
      <c r="AT976" s="230" t="s">
        <v>176</v>
      </c>
      <c r="AU976" s="230" t="s">
        <v>84</v>
      </c>
      <c r="AV976" s="14" t="s">
        <v>84</v>
      </c>
      <c r="AW976" s="14" t="s">
        <v>31</v>
      </c>
      <c r="AX976" s="14" t="s">
        <v>75</v>
      </c>
      <c r="AY976" s="230" t="s">
        <v>164</v>
      </c>
    </row>
    <row r="977" spans="1:65" s="2" customFormat="1" ht="16.5" customHeight="1">
      <c r="A977" s="34"/>
      <c r="B977" s="35"/>
      <c r="C977" s="232" t="s">
        <v>1097</v>
      </c>
      <c r="D977" s="232" t="s">
        <v>291</v>
      </c>
      <c r="E977" s="233" t="s">
        <v>1098</v>
      </c>
      <c r="F977" s="234" t="s">
        <v>1099</v>
      </c>
      <c r="G977" s="235" t="s">
        <v>204</v>
      </c>
      <c r="H977" s="236">
        <v>7.44</v>
      </c>
      <c r="I977" s="237"/>
      <c r="J977" s="238">
        <f>ROUND(I977*H977,2)</f>
        <v>0</v>
      </c>
      <c r="K977" s="234" t="s">
        <v>171</v>
      </c>
      <c r="L977" s="239"/>
      <c r="M977" s="240" t="s">
        <v>1</v>
      </c>
      <c r="N977" s="241" t="s">
        <v>40</v>
      </c>
      <c r="O977" s="71"/>
      <c r="P977" s="200">
        <f>O977*H977</f>
        <v>0</v>
      </c>
      <c r="Q977" s="200">
        <v>8.0000000000000007E-5</v>
      </c>
      <c r="R977" s="200">
        <f>Q977*H977</f>
        <v>5.9520000000000005E-4</v>
      </c>
      <c r="S977" s="200">
        <v>0</v>
      </c>
      <c r="T977" s="201">
        <f>S977*H977</f>
        <v>0</v>
      </c>
      <c r="U977" s="34"/>
      <c r="V977" s="34"/>
      <c r="W977" s="34"/>
      <c r="X977" s="34"/>
      <c r="Y977" s="34"/>
      <c r="Z977" s="34"/>
      <c r="AA977" s="34"/>
      <c r="AB977" s="34"/>
      <c r="AC977" s="34"/>
      <c r="AD977" s="34"/>
      <c r="AE977" s="34"/>
      <c r="AR977" s="202" t="s">
        <v>406</v>
      </c>
      <c r="AT977" s="202" t="s">
        <v>291</v>
      </c>
      <c r="AU977" s="202" t="s">
        <v>84</v>
      </c>
      <c r="AY977" s="17" t="s">
        <v>164</v>
      </c>
      <c r="BE977" s="203">
        <f>IF(N977="základní",J977,0)</f>
        <v>0</v>
      </c>
      <c r="BF977" s="203">
        <f>IF(N977="snížená",J977,0)</f>
        <v>0</v>
      </c>
      <c r="BG977" s="203">
        <f>IF(N977="zákl. přenesená",J977,0)</f>
        <v>0</v>
      </c>
      <c r="BH977" s="203">
        <f>IF(N977="sníž. přenesená",J977,0)</f>
        <v>0</v>
      </c>
      <c r="BI977" s="203">
        <f>IF(N977="nulová",J977,0)</f>
        <v>0</v>
      </c>
      <c r="BJ977" s="17" t="s">
        <v>82</v>
      </c>
      <c r="BK977" s="203">
        <f>ROUND(I977*H977,2)</f>
        <v>0</v>
      </c>
      <c r="BL977" s="17" t="s">
        <v>290</v>
      </c>
      <c r="BM977" s="202" t="s">
        <v>1100</v>
      </c>
    </row>
    <row r="978" spans="1:65" s="14" customFormat="1" ht="11.25">
      <c r="B978" s="220"/>
      <c r="C978" s="221"/>
      <c r="D978" s="211" t="s">
        <v>176</v>
      </c>
      <c r="E978" s="221"/>
      <c r="F978" s="223" t="s">
        <v>1101</v>
      </c>
      <c r="G978" s="221"/>
      <c r="H978" s="224">
        <v>7.44</v>
      </c>
      <c r="I978" s="225"/>
      <c r="J978" s="221"/>
      <c r="K978" s="221"/>
      <c r="L978" s="226"/>
      <c r="M978" s="227"/>
      <c r="N978" s="228"/>
      <c r="O978" s="228"/>
      <c r="P978" s="228"/>
      <c r="Q978" s="228"/>
      <c r="R978" s="228"/>
      <c r="S978" s="228"/>
      <c r="T978" s="229"/>
      <c r="AT978" s="230" t="s">
        <v>176</v>
      </c>
      <c r="AU978" s="230" t="s">
        <v>84</v>
      </c>
      <c r="AV978" s="14" t="s">
        <v>84</v>
      </c>
      <c r="AW978" s="14" t="s">
        <v>4</v>
      </c>
      <c r="AX978" s="14" t="s">
        <v>82</v>
      </c>
      <c r="AY978" s="230" t="s">
        <v>164</v>
      </c>
    </row>
    <row r="979" spans="1:65" s="2" customFormat="1" ht="26.45" customHeight="1">
      <c r="A979" s="34"/>
      <c r="B979" s="35"/>
      <c r="C979" s="191" t="s">
        <v>1102</v>
      </c>
      <c r="D979" s="191" t="s">
        <v>167</v>
      </c>
      <c r="E979" s="192" t="s">
        <v>1103</v>
      </c>
      <c r="F979" s="193" t="s">
        <v>1104</v>
      </c>
      <c r="G979" s="194" t="s">
        <v>204</v>
      </c>
      <c r="H979" s="195">
        <v>5.75</v>
      </c>
      <c r="I979" s="196"/>
      <c r="J979" s="197">
        <f>ROUND(I979*H979,2)</f>
        <v>0</v>
      </c>
      <c r="K979" s="193" t="s">
        <v>171</v>
      </c>
      <c r="L979" s="39"/>
      <c r="M979" s="198" t="s">
        <v>1</v>
      </c>
      <c r="N979" s="199" t="s">
        <v>40</v>
      </c>
      <c r="O979" s="71"/>
      <c r="P979" s="200">
        <f>O979*H979</f>
        <v>0</v>
      </c>
      <c r="Q979" s="200">
        <v>2.0000000000000001E-4</v>
      </c>
      <c r="R979" s="200">
        <f>Q979*H979</f>
        <v>1.15E-3</v>
      </c>
      <c r="S979" s="200">
        <v>0</v>
      </c>
      <c r="T979" s="201">
        <f>S979*H979</f>
        <v>0</v>
      </c>
      <c r="U979" s="34"/>
      <c r="V979" s="34"/>
      <c r="W979" s="34"/>
      <c r="X979" s="34"/>
      <c r="Y979" s="34"/>
      <c r="Z979" s="34"/>
      <c r="AA979" s="34"/>
      <c r="AB979" s="34"/>
      <c r="AC979" s="34"/>
      <c r="AD979" s="34"/>
      <c r="AE979" s="34"/>
      <c r="AR979" s="202" t="s">
        <v>290</v>
      </c>
      <c r="AT979" s="202" t="s">
        <v>167</v>
      </c>
      <c r="AU979" s="202" t="s">
        <v>84</v>
      </c>
      <c r="AY979" s="17" t="s">
        <v>164</v>
      </c>
      <c r="BE979" s="203">
        <f>IF(N979="základní",J979,0)</f>
        <v>0</v>
      </c>
      <c r="BF979" s="203">
        <f>IF(N979="snížená",J979,0)</f>
        <v>0</v>
      </c>
      <c r="BG979" s="203">
        <f>IF(N979="zákl. přenesená",J979,0)</f>
        <v>0</v>
      </c>
      <c r="BH979" s="203">
        <f>IF(N979="sníž. přenesená",J979,0)</f>
        <v>0</v>
      </c>
      <c r="BI979" s="203">
        <f>IF(N979="nulová",J979,0)</f>
        <v>0</v>
      </c>
      <c r="BJ979" s="17" t="s">
        <v>82</v>
      </c>
      <c r="BK979" s="203">
        <f>ROUND(I979*H979,2)</f>
        <v>0</v>
      </c>
      <c r="BL979" s="17" t="s">
        <v>290</v>
      </c>
      <c r="BM979" s="202" t="s">
        <v>1105</v>
      </c>
    </row>
    <row r="980" spans="1:65" s="2" customFormat="1" ht="11.25">
      <c r="A980" s="34"/>
      <c r="B980" s="35"/>
      <c r="C980" s="36"/>
      <c r="D980" s="204" t="s">
        <v>174</v>
      </c>
      <c r="E980" s="36"/>
      <c r="F980" s="205" t="s">
        <v>1106</v>
      </c>
      <c r="G980" s="36"/>
      <c r="H980" s="36"/>
      <c r="I980" s="206"/>
      <c r="J980" s="36"/>
      <c r="K980" s="36"/>
      <c r="L980" s="39"/>
      <c r="M980" s="207"/>
      <c r="N980" s="208"/>
      <c r="O980" s="71"/>
      <c r="P980" s="71"/>
      <c r="Q980" s="71"/>
      <c r="R980" s="71"/>
      <c r="S980" s="71"/>
      <c r="T980" s="72"/>
      <c r="U980" s="34"/>
      <c r="V980" s="34"/>
      <c r="W980" s="34"/>
      <c r="X980" s="34"/>
      <c r="Y980" s="34"/>
      <c r="Z980" s="34"/>
      <c r="AA980" s="34"/>
      <c r="AB980" s="34"/>
      <c r="AC980" s="34"/>
      <c r="AD980" s="34"/>
      <c r="AE980" s="34"/>
      <c r="AT980" s="17" t="s">
        <v>174</v>
      </c>
      <c r="AU980" s="17" t="s">
        <v>84</v>
      </c>
    </row>
    <row r="981" spans="1:65" s="13" customFormat="1" ht="22.5">
      <c r="B981" s="209"/>
      <c r="C981" s="210"/>
      <c r="D981" s="211" t="s">
        <v>176</v>
      </c>
      <c r="E981" s="212" t="s">
        <v>1</v>
      </c>
      <c r="F981" s="213" t="s">
        <v>177</v>
      </c>
      <c r="G981" s="210"/>
      <c r="H981" s="212" t="s">
        <v>1</v>
      </c>
      <c r="I981" s="214"/>
      <c r="J981" s="210"/>
      <c r="K981" s="210"/>
      <c r="L981" s="215"/>
      <c r="M981" s="216"/>
      <c r="N981" s="217"/>
      <c r="O981" s="217"/>
      <c r="P981" s="217"/>
      <c r="Q981" s="217"/>
      <c r="R981" s="217"/>
      <c r="S981" s="217"/>
      <c r="T981" s="218"/>
      <c r="AT981" s="219" t="s">
        <v>176</v>
      </c>
      <c r="AU981" s="219" t="s">
        <v>84</v>
      </c>
      <c r="AV981" s="13" t="s">
        <v>82</v>
      </c>
      <c r="AW981" s="13" t="s">
        <v>31</v>
      </c>
      <c r="AX981" s="13" t="s">
        <v>75</v>
      </c>
      <c r="AY981" s="219" t="s">
        <v>164</v>
      </c>
    </row>
    <row r="982" spans="1:65" s="13" customFormat="1" ht="11.25">
      <c r="B982" s="209"/>
      <c r="C982" s="210"/>
      <c r="D982" s="211" t="s">
        <v>176</v>
      </c>
      <c r="E982" s="212" t="s">
        <v>1</v>
      </c>
      <c r="F982" s="213" t="s">
        <v>178</v>
      </c>
      <c r="G982" s="210"/>
      <c r="H982" s="212" t="s">
        <v>1</v>
      </c>
      <c r="I982" s="214"/>
      <c r="J982" s="210"/>
      <c r="K982" s="210"/>
      <c r="L982" s="215"/>
      <c r="M982" s="216"/>
      <c r="N982" s="217"/>
      <c r="O982" s="217"/>
      <c r="P982" s="217"/>
      <c r="Q982" s="217"/>
      <c r="R982" s="217"/>
      <c r="S982" s="217"/>
      <c r="T982" s="218"/>
      <c r="AT982" s="219" t="s">
        <v>176</v>
      </c>
      <c r="AU982" s="219" t="s">
        <v>84</v>
      </c>
      <c r="AV982" s="13" t="s">
        <v>82</v>
      </c>
      <c r="AW982" s="13" t="s">
        <v>31</v>
      </c>
      <c r="AX982" s="13" t="s">
        <v>75</v>
      </c>
      <c r="AY982" s="219" t="s">
        <v>164</v>
      </c>
    </row>
    <row r="983" spans="1:65" s="14" customFormat="1" ht="11.25">
      <c r="B983" s="220"/>
      <c r="C983" s="221"/>
      <c r="D983" s="211" t="s">
        <v>176</v>
      </c>
      <c r="E983" s="222" t="s">
        <v>1</v>
      </c>
      <c r="F983" s="223" t="s">
        <v>1107</v>
      </c>
      <c r="G983" s="221"/>
      <c r="H983" s="224">
        <v>1.8</v>
      </c>
      <c r="I983" s="225"/>
      <c r="J983" s="221"/>
      <c r="K983" s="221"/>
      <c r="L983" s="226"/>
      <c r="M983" s="227"/>
      <c r="N983" s="228"/>
      <c r="O983" s="228"/>
      <c r="P983" s="228"/>
      <c r="Q983" s="228"/>
      <c r="R983" s="228"/>
      <c r="S983" s="228"/>
      <c r="T983" s="229"/>
      <c r="AT983" s="230" t="s">
        <v>176</v>
      </c>
      <c r="AU983" s="230" t="s">
        <v>84</v>
      </c>
      <c r="AV983" s="14" t="s">
        <v>84</v>
      </c>
      <c r="AW983" s="14" t="s">
        <v>31</v>
      </c>
      <c r="AX983" s="14" t="s">
        <v>75</v>
      </c>
      <c r="AY983" s="230" t="s">
        <v>164</v>
      </c>
    </row>
    <row r="984" spans="1:65" s="14" customFormat="1" ht="11.25">
      <c r="B984" s="220"/>
      <c r="C984" s="221"/>
      <c r="D984" s="211" t="s">
        <v>176</v>
      </c>
      <c r="E984" s="222" t="s">
        <v>1</v>
      </c>
      <c r="F984" s="223" t="s">
        <v>1108</v>
      </c>
      <c r="G984" s="221"/>
      <c r="H984" s="224">
        <v>1.8</v>
      </c>
      <c r="I984" s="225"/>
      <c r="J984" s="221"/>
      <c r="K984" s="221"/>
      <c r="L984" s="226"/>
      <c r="M984" s="227"/>
      <c r="N984" s="228"/>
      <c r="O984" s="228"/>
      <c r="P984" s="228"/>
      <c r="Q984" s="228"/>
      <c r="R984" s="228"/>
      <c r="S984" s="228"/>
      <c r="T984" s="229"/>
      <c r="AT984" s="230" t="s">
        <v>176</v>
      </c>
      <c r="AU984" s="230" t="s">
        <v>84</v>
      </c>
      <c r="AV984" s="14" t="s">
        <v>84</v>
      </c>
      <c r="AW984" s="14" t="s">
        <v>31</v>
      </c>
      <c r="AX984" s="14" t="s">
        <v>75</v>
      </c>
      <c r="AY984" s="230" t="s">
        <v>164</v>
      </c>
    </row>
    <row r="985" spans="1:65" s="14" customFormat="1" ht="11.25">
      <c r="B985" s="220"/>
      <c r="C985" s="221"/>
      <c r="D985" s="211" t="s">
        <v>176</v>
      </c>
      <c r="E985" s="222" t="s">
        <v>1</v>
      </c>
      <c r="F985" s="223" t="s">
        <v>1109</v>
      </c>
      <c r="G985" s="221"/>
      <c r="H985" s="224">
        <v>2.15</v>
      </c>
      <c r="I985" s="225"/>
      <c r="J985" s="221"/>
      <c r="K985" s="221"/>
      <c r="L985" s="226"/>
      <c r="M985" s="227"/>
      <c r="N985" s="228"/>
      <c r="O985" s="228"/>
      <c r="P985" s="228"/>
      <c r="Q985" s="228"/>
      <c r="R985" s="228"/>
      <c r="S985" s="228"/>
      <c r="T985" s="229"/>
      <c r="AT985" s="230" t="s">
        <v>176</v>
      </c>
      <c r="AU985" s="230" t="s">
        <v>84</v>
      </c>
      <c r="AV985" s="14" t="s">
        <v>84</v>
      </c>
      <c r="AW985" s="14" t="s">
        <v>31</v>
      </c>
      <c r="AX985" s="14" t="s">
        <v>75</v>
      </c>
      <c r="AY985" s="230" t="s">
        <v>164</v>
      </c>
    </row>
    <row r="986" spans="1:65" s="2" customFormat="1" ht="26.45" customHeight="1">
      <c r="A986" s="34"/>
      <c r="B986" s="35"/>
      <c r="C986" s="232" t="s">
        <v>1110</v>
      </c>
      <c r="D986" s="232" t="s">
        <v>291</v>
      </c>
      <c r="E986" s="233" t="s">
        <v>1111</v>
      </c>
      <c r="F986" s="234" t="s">
        <v>1112</v>
      </c>
      <c r="G986" s="235" t="s">
        <v>204</v>
      </c>
      <c r="H986" s="236">
        <v>6.9</v>
      </c>
      <c r="I986" s="237"/>
      <c r="J986" s="238">
        <f>ROUND(I986*H986,2)</f>
        <v>0</v>
      </c>
      <c r="K986" s="234" t="s">
        <v>675</v>
      </c>
      <c r="L986" s="239"/>
      <c r="M986" s="240" t="s">
        <v>1</v>
      </c>
      <c r="N986" s="241" t="s">
        <v>40</v>
      </c>
      <c r="O986" s="71"/>
      <c r="P986" s="200">
        <f>O986*H986</f>
        <v>0</v>
      </c>
      <c r="Q986" s="200">
        <v>1E-4</v>
      </c>
      <c r="R986" s="200">
        <f>Q986*H986</f>
        <v>6.9000000000000008E-4</v>
      </c>
      <c r="S986" s="200">
        <v>0</v>
      </c>
      <c r="T986" s="201">
        <f>S986*H986</f>
        <v>0</v>
      </c>
      <c r="U986" s="34"/>
      <c r="V986" s="34"/>
      <c r="W986" s="34"/>
      <c r="X986" s="34"/>
      <c r="Y986" s="34"/>
      <c r="Z986" s="34"/>
      <c r="AA986" s="34"/>
      <c r="AB986" s="34"/>
      <c r="AC986" s="34"/>
      <c r="AD986" s="34"/>
      <c r="AE986" s="34"/>
      <c r="AR986" s="202" t="s">
        <v>406</v>
      </c>
      <c r="AT986" s="202" t="s">
        <v>291</v>
      </c>
      <c r="AU986" s="202" t="s">
        <v>84</v>
      </c>
      <c r="AY986" s="17" t="s">
        <v>164</v>
      </c>
      <c r="BE986" s="203">
        <f>IF(N986="základní",J986,0)</f>
        <v>0</v>
      </c>
      <c r="BF986" s="203">
        <f>IF(N986="snížená",J986,0)</f>
        <v>0</v>
      </c>
      <c r="BG986" s="203">
        <f>IF(N986="zákl. přenesená",J986,0)</f>
        <v>0</v>
      </c>
      <c r="BH986" s="203">
        <f>IF(N986="sníž. přenesená",J986,0)</f>
        <v>0</v>
      </c>
      <c r="BI986" s="203">
        <f>IF(N986="nulová",J986,0)</f>
        <v>0</v>
      </c>
      <c r="BJ986" s="17" t="s">
        <v>82</v>
      </c>
      <c r="BK986" s="203">
        <f>ROUND(I986*H986,2)</f>
        <v>0</v>
      </c>
      <c r="BL986" s="17" t="s">
        <v>290</v>
      </c>
      <c r="BM986" s="202" t="s">
        <v>1113</v>
      </c>
    </row>
    <row r="987" spans="1:65" s="14" customFormat="1" ht="11.25">
      <c r="B987" s="220"/>
      <c r="C987" s="221"/>
      <c r="D987" s="211" t="s">
        <v>176</v>
      </c>
      <c r="E987" s="221"/>
      <c r="F987" s="223" t="s">
        <v>1114</v>
      </c>
      <c r="G987" s="221"/>
      <c r="H987" s="224">
        <v>6.9</v>
      </c>
      <c r="I987" s="225"/>
      <c r="J987" s="221"/>
      <c r="K987" s="221"/>
      <c r="L987" s="226"/>
      <c r="M987" s="227"/>
      <c r="N987" s="228"/>
      <c r="O987" s="228"/>
      <c r="P987" s="228"/>
      <c r="Q987" s="228"/>
      <c r="R987" s="228"/>
      <c r="S987" s="228"/>
      <c r="T987" s="229"/>
      <c r="AT987" s="230" t="s">
        <v>176</v>
      </c>
      <c r="AU987" s="230" t="s">
        <v>84</v>
      </c>
      <c r="AV987" s="14" t="s">
        <v>84</v>
      </c>
      <c r="AW987" s="14" t="s">
        <v>4</v>
      </c>
      <c r="AX987" s="14" t="s">
        <v>82</v>
      </c>
      <c r="AY987" s="230" t="s">
        <v>164</v>
      </c>
    </row>
    <row r="988" spans="1:65" s="2" customFormat="1" ht="16.5" customHeight="1">
      <c r="A988" s="34"/>
      <c r="B988" s="35"/>
      <c r="C988" s="191" t="s">
        <v>1115</v>
      </c>
      <c r="D988" s="191" t="s">
        <v>167</v>
      </c>
      <c r="E988" s="192" t="s">
        <v>1116</v>
      </c>
      <c r="F988" s="193" t="s">
        <v>1117</v>
      </c>
      <c r="G988" s="194" t="s">
        <v>189</v>
      </c>
      <c r="H988" s="195">
        <v>63.122999999999998</v>
      </c>
      <c r="I988" s="196"/>
      <c r="J988" s="197">
        <f>ROUND(I988*H988,2)</f>
        <v>0</v>
      </c>
      <c r="K988" s="193" t="s">
        <v>171</v>
      </c>
      <c r="L988" s="39"/>
      <c r="M988" s="198" t="s">
        <v>1</v>
      </c>
      <c r="N988" s="199" t="s">
        <v>40</v>
      </c>
      <c r="O988" s="71"/>
      <c r="P988" s="200">
        <f>O988*H988</f>
        <v>0</v>
      </c>
      <c r="Q988" s="200">
        <v>2.9999999999999997E-4</v>
      </c>
      <c r="R988" s="200">
        <f>Q988*H988</f>
        <v>1.8936899999999996E-2</v>
      </c>
      <c r="S988" s="200">
        <v>0</v>
      </c>
      <c r="T988" s="201">
        <f>S988*H988</f>
        <v>0</v>
      </c>
      <c r="U988" s="34"/>
      <c r="V988" s="34"/>
      <c r="W988" s="34"/>
      <c r="X988" s="34"/>
      <c r="Y988" s="34"/>
      <c r="Z988" s="34"/>
      <c r="AA988" s="34"/>
      <c r="AB988" s="34"/>
      <c r="AC988" s="34"/>
      <c r="AD988" s="34"/>
      <c r="AE988" s="34"/>
      <c r="AR988" s="202" t="s">
        <v>290</v>
      </c>
      <c r="AT988" s="202" t="s">
        <v>167</v>
      </c>
      <c r="AU988" s="202" t="s">
        <v>84</v>
      </c>
      <c r="AY988" s="17" t="s">
        <v>164</v>
      </c>
      <c r="BE988" s="203">
        <f>IF(N988="základní",J988,0)</f>
        <v>0</v>
      </c>
      <c r="BF988" s="203">
        <f>IF(N988="snížená",J988,0)</f>
        <v>0</v>
      </c>
      <c r="BG988" s="203">
        <f>IF(N988="zákl. přenesená",J988,0)</f>
        <v>0</v>
      </c>
      <c r="BH988" s="203">
        <f>IF(N988="sníž. přenesená",J988,0)</f>
        <v>0</v>
      </c>
      <c r="BI988" s="203">
        <f>IF(N988="nulová",J988,0)</f>
        <v>0</v>
      </c>
      <c r="BJ988" s="17" t="s">
        <v>82</v>
      </c>
      <c r="BK988" s="203">
        <f>ROUND(I988*H988,2)</f>
        <v>0</v>
      </c>
      <c r="BL988" s="17" t="s">
        <v>290</v>
      </c>
      <c r="BM988" s="202" t="s">
        <v>1118</v>
      </c>
    </row>
    <row r="989" spans="1:65" s="2" customFormat="1" ht="11.25">
      <c r="A989" s="34"/>
      <c r="B989" s="35"/>
      <c r="C989" s="36"/>
      <c r="D989" s="204" t="s">
        <v>174</v>
      </c>
      <c r="E989" s="36"/>
      <c r="F989" s="205" t="s">
        <v>1119</v>
      </c>
      <c r="G989" s="36"/>
      <c r="H989" s="36"/>
      <c r="I989" s="206"/>
      <c r="J989" s="36"/>
      <c r="K989" s="36"/>
      <c r="L989" s="39"/>
      <c r="M989" s="207"/>
      <c r="N989" s="208"/>
      <c r="O989" s="71"/>
      <c r="P989" s="71"/>
      <c r="Q989" s="71"/>
      <c r="R989" s="71"/>
      <c r="S989" s="71"/>
      <c r="T989" s="72"/>
      <c r="U989" s="34"/>
      <c r="V989" s="34"/>
      <c r="W989" s="34"/>
      <c r="X989" s="34"/>
      <c r="Y989" s="34"/>
      <c r="Z989" s="34"/>
      <c r="AA989" s="34"/>
      <c r="AB989" s="34"/>
      <c r="AC989" s="34"/>
      <c r="AD989" s="34"/>
      <c r="AE989" s="34"/>
      <c r="AT989" s="17" t="s">
        <v>174</v>
      </c>
      <c r="AU989" s="17" t="s">
        <v>84</v>
      </c>
    </row>
    <row r="990" spans="1:65" s="13" customFormat="1" ht="22.5">
      <c r="B990" s="209"/>
      <c r="C990" s="210"/>
      <c r="D990" s="211" t="s">
        <v>176</v>
      </c>
      <c r="E990" s="212" t="s">
        <v>1</v>
      </c>
      <c r="F990" s="213" t="s">
        <v>177</v>
      </c>
      <c r="G990" s="210"/>
      <c r="H990" s="212" t="s">
        <v>1</v>
      </c>
      <c r="I990" s="214"/>
      <c r="J990" s="210"/>
      <c r="K990" s="210"/>
      <c r="L990" s="215"/>
      <c r="M990" s="216"/>
      <c r="N990" s="217"/>
      <c r="O990" s="217"/>
      <c r="P990" s="217"/>
      <c r="Q990" s="217"/>
      <c r="R990" s="217"/>
      <c r="S990" s="217"/>
      <c r="T990" s="218"/>
      <c r="AT990" s="219" t="s">
        <v>176</v>
      </c>
      <c r="AU990" s="219" t="s">
        <v>84</v>
      </c>
      <c r="AV990" s="13" t="s">
        <v>82</v>
      </c>
      <c r="AW990" s="13" t="s">
        <v>31</v>
      </c>
      <c r="AX990" s="13" t="s">
        <v>75</v>
      </c>
      <c r="AY990" s="219" t="s">
        <v>164</v>
      </c>
    </row>
    <row r="991" spans="1:65" s="13" customFormat="1" ht="11.25">
      <c r="B991" s="209"/>
      <c r="C991" s="210"/>
      <c r="D991" s="211" t="s">
        <v>176</v>
      </c>
      <c r="E991" s="212" t="s">
        <v>1</v>
      </c>
      <c r="F991" s="213" t="s">
        <v>178</v>
      </c>
      <c r="G991" s="210"/>
      <c r="H991" s="212" t="s">
        <v>1</v>
      </c>
      <c r="I991" s="214"/>
      <c r="J991" s="210"/>
      <c r="K991" s="210"/>
      <c r="L991" s="215"/>
      <c r="M991" s="216"/>
      <c r="N991" s="217"/>
      <c r="O991" s="217"/>
      <c r="P991" s="217"/>
      <c r="Q991" s="217"/>
      <c r="R991" s="217"/>
      <c r="S991" s="217"/>
      <c r="T991" s="218"/>
      <c r="AT991" s="219" t="s">
        <v>176</v>
      </c>
      <c r="AU991" s="219" t="s">
        <v>84</v>
      </c>
      <c r="AV991" s="13" t="s">
        <v>82</v>
      </c>
      <c r="AW991" s="13" t="s">
        <v>31</v>
      </c>
      <c r="AX991" s="13" t="s">
        <v>75</v>
      </c>
      <c r="AY991" s="219" t="s">
        <v>164</v>
      </c>
    </row>
    <row r="992" spans="1:65" s="14" customFormat="1" ht="11.25">
      <c r="B992" s="220"/>
      <c r="C992" s="221"/>
      <c r="D992" s="211" t="s">
        <v>176</v>
      </c>
      <c r="E992" s="222" t="s">
        <v>1</v>
      </c>
      <c r="F992" s="223" t="s">
        <v>1032</v>
      </c>
      <c r="G992" s="221"/>
      <c r="H992" s="224">
        <v>24.742000000000001</v>
      </c>
      <c r="I992" s="225"/>
      <c r="J992" s="221"/>
      <c r="K992" s="221"/>
      <c r="L992" s="226"/>
      <c r="M992" s="227"/>
      <c r="N992" s="228"/>
      <c r="O992" s="228"/>
      <c r="P992" s="228"/>
      <c r="Q992" s="228"/>
      <c r="R992" s="228"/>
      <c r="S992" s="228"/>
      <c r="T992" s="229"/>
      <c r="AT992" s="230" t="s">
        <v>176</v>
      </c>
      <c r="AU992" s="230" t="s">
        <v>84</v>
      </c>
      <c r="AV992" s="14" t="s">
        <v>84</v>
      </c>
      <c r="AW992" s="14" t="s">
        <v>31</v>
      </c>
      <c r="AX992" s="14" t="s">
        <v>75</v>
      </c>
      <c r="AY992" s="230" t="s">
        <v>164</v>
      </c>
    </row>
    <row r="993" spans="1:65" s="14" customFormat="1" ht="11.25">
      <c r="B993" s="220"/>
      <c r="C993" s="221"/>
      <c r="D993" s="211" t="s">
        <v>176</v>
      </c>
      <c r="E993" s="222" t="s">
        <v>1</v>
      </c>
      <c r="F993" s="223" t="s">
        <v>244</v>
      </c>
      <c r="G993" s="221"/>
      <c r="H993" s="224">
        <v>2.19</v>
      </c>
      <c r="I993" s="225"/>
      <c r="J993" s="221"/>
      <c r="K993" s="221"/>
      <c r="L993" s="226"/>
      <c r="M993" s="227"/>
      <c r="N993" s="228"/>
      <c r="O993" s="228"/>
      <c r="P993" s="228"/>
      <c r="Q993" s="228"/>
      <c r="R993" s="228"/>
      <c r="S993" s="228"/>
      <c r="T993" s="229"/>
      <c r="AT993" s="230" t="s">
        <v>176</v>
      </c>
      <c r="AU993" s="230" t="s">
        <v>84</v>
      </c>
      <c r="AV993" s="14" t="s">
        <v>84</v>
      </c>
      <c r="AW993" s="14" t="s">
        <v>31</v>
      </c>
      <c r="AX993" s="14" t="s">
        <v>75</v>
      </c>
      <c r="AY993" s="230" t="s">
        <v>164</v>
      </c>
    </row>
    <row r="994" spans="1:65" s="14" customFormat="1" ht="11.25">
      <c r="B994" s="220"/>
      <c r="C994" s="221"/>
      <c r="D994" s="211" t="s">
        <v>176</v>
      </c>
      <c r="E994" s="222" t="s">
        <v>1</v>
      </c>
      <c r="F994" s="223" t="s">
        <v>1033</v>
      </c>
      <c r="G994" s="221"/>
      <c r="H994" s="224">
        <v>19.32</v>
      </c>
      <c r="I994" s="225"/>
      <c r="J994" s="221"/>
      <c r="K994" s="221"/>
      <c r="L994" s="226"/>
      <c r="M994" s="227"/>
      <c r="N994" s="228"/>
      <c r="O994" s="228"/>
      <c r="P994" s="228"/>
      <c r="Q994" s="228"/>
      <c r="R994" s="228"/>
      <c r="S994" s="228"/>
      <c r="T994" s="229"/>
      <c r="AT994" s="230" t="s">
        <v>176</v>
      </c>
      <c r="AU994" s="230" t="s">
        <v>84</v>
      </c>
      <c r="AV994" s="14" t="s">
        <v>84</v>
      </c>
      <c r="AW994" s="14" t="s">
        <v>31</v>
      </c>
      <c r="AX994" s="14" t="s">
        <v>75</v>
      </c>
      <c r="AY994" s="230" t="s">
        <v>164</v>
      </c>
    </row>
    <row r="995" spans="1:65" s="14" customFormat="1" ht="11.25">
      <c r="B995" s="220"/>
      <c r="C995" s="221"/>
      <c r="D995" s="211" t="s">
        <v>176</v>
      </c>
      <c r="E995" s="222" t="s">
        <v>1</v>
      </c>
      <c r="F995" s="223" t="s">
        <v>1034</v>
      </c>
      <c r="G995" s="221"/>
      <c r="H995" s="224">
        <v>16.870999999999999</v>
      </c>
      <c r="I995" s="225"/>
      <c r="J995" s="221"/>
      <c r="K995" s="221"/>
      <c r="L995" s="226"/>
      <c r="M995" s="227"/>
      <c r="N995" s="228"/>
      <c r="O995" s="228"/>
      <c r="P995" s="228"/>
      <c r="Q995" s="228"/>
      <c r="R995" s="228"/>
      <c r="S995" s="228"/>
      <c r="T995" s="229"/>
      <c r="AT995" s="230" t="s">
        <v>176</v>
      </c>
      <c r="AU995" s="230" t="s">
        <v>84</v>
      </c>
      <c r="AV995" s="14" t="s">
        <v>84</v>
      </c>
      <c r="AW995" s="14" t="s">
        <v>31</v>
      </c>
      <c r="AX995" s="14" t="s">
        <v>75</v>
      </c>
      <c r="AY995" s="230" t="s">
        <v>164</v>
      </c>
    </row>
    <row r="996" spans="1:65" s="2" customFormat="1" ht="16.5" customHeight="1">
      <c r="A996" s="34"/>
      <c r="B996" s="35"/>
      <c r="C996" s="191" t="s">
        <v>1120</v>
      </c>
      <c r="D996" s="191" t="s">
        <v>167</v>
      </c>
      <c r="E996" s="192" t="s">
        <v>1121</v>
      </c>
      <c r="F996" s="193" t="s">
        <v>1122</v>
      </c>
      <c r="G996" s="194" t="s">
        <v>204</v>
      </c>
      <c r="H996" s="195">
        <v>45.6</v>
      </c>
      <c r="I996" s="196"/>
      <c r="J996" s="197">
        <f>ROUND(I996*H996,2)</f>
        <v>0</v>
      </c>
      <c r="K996" s="193" t="s">
        <v>171</v>
      </c>
      <c r="L996" s="39"/>
      <c r="M996" s="198" t="s">
        <v>1</v>
      </c>
      <c r="N996" s="199" t="s">
        <v>40</v>
      </c>
      <c r="O996" s="71"/>
      <c r="P996" s="200">
        <f>O996*H996</f>
        <v>0</v>
      </c>
      <c r="Q996" s="200">
        <v>3.0000000000000001E-5</v>
      </c>
      <c r="R996" s="200">
        <f>Q996*H996</f>
        <v>1.3680000000000001E-3</v>
      </c>
      <c r="S996" s="200">
        <v>0</v>
      </c>
      <c r="T996" s="201">
        <f>S996*H996</f>
        <v>0</v>
      </c>
      <c r="U996" s="34"/>
      <c r="V996" s="34"/>
      <c r="W996" s="34"/>
      <c r="X996" s="34"/>
      <c r="Y996" s="34"/>
      <c r="Z996" s="34"/>
      <c r="AA996" s="34"/>
      <c r="AB996" s="34"/>
      <c r="AC996" s="34"/>
      <c r="AD996" s="34"/>
      <c r="AE996" s="34"/>
      <c r="AR996" s="202" t="s">
        <v>290</v>
      </c>
      <c r="AT996" s="202" t="s">
        <v>167</v>
      </c>
      <c r="AU996" s="202" t="s">
        <v>84</v>
      </c>
      <c r="AY996" s="17" t="s">
        <v>164</v>
      </c>
      <c r="BE996" s="203">
        <f>IF(N996="základní",J996,0)</f>
        <v>0</v>
      </c>
      <c r="BF996" s="203">
        <f>IF(N996="snížená",J996,0)</f>
        <v>0</v>
      </c>
      <c r="BG996" s="203">
        <f>IF(N996="zákl. přenesená",J996,0)</f>
        <v>0</v>
      </c>
      <c r="BH996" s="203">
        <f>IF(N996="sníž. přenesená",J996,0)</f>
        <v>0</v>
      </c>
      <c r="BI996" s="203">
        <f>IF(N996="nulová",J996,0)</f>
        <v>0</v>
      </c>
      <c r="BJ996" s="17" t="s">
        <v>82</v>
      </c>
      <c r="BK996" s="203">
        <f>ROUND(I996*H996,2)</f>
        <v>0</v>
      </c>
      <c r="BL996" s="17" t="s">
        <v>290</v>
      </c>
      <c r="BM996" s="202" t="s">
        <v>1123</v>
      </c>
    </row>
    <row r="997" spans="1:65" s="2" customFormat="1" ht="11.25">
      <c r="A997" s="34"/>
      <c r="B997" s="35"/>
      <c r="C997" s="36"/>
      <c r="D997" s="204" t="s">
        <v>174</v>
      </c>
      <c r="E997" s="36"/>
      <c r="F997" s="205" t="s">
        <v>1124</v>
      </c>
      <c r="G997" s="36"/>
      <c r="H997" s="36"/>
      <c r="I997" s="206"/>
      <c r="J997" s="36"/>
      <c r="K997" s="36"/>
      <c r="L997" s="39"/>
      <c r="M997" s="207"/>
      <c r="N997" s="208"/>
      <c r="O997" s="71"/>
      <c r="P997" s="71"/>
      <c r="Q997" s="71"/>
      <c r="R997" s="71"/>
      <c r="S997" s="71"/>
      <c r="T997" s="72"/>
      <c r="U997" s="34"/>
      <c r="V997" s="34"/>
      <c r="W997" s="34"/>
      <c r="X997" s="34"/>
      <c r="Y997" s="34"/>
      <c r="Z997" s="34"/>
      <c r="AA997" s="34"/>
      <c r="AB997" s="34"/>
      <c r="AC997" s="34"/>
      <c r="AD997" s="34"/>
      <c r="AE997" s="34"/>
      <c r="AT997" s="17" t="s">
        <v>174</v>
      </c>
      <c r="AU997" s="17" t="s">
        <v>84</v>
      </c>
    </row>
    <row r="998" spans="1:65" s="13" customFormat="1" ht="22.5">
      <c r="B998" s="209"/>
      <c r="C998" s="210"/>
      <c r="D998" s="211" t="s">
        <v>176</v>
      </c>
      <c r="E998" s="212" t="s">
        <v>1</v>
      </c>
      <c r="F998" s="213" t="s">
        <v>177</v>
      </c>
      <c r="G998" s="210"/>
      <c r="H998" s="212" t="s">
        <v>1</v>
      </c>
      <c r="I998" s="214"/>
      <c r="J998" s="210"/>
      <c r="K998" s="210"/>
      <c r="L998" s="215"/>
      <c r="M998" s="216"/>
      <c r="N998" s="217"/>
      <c r="O998" s="217"/>
      <c r="P998" s="217"/>
      <c r="Q998" s="217"/>
      <c r="R998" s="217"/>
      <c r="S998" s="217"/>
      <c r="T998" s="218"/>
      <c r="AT998" s="219" t="s">
        <v>176</v>
      </c>
      <c r="AU998" s="219" t="s">
        <v>84</v>
      </c>
      <c r="AV998" s="13" t="s">
        <v>82</v>
      </c>
      <c r="AW998" s="13" t="s">
        <v>31</v>
      </c>
      <c r="AX998" s="13" t="s">
        <v>75</v>
      </c>
      <c r="AY998" s="219" t="s">
        <v>164</v>
      </c>
    </row>
    <row r="999" spans="1:65" s="13" customFormat="1" ht="11.25">
      <c r="B999" s="209"/>
      <c r="C999" s="210"/>
      <c r="D999" s="211" t="s">
        <v>176</v>
      </c>
      <c r="E999" s="212" t="s">
        <v>1</v>
      </c>
      <c r="F999" s="213" t="s">
        <v>178</v>
      </c>
      <c r="G999" s="210"/>
      <c r="H999" s="212" t="s">
        <v>1</v>
      </c>
      <c r="I999" s="214"/>
      <c r="J999" s="210"/>
      <c r="K999" s="210"/>
      <c r="L999" s="215"/>
      <c r="M999" s="216"/>
      <c r="N999" s="217"/>
      <c r="O999" s="217"/>
      <c r="P999" s="217"/>
      <c r="Q999" s="217"/>
      <c r="R999" s="217"/>
      <c r="S999" s="217"/>
      <c r="T999" s="218"/>
      <c r="AT999" s="219" t="s">
        <v>176</v>
      </c>
      <c r="AU999" s="219" t="s">
        <v>84</v>
      </c>
      <c r="AV999" s="13" t="s">
        <v>82</v>
      </c>
      <c r="AW999" s="13" t="s">
        <v>31</v>
      </c>
      <c r="AX999" s="13" t="s">
        <v>75</v>
      </c>
      <c r="AY999" s="219" t="s">
        <v>164</v>
      </c>
    </row>
    <row r="1000" spans="1:65" s="14" customFormat="1" ht="11.25">
      <c r="B1000" s="220"/>
      <c r="C1000" s="221"/>
      <c r="D1000" s="211" t="s">
        <v>176</v>
      </c>
      <c r="E1000" s="222" t="s">
        <v>1</v>
      </c>
      <c r="F1000" s="223" t="s">
        <v>1125</v>
      </c>
      <c r="G1000" s="221"/>
      <c r="H1000" s="224">
        <v>17.5</v>
      </c>
      <c r="I1000" s="225"/>
      <c r="J1000" s="221"/>
      <c r="K1000" s="221"/>
      <c r="L1000" s="226"/>
      <c r="M1000" s="227"/>
      <c r="N1000" s="228"/>
      <c r="O1000" s="228"/>
      <c r="P1000" s="228"/>
      <c r="Q1000" s="228"/>
      <c r="R1000" s="228"/>
      <c r="S1000" s="228"/>
      <c r="T1000" s="229"/>
      <c r="AT1000" s="230" t="s">
        <v>176</v>
      </c>
      <c r="AU1000" s="230" t="s">
        <v>84</v>
      </c>
      <c r="AV1000" s="14" t="s">
        <v>84</v>
      </c>
      <c r="AW1000" s="14" t="s">
        <v>31</v>
      </c>
      <c r="AX1000" s="14" t="s">
        <v>75</v>
      </c>
      <c r="AY1000" s="230" t="s">
        <v>164</v>
      </c>
    </row>
    <row r="1001" spans="1:65" s="14" customFormat="1" ht="11.25">
      <c r="B1001" s="220"/>
      <c r="C1001" s="221"/>
      <c r="D1001" s="211" t="s">
        <v>176</v>
      </c>
      <c r="E1001" s="222" t="s">
        <v>1</v>
      </c>
      <c r="F1001" s="223" t="s">
        <v>1126</v>
      </c>
      <c r="G1001" s="221"/>
      <c r="H1001" s="224">
        <v>0.6</v>
      </c>
      <c r="I1001" s="225"/>
      <c r="J1001" s="221"/>
      <c r="K1001" s="221"/>
      <c r="L1001" s="226"/>
      <c r="M1001" s="227"/>
      <c r="N1001" s="228"/>
      <c r="O1001" s="228"/>
      <c r="P1001" s="228"/>
      <c r="Q1001" s="228"/>
      <c r="R1001" s="228"/>
      <c r="S1001" s="228"/>
      <c r="T1001" s="229"/>
      <c r="AT1001" s="230" t="s">
        <v>176</v>
      </c>
      <c r="AU1001" s="230" t="s">
        <v>84</v>
      </c>
      <c r="AV1001" s="14" t="s">
        <v>84</v>
      </c>
      <c r="AW1001" s="14" t="s">
        <v>31</v>
      </c>
      <c r="AX1001" s="14" t="s">
        <v>75</v>
      </c>
      <c r="AY1001" s="230" t="s">
        <v>164</v>
      </c>
    </row>
    <row r="1002" spans="1:65" s="14" customFormat="1" ht="11.25">
      <c r="B1002" s="220"/>
      <c r="C1002" s="221"/>
      <c r="D1002" s="211" t="s">
        <v>176</v>
      </c>
      <c r="E1002" s="222" t="s">
        <v>1</v>
      </c>
      <c r="F1002" s="223" t="s">
        <v>1127</v>
      </c>
      <c r="G1002" s="221"/>
      <c r="H1002" s="224">
        <v>12.5</v>
      </c>
      <c r="I1002" s="225"/>
      <c r="J1002" s="221"/>
      <c r="K1002" s="221"/>
      <c r="L1002" s="226"/>
      <c r="M1002" s="227"/>
      <c r="N1002" s="228"/>
      <c r="O1002" s="228"/>
      <c r="P1002" s="228"/>
      <c r="Q1002" s="228"/>
      <c r="R1002" s="228"/>
      <c r="S1002" s="228"/>
      <c r="T1002" s="229"/>
      <c r="AT1002" s="230" t="s">
        <v>176</v>
      </c>
      <c r="AU1002" s="230" t="s">
        <v>84</v>
      </c>
      <c r="AV1002" s="14" t="s">
        <v>84</v>
      </c>
      <c r="AW1002" s="14" t="s">
        <v>31</v>
      </c>
      <c r="AX1002" s="14" t="s">
        <v>75</v>
      </c>
      <c r="AY1002" s="230" t="s">
        <v>164</v>
      </c>
    </row>
    <row r="1003" spans="1:65" s="14" customFormat="1" ht="11.25">
      <c r="B1003" s="220"/>
      <c r="C1003" s="221"/>
      <c r="D1003" s="211" t="s">
        <v>176</v>
      </c>
      <c r="E1003" s="222" t="s">
        <v>1</v>
      </c>
      <c r="F1003" s="223" t="s">
        <v>1128</v>
      </c>
      <c r="G1003" s="221"/>
      <c r="H1003" s="224">
        <v>15</v>
      </c>
      <c r="I1003" s="225"/>
      <c r="J1003" s="221"/>
      <c r="K1003" s="221"/>
      <c r="L1003" s="226"/>
      <c r="M1003" s="227"/>
      <c r="N1003" s="228"/>
      <c r="O1003" s="228"/>
      <c r="P1003" s="228"/>
      <c r="Q1003" s="228"/>
      <c r="R1003" s="228"/>
      <c r="S1003" s="228"/>
      <c r="T1003" s="229"/>
      <c r="AT1003" s="230" t="s">
        <v>176</v>
      </c>
      <c r="AU1003" s="230" t="s">
        <v>84</v>
      </c>
      <c r="AV1003" s="14" t="s">
        <v>84</v>
      </c>
      <c r="AW1003" s="14" t="s">
        <v>31</v>
      </c>
      <c r="AX1003" s="14" t="s">
        <v>75</v>
      </c>
      <c r="AY1003" s="230" t="s">
        <v>164</v>
      </c>
    </row>
    <row r="1004" spans="1:65" s="2" customFormat="1" ht="26.45" customHeight="1">
      <c r="A1004" s="34"/>
      <c r="B1004" s="35"/>
      <c r="C1004" s="191" t="s">
        <v>1129</v>
      </c>
      <c r="D1004" s="191" t="s">
        <v>167</v>
      </c>
      <c r="E1004" s="192" t="s">
        <v>1130</v>
      </c>
      <c r="F1004" s="193" t="s">
        <v>1131</v>
      </c>
      <c r="G1004" s="194" t="s">
        <v>183</v>
      </c>
      <c r="H1004" s="195">
        <v>1.4419999999999999</v>
      </c>
      <c r="I1004" s="196"/>
      <c r="J1004" s="197">
        <f>ROUND(I1004*H1004,2)</f>
        <v>0</v>
      </c>
      <c r="K1004" s="193" t="s">
        <v>171</v>
      </c>
      <c r="L1004" s="39"/>
      <c r="M1004" s="198" t="s">
        <v>1</v>
      </c>
      <c r="N1004" s="199" t="s">
        <v>40</v>
      </c>
      <c r="O1004" s="71"/>
      <c r="P1004" s="200">
        <f>O1004*H1004</f>
        <v>0</v>
      </c>
      <c r="Q1004" s="200">
        <v>0</v>
      </c>
      <c r="R1004" s="200">
        <f>Q1004*H1004</f>
        <v>0</v>
      </c>
      <c r="S1004" s="200">
        <v>0</v>
      </c>
      <c r="T1004" s="201">
        <f>S1004*H1004</f>
        <v>0</v>
      </c>
      <c r="U1004" s="34"/>
      <c r="V1004" s="34"/>
      <c r="W1004" s="34"/>
      <c r="X1004" s="34"/>
      <c r="Y1004" s="34"/>
      <c r="Z1004" s="34"/>
      <c r="AA1004" s="34"/>
      <c r="AB1004" s="34"/>
      <c r="AC1004" s="34"/>
      <c r="AD1004" s="34"/>
      <c r="AE1004" s="34"/>
      <c r="AR1004" s="202" t="s">
        <v>290</v>
      </c>
      <c r="AT1004" s="202" t="s">
        <v>167</v>
      </c>
      <c r="AU1004" s="202" t="s">
        <v>84</v>
      </c>
      <c r="AY1004" s="17" t="s">
        <v>164</v>
      </c>
      <c r="BE1004" s="203">
        <f>IF(N1004="základní",J1004,0)</f>
        <v>0</v>
      </c>
      <c r="BF1004" s="203">
        <f>IF(N1004="snížená",J1004,0)</f>
        <v>0</v>
      </c>
      <c r="BG1004" s="203">
        <f>IF(N1004="zákl. přenesená",J1004,0)</f>
        <v>0</v>
      </c>
      <c r="BH1004" s="203">
        <f>IF(N1004="sníž. přenesená",J1004,0)</f>
        <v>0</v>
      </c>
      <c r="BI1004" s="203">
        <f>IF(N1004="nulová",J1004,0)</f>
        <v>0</v>
      </c>
      <c r="BJ1004" s="17" t="s">
        <v>82</v>
      </c>
      <c r="BK1004" s="203">
        <f>ROUND(I1004*H1004,2)</f>
        <v>0</v>
      </c>
      <c r="BL1004" s="17" t="s">
        <v>290</v>
      </c>
      <c r="BM1004" s="202" t="s">
        <v>1132</v>
      </c>
    </row>
    <row r="1005" spans="1:65" s="2" customFormat="1" ht="11.25">
      <c r="A1005" s="34"/>
      <c r="B1005" s="35"/>
      <c r="C1005" s="36"/>
      <c r="D1005" s="204" t="s">
        <v>174</v>
      </c>
      <c r="E1005" s="36"/>
      <c r="F1005" s="205" t="s">
        <v>1133</v>
      </c>
      <c r="G1005" s="36"/>
      <c r="H1005" s="36"/>
      <c r="I1005" s="206"/>
      <c r="J1005" s="36"/>
      <c r="K1005" s="36"/>
      <c r="L1005" s="39"/>
      <c r="M1005" s="207"/>
      <c r="N1005" s="208"/>
      <c r="O1005" s="71"/>
      <c r="P1005" s="71"/>
      <c r="Q1005" s="71"/>
      <c r="R1005" s="71"/>
      <c r="S1005" s="71"/>
      <c r="T1005" s="72"/>
      <c r="U1005" s="34"/>
      <c r="V1005" s="34"/>
      <c r="W1005" s="34"/>
      <c r="X1005" s="34"/>
      <c r="Y1005" s="34"/>
      <c r="Z1005" s="34"/>
      <c r="AA1005" s="34"/>
      <c r="AB1005" s="34"/>
      <c r="AC1005" s="34"/>
      <c r="AD1005" s="34"/>
      <c r="AE1005" s="34"/>
      <c r="AT1005" s="17" t="s">
        <v>174</v>
      </c>
      <c r="AU1005" s="17" t="s">
        <v>84</v>
      </c>
    </row>
    <row r="1006" spans="1:65" s="12" customFormat="1" ht="22.9" customHeight="1">
      <c r="B1006" s="175"/>
      <c r="C1006" s="176"/>
      <c r="D1006" s="177" t="s">
        <v>74</v>
      </c>
      <c r="E1006" s="189" t="s">
        <v>1134</v>
      </c>
      <c r="F1006" s="189" t="s">
        <v>1135</v>
      </c>
      <c r="G1006" s="176"/>
      <c r="H1006" s="176"/>
      <c r="I1006" s="179"/>
      <c r="J1006" s="190">
        <f>BK1006</f>
        <v>0</v>
      </c>
      <c r="K1006" s="176"/>
      <c r="L1006" s="181"/>
      <c r="M1006" s="182"/>
      <c r="N1006" s="183"/>
      <c r="O1006" s="183"/>
      <c r="P1006" s="184">
        <f>SUM(P1007:P1021)</f>
        <v>0</v>
      </c>
      <c r="Q1006" s="183"/>
      <c r="R1006" s="184">
        <f>SUM(R1007:R1021)</f>
        <v>5.8611030000000001E-2</v>
      </c>
      <c r="S1006" s="183"/>
      <c r="T1006" s="185">
        <f>SUM(T1007:T1021)</f>
        <v>3.0000000000000003E-4</v>
      </c>
      <c r="AR1006" s="186" t="s">
        <v>84</v>
      </c>
      <c r="AT1006" s="187" t="s">
        <v>74</v>
      </c>
      <c r="AU1006" s="187" t="s">
        <v>82</v>
      </c>
      <c r="AY1006" s="186" t="s">
        <v>164</v>
      </c>
      <c r="BK1006" s="188">
        <f>SUM(BK1007:BK1021)</f>
        <v>0</v>
      </c>
    </row>
    <row r="1007" spans="1:65" s="2" customFormat="1" ht="16.5" customHeight="1">
      <c r="A1007" s="34"/>
      <c r="B1007" s="35"/>
      <c r="C1007" s="191" t="s">
        <v>1136</v>
      </c>
      <c r="D1007" s="191" t="s">
        <v>167</v>
      </c>
      <c r="E1007" s="192" t="s">
        <v>1137</v>
      </c>
      <c r="F1007" s="193" t="s">
        <v>1138</v>
      </c>
      <c r="G1007" s="194" t="s">
        <v>189</v>
      </c>
      <c r="H1007" s="195">
        <v>10</v>
      </c>
      <c r="I1007" s="196"/>
      <c r="J1007" s="197">
        <f>ROUND(I1007*H1007,2)</f>
        <v>0</v>
      </c>
      <c r="K1007" s="193" t="s">
        <v>171</v>
      </c>
      <c r="L1007" s="39"/>
      <c r="M1007" s="198" t="s">
        <v>1</v>
      </c>
      <c r="N1007" s="199" t="s">
        <v>40</v>
      </c>
      <c r="O1007" s="71"/>
      <c r="P1007" s="200">
        <f>O1007*H1007</f>
        <v>0</v>
      </c>
      <c r="Q1007" s="200">
        <v>0</v>
      </c>
      <c r="R1007" s="200">
        <f>Q1007*H1007</f>
        <v>0</v>
      </c>
      <c r="S1007" s="200">
        <v>3.0000000000000001E-5</v>
      </c>
      <c r="T1007" s="201">
        <f>S1007*H1007</f>
        <v>3.0000000000000003E-4</v>
      </c>
      <c r="U1007" s="34"/>
      <c r="V1007" s="34"/>
      <c r="W1007" s="34"/>
      <c r="X1007" s="34"/>
      <c r="Y1007" s="34"/>
      <c r="Z1007" s="34"/>
      <c r="AA1007" s="34"/>
      <c r="AB1007" s="34"/>
      <c r="AC1007" s="34"/>
      <c r="AD1007" s="34"/>
      <c r="AE1007" s="34"/>
      <c r="AR1007" s="202" t="s">
        <v>290</v>
      </c>
      <c r="AT1007" s="202" t="s">
        <v>167</v>
      </c>
      <c r="AU1007" s="202" t="s">
        <v>84</v>
      </c>
      <c r="AY1007" s="17" t="s">
        <v>164</v>
      </c>
      <c r="BE1007" s="203">
        <f>IF(N1007="základní",J1007,0)</f>
        <v>0</v>
      </c>
      <c r="BF1007" s="203">
        <f>IF(N1007="snížená",J1007,0)</f>
        <v>0</v>
      </c>
      <c r="BG1007" s="203">
        <f>IF(N1007="zákl. přenesená",J1007,0)</f>
        <v>0</v>
      </c>
      <c r="BH1007" s="203">
        <f>IF(N1007="sníž. přenesená",J1007,0)</f>
        <v>0</v>
      </c>
      <c r="BI1007" s="203">
        <f>IF(N1007="nulová",J1007,0)</f>
        <v>0</v>
      </c>
      <c r="BJ1007" s="17" t="s">
        <v>82</v>
      </c>
      <c r="BK1007" s="203">
        <f>ROUND(I1007*H1007,2)</f>
        <v>0</v>
      </c>
      <c r="BL1007" s="17" t="s">
        <v>290</v>
      </c>
      <c r="BM1007" s="202" t="s">
        <v>1139</v>
      </c>
    </row>
    <row r="1008" spans="1:65" s="2" customFormat="1" ht="11.25">
      <c r="A1008" s="34"/>
      <c r="B1008" s="35"/>
      <c r="C1008" s="36"/>
      <c r="D1008" s="204" t="s">
        <v>174</v>
      </c>
      <c r="E1008" s="36"/>
      <c r="F1008" s="205" t="s">
        <v>1140</v>
      </c>
      <c r="G1008" s="36"/>
      <c r="H1008" s="36"/>
      <c r="I1008" s="206"/>
      <c r="J1008" s="36"/>
      <c r="K1008" s="36"/>
      <c r="L1008" s="39"/>
      <c r="M1008" s="207"/>
      <c r="N1008" s="208"/>
      <c r="O1008" s="71"/>
      <c r="P1008" s="71"/>
      <c r="Q1008" s="71"/>
      <c r="R1008" s="71"/>
      <c r="S1008" s="71"/>
      <c r="T1008" s="72"/>
      <c r="U1008" s="34"/>
      <c r="V1008" s="34"/>
      <c r="W1008" s="34"/>
      <c r="X1008" s="34"/>
      <c r="Y1008" s="34"/>
      <c r="Z1008" s="34"/>
      <c r="AA1008" s="34"/>
      <c r="AB1008" s="34"/>
      <c r="AC1008" s="34"/>
      <c r="AD1008" s="34"/>
      <c r="AE1008" s="34"/>
      <c r="AT1008" s="17" t="s">
        <v>174</v>
      </c>
      <c r="AU1008" s="17" t="s">
        <v>84</v>
      </c>
    </row>
    <row r="1009" spans="1:65" s="13" customFormat="1" ht="22.5">
      <c r="B1009" s="209"/>
      <c r="C1009" s="210"/>
      <c r="D1009" s="211" t="s">
        <v>176</v>
      </c>
      <c r="E1009" s="212" t="s">
        <v>1</v>
      </c>
      <c r="F1009" s="213" t="s">
        <v>635</v>
      </c>
      <c r="G1009" s="210"/>
      <c r="H1009" s="212" t="s">
        <v>1</v>
      </c>
      <c r="I1009" s="214"/>
      <c r="J1009" s="210"/>
      <c r="K1009" s="210"/>
      <c r="L1009" s="215"/>
      <c r="M1009" s="216"/>
      <c r="N1009" s="217"/>
      <c r="O1009" s="217"/>
      <c r="P1009" s="217"/>
      <c r="Q1009" s="217"/>
      <c r="R1009" s="217"/>
      <c r="S1009" s="217"/>
      <c r="T1009" s="218"/>
      <c r="AT1009" s="219" t="s">
        <v>176</v>
      </c>
      <c r="AU1009" s="219" t="s">
        <v>84</v>
      </c>
      <c r="AV1009" s="13" t="s">
        <v>82</v>
      </c>
      <c r="AW1009" s="13" t="s">
        <v>31</v>
      </c>
      <c r="AX1009" s="13" t="s">
        <v>75</v>
      </c>
      <c r="AY1009" s="219" t="s">
        <v>164</v>
      </c>
    </row>
    <row r="1010" spans="1:65" s="13" customFormat="1" ht="11.25">
      <c r="B1010" s="209"/>
      <c r="C1010" s="210"/>
      <c r="D1010" s="211" t="s">
        <v>176</v>
      </c>
      <c r="E1010" s="212" t="s">
        <v>1</v>
      </c>
      <c r="F1010" s="213" t="s">
        <v>178</v>
      </c>
      <c r="G1010" s="210"/>
      <c r="H1010" s="212" t="s">
        <v>1</v>
      </c>
      <c r="I1010" s="214"/>
      <c r="J1010" s="210"/>
      <c r="K1010" s="210"/>
      <c r="L1010" s="215"/>
      <c r="M1010" s="216"/>
      <c r="N1010" s="217"/>
      <c r="O1010" s="217"/>
      <c r="P1010" s="217"/>
      <c r="Q1010" s="217"/>
      <c r="R1010" s="217"/>
      <c r="S1010" s="217"/>
      <c r="T1010" s="218"/>
      <c r="AT1010" s="219" t="s">
        <v>176</v>
      </c>
      <c r="AU1010" s="219" t="s">
        <v>84</v>
      </c>
      <c r="AV1010" s="13" t="s">
        <v>82</v>
      </c>
      <c r="AW1010" s="13" t="s">
        <v>31</v>
      </c>
      <c r="AX1010" s="13" t="s">
        <v>75</v>
      </c>
      <c r="AY1010" s="219" t="s">
        <v>164</v>
      </c>
    </row>
    <row r="1011" spans="1:65" s="13" customFormat="1" ht="11.25">
      <c r="B1011" s="209"/>
      <c r="C1011" s="210"/>
      <c r="D1011" s="211" t="s">
        <v>176</v>
      </c>
      <c r="E1011" s="212" t="s">
        <v>1</v>
      </c>
      <c r="F1011" s="213" t="s">
        <v>1141</v>
      </c>
      <c r="G1011" s="210"/>
      <c r="H1011" s="212" t="s">
        <v>1</v>
      </c>
      <c r="I1011" s="214"/>
      <c r="J1011" s="210"/>
      <c r="K1011" s="210"/>
      <c r="L1011" s="215"/>
      <c r="M1011" s="216"/>
      <c r="N1011" s="217"/>
      <c r="O1011" s="217"/>
      <c r="P1011" s="217"/>
      <c r="Q1011" s="217"/>
      <c r="R1011" s="217"/>
      <c r="S1011" s="217"/>
      <c r="T1011" s="218"/>
      <c r="AT1011" s="219" t="s">
        <v>176</v>
      </c>
      <c r="AU1011" s="219" t="s">
        <v>84</v>
      </c>
      <c r="AV1011" s="13" t="s">
        <v>82</v>
      </c>
      <c r="AW1011" s="13" t="s">
        <v>31</v>
      </c>
      <c r="AX1011" s="13" t="s">
        <v>75</v>
      </c>
      <c r="AY1011" s="219" t="s">
        <v>164</v>
      </c>
    </row>
    <row r="1012" spans="1:65" s="14" customFormat="1" ht="11.25">
      <c r="B1012" s="220"/>
      <c r="C1012" s="221"/>
      <c r="D1012" s="211" t="s">
        <v>176</v>
      </c>
      <c r="E1012" s="222" t="s">
        <v>1</v>
      </c>
      <c r="F1012" s="223" t="s">
        <v>1142</v>
      </c>
      <c r="G1012" s="221"/>
      <c r="H1012" s="224">
        <v>10</v>
      </c>
      <c r="I1012" s="225"/>
      <c r="J1012" s="221"/>
      <c r="K1012" s="221"/>
      <c r="L1012" s="226"/>
      <c r="M1012" s="227"/>
      <c r="N1012" s="228"/>
      <c r="O1012" s="228"/>
      <c r="P1012" s="228"/>
      <c r="Q1012" s="228"/>
      <c r="R1012" s="228"/>
      <c r="S1012" s="228"/>
      <c r="T1012" s="229"/>
      <c r="AT1012" s="230" t="s">
        <v>176</v>
      </c>
      <c r="AU1012" s="230" t="s">
        <v>84</v>
      </c>
      <c r="AV1012" s="14" t="s">
        <v>84</v>
      </c>
      <c r="AW1012" s="14" t="s">
        <v>31</v>
      </c>
      <c r="AX1012" s="14" t="s">
        <v>75</v>
      </c>
      <c r="AY1012" s="230" t="s">
        <v>164</v>
      </c>
    </row>
    <row r="1013" spans="1:65" s="2" customFormat="1" ht="16.5" customHeight="1">
      <c r="A1013" s="34"/>
      <c r="B1013" s="35"/>
      <c r="C1013" s="232" t="s">
        <v>1143</v>
      </c>
      <c r="D1013" s="232" t="s">
        <v>291</v>
      </c>
      <c r="E1013" s="233" t="s">
        <v>1144</v>
      </c>
      <c r="F1013" s="234" t="s">
        <v>1145</v>
      </c>
      <c r="G1013" s="235" t="s">
        <v>189</v>
      </c>
      <c r="H1013" s="236">
        <v>12</v>
      </c>
      <c r="I1013" s="237"/>
      <c r="J1013" s="238">
        <f>ROUND(I1013*H1013,2)</f>
        <v>0</v>
      </c>
      <c r="K1013" s="234" t="s">
        <v>171</v>
      </c>
      <c r="L1013" s="239"/>
      <c r="M1013" s="240" t="s">
        <v>1</v>
      </c>
      <c r="N1013" s="241" t="s">
        <v>40</v>
      </c>
      <c r="O1013" s="71"/>
      <c r="P1013" s="200">
        <f>O1013*H1013</f>
        <v>0</v>
      </c>
      <c r="Q1013" s="200">
        <v>0</v>
      </c>
      <c r="R1013" s="200">
        <f>Q1013*H1013</f>
        <v>0</v>
      </c>
      <c r="S1013" s="200">
        <v>0</v>
      </c>
      <c r="T1013" s="201">
        <f>S1013*H1013</f>
        <v>0</v>
      </c>
      <c r="U1013" s="34"/>
      <c r="V1013" s="34"/>
      <c r="W1013" s="34"/>
      <c r="X1013" s="34"/>
      <c r="Y1013" s="34"/>
      <c r="Z1013" s="34"/>
      <c r="AA1013" s="34"/>
      <c r="AB1013" s="34"/>
      <c r="AC1013" s="34"/>
      <c r="AD1013" s="34"/>
      <c r="AE1013" s="34"/>
      <c r="AR1013" s="202" t="s">
        <v>406</v>
      </c>
      <c r="AT1013" s="202" t="s">
        <v>291</v>
      </c>
      <c r="AU1013" s="202" t="s">
        <v>84</v>
      </c>
      <c r="AY1013" s="17" t="s">
        <v>164</v>
      </c>
      <c r="BE1013" s="203">
        <f>IF(N1013="základní",J1013,0)</f>
        <v>0</v>
      </c>
      <c r="BF1013" s="203">
        <f>IF(N1013="snížená",J1013,0)</f>
        <v>0</v>
      </c>
      <c r="BG1013" s="203">
        <f>IF(N1013="zákl. přenesená",J1013,0)</f>
        <v>0</v>
      </c>
      <c r="BH1013" s="203">
        <f>IF(N1013="sníž. přenesená",J1013,0)</f>
        <v>0</v>
      </c>
      <c r="BI1013" s="203">
        <f>IF(N1013="nulová",J1013,0)</f>
        <v>0</v>
      </c>
      <c r="BJ1013" s="17" t="s">
        <v>82</v>
      </c>
      <c r="BK1013" s="203">
        <f>ROUND(I1013*H1013,2)</f>
        <v>0</v>
      </c>
      <c r="BL1013" s="17" t="s">
        <v>290</v>
      </c>
      <c r="BM1013" s="202" t="s">
        <v>1146</v>
      </c>
    </row>
    <row r="1014" spans="1:65" s="14" customFormat="1" ht="11.25">
      <c r="B1014" s="220"/>
      <c r="C1014" s="221"/>
      <c r="D1014" s="211" t="s">
        <v>176</v>
      </c>
      <c r="E1014" s="221"/>
      <c r="F1014" s="223" t="s">
        <v>1147</v>
      </c>
      <c r="G1014" s="221"/>
      <c r="H1014" s="224">
        <v>12</v>
      </c>
      <c r="I1014" s="225"/>
      <c r="J1014" s="221"/>
      <c r="K1014" s="221"/>
      <c r="L1014" s="226"/>
      <c r="M1014" s="227"/>
      <c r="N1014" s="228"/>
      <c r="O1014" s="228"/>
      <c r="P1014" s="228"/>
      <c r="Q1014" s="228"/>
      <c r="R1014" s="228"/>
      <c r="S1014" s="228"/>
      <c r="T1014" s="229"/>
      <c r="AT1014" s="230" t="s">
        <v>176</v>
      </c>
      <c r="AU1014" s="230" t="s">
        <v>84</v>
      </c>
      <c r="AV1014" s="14" t="s">
        <v>84</v>
      </c>
      <c r="AW1014" s="14" t="s">
        <v>4</v>
      </c>
      <c r="AX1014" s="14" t="s">
        <v>82</v>
      </c>
      <c r="AY1014" s="230" t="s">
        <v>164</v>
      </c>
    </row>
    <row r="1015" spans="1:65" s="2" customFormat="1" ht="55.15" customHeight="1">
      <c r="A1015" s="34"/>
      <c r="B1015" s="35"/>
      <c r="C1015" s="191" t="s">
        <v>1148</v>
      </c>
      <c r="D1015" s="191" t="s">
        <v>167</v>
      </c>
      <c r="E1015" s="192" t="s">
        <v>1149</v>
      </c>
      <c r="F1015" s="193" t="s">
        <v>1150</v>
      </c>
      <c r="G1015" s="194" t="s">
        <v>189</v>
      </c>
      <c r="H1015" s="195">
        <v>202.107</v>
      </c>
      <c r="I1015" s="196"/>
      <c r="J1015" s="197">
        <f>ROUND(I1015*H1015,2)</f>
        <v>0</v>
      </c>
      <c r="K1015" s="193" t="s">
        <v>1</v>
      </c>
      <c r="L1015" s="39"/>
      <c r="M1015" s="198" t="s">
        <v>1</v>
      </c>
      <c r="N1015" s="199" t="s">
        <v>40</v>
      </c>
      <c r="O1015" s="71"/>
      <c r="P1015" s="200">
        <f>O1015*H1015</f>
        <v>0</v>
      </c>
      <c r="Q1015" s="200">
        <v>2.9E-4</v>
      </c>
      <c r="R1015" s="200">
        <f>Q1015*H1015</f>
        <v>5.8611030000000001E-2</v>
      </c>
      <c r="S1015" s="200">
        <v>0</v>
      </c>
      <c r="T1015" s="201">
        <f>S1015*H1015</f>
        <v>0</v>
      </c>
      <c r="U1015" s="34"/>
      <c r="V1015" s="34"/>
      <c r="W1015" s="34"/>
      <c r="X1015" s="34"/>
      <c r="Y1015" s="34"/>
      <c r="Z1015" s="34"/>
      <c r="AA1015" s="34"/>
      <c r="AB1015" s="34"/>
      <c r="AC1015" s="34"/>
      <c r="AD1015" s="34"/>
      <c r="AE1015" s="34"/>
      <c r="AR1015" s="202" t="s">
        <v>290</v>
      </c>
      <c r="AT1015" s="202" t="s">
        <v>167</v>
      </c>
      <c r="AU1015" s="202" t="s">
        <v>84</v>
      </c>
      <c r="AY1015" s="17" t="s">
        <v>164</v>
      </c>
      <c r="BE1015" s="203">
        <f>IF(N1015="základní",J1015,0)</f>
        <v>0</v>
      </c>
      <c r="BF1015" s="203">
        <f>IF(N1015="snížená",J1015,0)</f>
        <v>0</v>
      </c>
      <c r="BG1015" s="203">
        <f>IF(N1015="zákl. přenesená",J1015,0)</f>
        <v>0</v>
      </c>
      <c r="BH1015" s="203">
        <f>IF(N1015="sníž. přenesená",J1015,0)</f>
        <v>0</v>
      </c>
      <c r="BI1015" s="203">
        <f>IF(N1015="nulová",J1015,0)</f>
        <v>0</v>
      </c>
      <c r="BJ1015" s="17" t="s">
        <v>82</v>
      </c>
      <c r="BK1015" s="203">
        <f>ROUND(I1015*H1015,2)</f>
        <v>0</v>
      </c>
      <c r="BL1015" s="17" t="s">
        <v>290</v>
      </c>
      <c r="BM1015" s="202" t="s">
        <v>1151</v>
      </c>
    </row>
    <row r="1016" spans="1:65" s="13" customFormat="1" ht="22.5">
      <c r="B1016" s="209"/>
      <c r="C1016" s="210"/>
      <c r="D1016" s="211" t="s">
        <v>176</v>
      </c>
      <c r="E1016" s="212" t="s">
        <v>1</v>
      </c>
      <c r="F1016" s="213" t="s">
        <v>177</v>
      </c>
      <c r="G1016" s="210"/>
      <c r="H1016" s="212" t="s">
        <v>1</v>
      </c>
      <c r="I1016" s="214"/>
      <c r="J1016" s="210"/>
      <c r="K1016" s="210"/>
      <c r="L1016" s="215"/>
      <c r="M1016" s="216"/>
      <c r="N1016" s="217"/>
      <c r="O1016" s="217"/>
      <c r="P1016" s="217"/>
      <c r="Q1016" s="217"/>
      <c r="R1016" s="217"/>
      <c r="S1016" s="217"/>
      <c r="T1016" s="218"/>
      <c r="AT1016" s="219" t="s">
        <v>176</v>
      </c>
      <c r="AU1016" s="219" t="s">
        <v>84</v>
      </c>
      <c r="AV1016" s="13" t="s">
        <v>82</v>
      </c>
      <c r="AW1016" s="13" t="s">
        <v>31</v>
      </c>
      <c r="AX1016" s="13" t="s">
        <v>75</v>
      </c>
      <c r="AY1016" s="219" t="s">
        <v>164</v>
      </c>
    </row>
    <row r="1017" spans="1:65" s="13" customFormat="1" ht="11.25">
      <c r="B1017" s="209"/>
      <c r="C1017" s="210"/>
      <c r="D1017" s="211" t="s">
        <v>176</v>
      </c>
      <c r="E1017" s="212" t="s">
        <v>1</v>
      </c>
      <c r="F1017" s="213" t="s">
        <v>178</v>
      </c>
      <c r="G1017" s="210"/>
      <c r="H1017" s="212" t="s">
        <v>1</v>
      </c>
      <c r="I1017" s="214"/>
      <c r="J1017" s="210"/>
      <c r="K1017" s="210"/>
      <c r="L1017" s="215"/>
      <c r="M1017" s="216"/>
      <c r="N1017" s="217"/>
      <c r="O1017" s="217"/>
      <c r="P1017" s="217"/>
      <c r="Q1017" s="217"/>
      <c r="R1017" s="217"/>
      <c r="S1017" s="217"/>
      <c r="T1017" s="218"/>
      <c r="AT1017" s="219" t="s">
        <v>176</v>
      </c>
      <c r="AU1017" s="219" t="s">
        <v>84</v>
      </c>
      <c r="AV1017" s="13" t="s">
        <v>82</v>
      </c>
      <c r="AW1017" s="13" t="s">
        <v>31</v>
      </c>
      <c r="AX1017" s="13" t="s">
        <v>75</v>
      </c>
      <c r="AY1017" s="219" t="s">
        <v>164</v>
      </c>
    </row>
    <row r="1018" spans="1:65" s="14" customFormat="1" ht="11.25">
      <c r="B1018" s="220"/>
      <c r="C1018" s="221"/>
      <c r="D1018" s="211" t="s">
        <v>176</v>
      </c>
      <c r="E1018" s="222" t="s">
        <v>1</v>
      </c>
      <c r="F1018" s="223" t="s">
        <v>1152</v>
      </c>
      <c r="G1018" s="221"/>
      <c r="H1018" s="224">
        <v>9.1929999999999996</v>
      </c>
      <c r="I1018" s="225"/>
      <c r="J1018" s="221"/>
      <c r="K1018" s="221"/>
      <c r="L1018" s="226"/>
      <c r="M1018" s="227"/>
      <c r="N1018" s="228"/>
      <c r="O1018" s="228"/>
      <c r="P1018" s="228"/>
      <c r="Q1018" s="228"/>
      <c r="R1018" s="228"/>
      <c r="S1018" s="228"/>
      <c r="T1018" s="229"/>
      <c r="AT1018" s="230" t="s">
        <v>176</v>
      </c>
      <c r="AU1018" s="230" t="s">
        <v>84</v>
      </c>
      <c r="AV1018" s="14" t="s">
        <v>84</v>
      </c>
      <c r="AW1018" s="14" t="s">
        <v>31</v>
      </c>
      <c r="AX1018" s="14" t="s">
        <v>75</v>
      </c>
      <c r="AY1018" s="230" t="s">
        <v>164</v>
      </c>
    </row>
    <row r="1019" spans="1:65" s="14" customFormat="1" ht="11.25">
      <c r="B1019" s="220"/>
      <c r="C1019" s="221"/>
      <c r="D1019" s="211" t="s">
        <v>176</v>
      </c>
      <c r="E1019" s="222" t="s">
        <v>1</v>
      </c>
      <c r="F1019" s="223" t="s">
        <v>1153</v>
      </c>
      <c r="G1019" s="221"/>
      <c r="H1019" s="224">
        <v>42.820999999999998</v>
      </c>
      <c r="I1019" s="225"/>
      <c r="J1019" s="221"/>
      <c r="K1019" s="221"/>
      <c r="L1019" s="226"/>
      <c r="M1019" s="227"/>
      <c r="N1019" s="228"/>
      <c r="O1019" s="228"/>
      <c r="P1019" s="228"/>
      <c r="Q1019" s="228"/>
      <c r="R1019" s="228"/>
      <c r="S1019" s="228"/>
      <c r="T1019" s="229"/>
      <c r="AT1019" s="230" t="s">
        <v>176</v>
      </c>
      <c r="AU1019" s="230" t="s">
        <v>84</v>
      </c>
      <c r="AV1019" s="14" t="s">
        <v>84</v>
      </c>
      <c r="AW1019" s="14" t="s">
        <v>31</v>
      </c>
      <c r="AX1019" s="14" t="s">
        <v>75</v>
      </c>
      <c r="AY1019" s="230" t="s">
        <v>164</v>
      </c>
    </row>
    <row r="1020" spans="1:65" s="14" customFormat="1" ht="11.25">
      <c r="B1020" s="220"/>
      <c r="C1020" s="221"/>
      <c r="D1020" s="211" t="s">
        <v>176</v>
      </c>
      <c r="E1020" s="222" t="s">
        <v>1</v>
      </c>
      <c r="F1020" s="223" t="s">
        <v>1154</v>
      </c>
      <c r="G1020" s="221"/>
      <c r="H1020" s="224">
        <v>120.093</v>
      </c>
      <c r="I1020" s="225"/>
      <c r="J1020" s="221"/>
      <c r="K1020" s="221"/>
      <c r="L1020" s="226"/>
      <c r="M1020" s="227"/>
      <c r="N1020" s="228"/>
      <c r="O1020" s="228"/>
      <c r="P1020" s="228"/>
      <c r="Q1020" s="228"/>
      <c r="R1020" s="228"/>
      <c r="S1020" s="228"/>
      <c r="T1020" s="229"/>
      <c r="AT1020" s="230" t="s">
        <v>176</v>
      </c>
      <c r="AU1020" s="230" t="s">
        <v>84</v>
      </c>
      <c r="AV1020" s="14" t="s">
        <v>84</v>
      </c>
      <c r="AW1020" s="14" t="s">
        <v>31</v>
      </c>
      <c r="AX1020" s="14" t="s">
        <v>75</v>
      </c>
      <c r="AY1020" s="230" t="s">
        <v>164</v>
      </c>
    </row>
    <row r="1021" spans="1:65" s="14" customFormat="1" ht="11.25">
      <c r="B1021" s="220"/>
      <c r="C1021" s="221"/>
      <c r="D1021" s="211" t="s">
        <v>176</v>
      </c>
      <c r="E1021" s="222" t="s">
        <v>1</v>
      </c>
      <c r="F1021" s="223" t="s">
        <v>1155</v>
      </c>
      <c r="G1021" s="221"/>
      <c r="H1021" s="224">
        <v>30</v>
      </c>
      <c r="I1021" s="225"/>
      <c r="J1021" s="221"/>
      <c r="K1021" s="221"/>
      <c r="L1021" s="226"/>
      <c r="M1021" s="227"/>
      <c r="N1021" s="228"/>
      <c r="O1021" s="228"/>
      <c r="P1021" s="228"/>
      <c r="Q1021" s="228"/>
      <c r="R1021" s="228"/>
      <c r="S1021" s="228"/>
      <c r="T1021" s="229"/>
      <c r="AT1021" s="230" t="s">
        <v>176</v>
      </c>
      <c r="AU1021" s="230" t="s">
        <v>84</v>
      </c>
      <c r="AV1021" s="14" t="s">
        <v>84</v>
      </c>
      <c r="AW1021" s="14" t="s">
        <v>31</v>
      </c>
      <c r="AX1021" s="14" t="s">
        <v>75</v>
      </c>
      <c r="AY1021" s="230" t="s">
        <v>164</v>
      </c>
    </row>
    <row r="1022" spans="1:65" s="12" customFormat="1" ht="25.9" customHeight="1">
      <c r="B1022" s="175"/>
      <c r="C1022" s="176"/>
      <c r="D1022" s="177" t="s">
        <v>74</v>
      </c>
      <c r="E1022" s="178" t="s">
        <v>1156</v>
      </c>
      <c r="F1022" s="178" t="s">
        <v>1157</v>
      </c>
      <c r="G1022" s="176"/>
      <c r="H1022" s="176"/>
      <c r="I1022" s="179"/>
      <c r="J1022" s="180">
        <f>BK1022</f>
        <v>0</v>
      </c>
      <c r="K1022" s="176"/>
      <c r="L1022" s="181"/>
      <c r="M1022" s="182"/>
      <c r="N1022" s="183"/>
      <c r="O1022" s="183"/>
      <c r="P1022" s="184">
        <f>P1023</f>
        <v>0</v>
      </c>
      <c r="Q1022" s="183"/>
      <c r="R1022" s="184">
        <f>R1023</f>
        <v>0</v>
      </c>
      <c r="S1022" s="183"/>
      <c r="T1022" s="185">
        <f>T1023</f>
        <v>0</v>
      </c>
      <c r="AR1022" s="186" t="s">
        <v>82</v>
      </c>
      <c r="AT1022" s="187" t="s">
        <v>74</v>
      </c>
      <c r="AU1022" s="187" t="s">
        <v>75</v>
      </c>
      <c r="AY1022" s="186" t="s">
        <v>164</v>
      </c>
      <c r="BK1022" s="188">
        <f>BK1023</f>
        <v>0</v>
      </c>
    </row>
    <row r="1023" spans="1:65" s="12" customFormat="1" ht="22.9" customHeight="1">
      <c r="B1023" s="175"/>
      <c r="C1023" s="176"/>
      <c r="D1023" s="177" t="s">
        <v>74</v>
      </c>
      <c r="E1023" s="189" t="s">
        <v>1158</v>
      </c>
      <c r="F1023" s="189" t="s">
        <v>1159</v>
      </c>
      <c r="G1023" s="176"/>
      <c r="H1023" s="176"/>
      <c r="I1023" s="179"/>
      <c r="J1023" s="190">
        <f>BK1023</f>
        <v>0</v>
      </c>
      <c r="K1023" s="176"/>
      <c r="L1023" s="181"/>
      <c r="M1023" s="182"/>
      <c r="N1023" s="183"/>
      <c r="O1023" s="183"/>
      <c r="P1023" s="184">
        <f>SUM(P1024:P1031)</f>
        <v>0</v>
      </c>
      <c r="Q1023" s="183"/>
      <c r="R1023" s="184">
        <f>SUM(R1024:R1031)</f>
        <v>0</v>
      </c>
      <c r="S1023" s="183"/>
      <c r="T1023" s="185">
        <f>SUM(T1024:T1031)</f>
        <v>0</v>
      </c>
      <c r="AR1023" s="186" t="s">
        <v>82</v>
      </c>
      <c r="AT1023" s="187" t="s">
        <v>74</v>
      </c>
      <c r="AU1023" s="187" t="s">
        <v>82</v>
      </c>
      <c r="AY1023" s="186" t="s">
        <v>164</v>
      </c>
      <c r="BK1023" s="188">
        <f>SUM(BK1024:BK1031)</f>
        <v>0</v>
      </c>
    </row>
    <row r="1024" spans="1:65" s="2" customFormat="1" ht="16.5" customHeight="1">
      <c r="A1024" s="34"/>
      <c r="B1024" s="35"/>
      <c r="C1024" s="191" t="s">
        <v>1160</v>
      </c>
      <c r="D1024" s="191" t="s">
        <v>167</v>
      </c>
      <c r="E1024" s="192" t="s">
        <v>1161</v>
      </c>
      <c r="F1024" s="193" t="s">
        <v>1162</v>
      </c>
      <c r="G1024" s="194" t="s">
        <v>393</v>
      </c>
      <c r="H1024" s="195">
        <v>1</v>
      </c>
      <c r="I1024" s="196"/>
      <c r="J1024" s="197">
        <f>ROUND(I1024*H1024,2)</f>
        <v>0</v>
      </c>
      <c r="K1024" s="193" t="s">
        <v>1</v>
      </c>
      <c r="L1024" s="39"/>
      <c r="M1024" s="198" t="s">
        <v>1</v>
      </c>
      <c r="N1024" s="199" t="s">
        <v>40</v>
      </c>
      <c r="O1024" s="71"/>
      <c r="P1024" s="200">
        <f>O1024*H1024</f>
        <v>0</v>
      </c>
      <c r="Q1024" s="200">
        <v>0</v>
      </c>
      <c r="R1024" s="200">
        <f>Q1024*H1024</f>
        <v>0</v>
      </c>
      <c r="S1024" s="200">
        <v>0</v>
      </c>
      <c r="T1024" s="201">
        <f>S1024*H1024</f>
        <v>0</v>
      </c>
      <c r="U1024" s="34"/>
      <c r="V1024" s="34"/>
      <c r="W1024" s="34"/>
      <c r="X1024" s="34"/>
      <c r="Y1024" s="34"/>
      <c r="Z1024" s="34"/>
      <c r="AA1024" s="34"/>
      <c r="AB1024" s="34"/>
      <c r="AC1024" s="34"/>
      <c r="AD1024" s="34"/>
      <c r="AE1024" s="34"/>
      <c r="AR1024" s="202" t="s">
        <v>172</v>
      </c>
      <c r="AT1024" s="202" t="s">
        <v>167</v>
      </c>
      <c r="AU1024" s="202" t="s">
        <v>84</v>
      </c>
      <c r="AY1024" s="17" t="s">
        <v>164</v>
      </c>
      <c r="BE1024" s="203">
        <f>IF(N1024="základní",J1024,0)</f>
        <v>0</v>
      </c>
      <c r="BF1024" s="203">
        <f>IF(N1024="snížená",J1024,0)</f>
        <v>0</v>
      </c>
      <c r="BG1024" s="203">
        <f>IF(N1024="zákl. přenesená",J1024,0)</f>
        <v>0</v>
      </c>
      <c r="BH1024" s="203">
        <f>IF(N1024="sníž. přenesená",J1024,0)</f>
        <v>0</v>
      </c>
      <c r="BI1024" s="203">
        <f>IF(N1024="nulová",J1024,0)</f>
        <v>0</v>
      </c>
      <c r="BJ1024" s="17" t="s">
        <v>82</v>
      </c>
      <c r="BK1024" s="203">
        <f>ROUND(I1024*H1024,2)</f>
        <v>0</v>
      </c>
      <c r="BL1024" s="17" t="s">
        <v>172</v>
      </c>
      <c r="BM1024" s="202" t="s">
        <v>1163</v>
      </c>
    </row>
    <row r="1025" spans="1:65" s="13" customFormat="1" ht="11.25">
      <c r="B1025" s="209"/>
      <c r="C1025" s="210"/>
      <c r="D1025" s="211" t="s">
        <v>176</v>
      </c>
      <c r="E1025" s="212" t="s">
        <v>1</v>
      </c>
      <c r="F1025" s="213" t="s">
        <v>1164</v>
      </c>
      <c r="G1025" s="210"/>
      <c r="H1025" s="212" t="s">
        <v>1</v>
      </c>
      <c r="I1025" s="214"/>
      <c r="J1025" s="210"/>
      <c r="K1025" s="210"/>
      <c r="L1025" s="215"/>
      <c r="M1025" s="216"/>
      <c r="N1025" s="217"/>
      <c r="O1025" s="217"/>
      <c r="P1025" s="217"/>
      <c r="Q1025" s="217"/>
      <c r="R1025" s="217"/>
      <c r="S1025" s="217"/>
      <c r="T1025" s="218"/>
      <c r="AT1025" s="219" t="s">
        <v>176</v>
      </c>
      <c r="AU1025" s="219" t="s">
        <v>84</v>
      </c>
      <c r="AV1025" s="13" t="s">
        <v>82</v>
      </c>
      <c r="AW1025" s="13" t="s">
        <v>31</v>
      </c>
      <c r="AX1025" s="13" t="s">
        <v>75</v>
      </c>
      <c r="AY1025" s="219" t="s">
        <v>164</v>
      </c>
    </row>
    <row r="1026" spans="1:65" s="13" customFormat="1" ht="11.25">
      <c r="B1026" s="209"/>
      <c r="C1026" s="210"/>
      <c r="D1026" s="211" t="s">
        <v>176</v>
      </c>
      <c r="E1026" s="212" t="s">
        <v>1</v>
      </c>
      <c r="F1026" s="213" t="s">
        <v>178</v>
      </c>
      <c r="G1026" s="210"/>
      <c r="H1026" s="212" t="s">
        <v>1</v>
      </c>
      <c r="I1026" s="214"/>
      <c r="J1026" s="210"/>
      <c r="K1026" s="210"/>
      <c r="L1026" s="215"/>
      <c r="M1026" s="216"/>
      <c r="N1026" s="217"/>
      <c r="O1026" s="217"/>
      <c r="P1026" s="217"/>
      <c r="Q1026" s="217"/>
      <c r="R1026" s="217"/>
      <c r="S1026" s="217"/>
      <c r="T1026" s="218"/>
      <c r="AT1026" s="219" t="s">
        <v>176</v>
      </c>
      <c r="AU1026" s="219" t="s">
        <v>84</v>
      </c>
      <c r="AV1026" s="13" t="s">
        <v>82</v>
      </c>
      <c r="AW1026" s="13" t="s">
        <v>31</v>
      </c>
      <c r="AX1026" s="13" t="s">
        <v>75</v>
      </c>
      <c r="AY1026" s="219" t="s">
        <v>164</v>
      </c>
    </row>
    <row r="1027" spans="1:65" s="14" customFormat="1" ht="11.25">
      <c r="B1027" s="220"/>
      <c r="C1027" s="221"/>
      <c r="D1027" s="211" t="s">
        <v>176</v>
      </c>
      <c r="E1027" s="222" t="s">
        <v>1</v>
      </c>
      <c r="F1027" s="223" t="s">
        <v>82</v>
      </c>
      <c r="G1027" s="221"/>
      <c r="H1027" s="224">
        <v>1</v>
      </c>
      <c r="I1027" s="225"/>
      <c r="J1027" s="221"/>
      <c r="K1027" s="221"/>
      <c r="L1027" s="226"/>
      <c r="M1027" s="227"/>
      <c r="N1027" s="228"/>
      <c r="O1027" s="228"/>
      <c r="P1027" s="228"/>
      <c r="Q1027" s="228"/>
      <c r="R1027" s="228"/>
      <c r="S1027" s="228"/>
      <c r="T1027" s="229"/>
      <c r="AT1027" s="230" t="s">
        <v>176</v>
      </c>
      <c r="AU1027" s="230" t="s">
        <v>84</v>
      </c>
      <c r="AV1027" s="14" t="s">
        <v>84</v>
      </c>
      <c r="AW1027" s="14" t="s">
        <v>31</v>
      </c>
      <c r="AX1027" s="14" t="s">
        <v>75</v>
      </c>
      <c r="AY1027" s="230" t="s">
        <v>164</v>
      </c>
    </row>
    <row r="1028" spans="1:65" s="2" customFormat="1" ht="16.5" customHeight="1">
      <c r="A1028" s="34"/>
      <c r="B1028" s="35"/>
      <c r="C1028" s="191" t="s">
        <v>1165</v>
      </c>
      <c r="D1028" s="191" t="s">
        <v>167</v>
      </c>
      <c r="E1028" s="192" t="s">
        <v>1166</v>
      </c>
      <c r="F1028" s="193" t="s">
        <v>1167</v>
      </c>
      <c r="G1028" s="194" t="s">
        <v>393</v>
      </c>
      <c r="H1028" s="195">
        <v>3</v>
      </c>
      <c r="I1028" s="196"/>
      <c r="J1028" s="197">
        <f>ROUND(I1028*H1028,2)</f>
        <v>0</v>
      </c>
      <c r="K1028" s="193" t="s">
        <v>1</v>
      </c>
      <c r="L1028" s="39"/>
      <c r="M1028" s="198" t="s">
        <v>1</v>
      </c>
      <c r="N1028" s="199" t="s">
        <v>40</v>
      </c>
      <c r="O1028" s="71"/>
      <c r="P1028" s="200">
        <f>O1028*H1028</f>
        <v>0</v>
      </c>
      <c r="Q1028" s="200">
        <v>0</v>
      </c>
      <c r="R1028" s="200">
        <f>Q1028*H1028</f>
        <v>0</v>
      </c>
      <c r="S1028" s="200">
        <v>0</v>
      </c>
      <c r="T1028" s="201">
        <f>S1028*H1028</f>
        <v>0</v>
      </c>
      <c r="U1028" s="34"/>
      <c r="V1028" s="34"/>
      <c r="W1028" s="34"/>
      <c r="X1028" s="34"/>
      <c r="Y1028" s="34"/>
      <c r="Z1028" s="34"/>
      <c r="AA1028" s="34"/>
      <c r="AB1028" s="34"/>
      <c r="AC1028" s="34"/>
      <c r="AD1028" s="34"/>
      <c r="AE1028" s="34"/>
      <c r="AR1028" s="202" t="s">
        <v>172</v>
      </c>
      <c r="AT1028" s="202" t="s">
        <v>167</v>
      </c>
      <c r="AU1028" s="202" t="s">
        <v>84</v>
      </c>
      <c r="AY1028" s="17" t="s">
        <v>164</v>
      </c>
      <c r="BE1028" s="203">
        <f>IF(N1028="základní",J1028,0)</f>
        <v>0</v>
      </c>
      <c r="BF1028" s="203">
        <f>IF(N1028="snížená",J1028,0)</f>
        <v>0</v>
      </c>
      <c r="BG1028" s="203">
        <f>IF(N1028="zákl. přenesená",J1028,0)</f>
        <v>0</v>
      </c>
      <c r="BH1028" s="203">
        <f>IF(N1028="sníž. přenesená",J1028,0)</f>
        <v>0</v>
      </c>
      <c r="BI1028" s="203">
        <f>IF(N1028="nulová",J1028,0)</f>
        <v>0</v>
      </c>
      <c r="BJ1028" s="17" t="s">
        <v>82</v>
      </c>
      <c r="BK1028" s="203">
        <f>ROUND(I1028*H1028,2)</f>
        <v>0</v>
      </c>
      <c r="BL1028" s="17" t="s">
        <v>172</v>
      </c>
      <c r="BM1028" s="202" t="s">
        <v>1168</v>
      </c>
    </row>
    <row r="1029" spans="1:65" s="13" customFormat="1" ht="11.25">
      <c r="B1029" s="209"/>
      <c r="C1029" s="210"/>
      <c r="D1029" s="211" t="s">
        <v>176</v>
      </c>
      <c r="E1029" s="212" t="s">
        <v>1</v>
      </c>
      <c r="F1029" s="213" t="s">
        <v>1164</v>
      </c>
      <c r="G1029" s="210"/>
      <c r="H1029" s="212" t="s">
        <v>1</v>
      </c>
      <c r="I1029" s="214"/>
      <c r="J1029" s="210"/>
      <c r="K1029" s="210"/>
      <c r="L1029" s="215"/>
      <c r="M1029" s="216"/>
      <c r="N1029" s="217"/>
      <c r="O1029" s="217"/>
      <c r="P1029" s="217"/>
      <c r="Q1029" s="217"/>
      <c r="R1029" s="217"/>
      <c r="S1029" s="217"/>
      <c r="T1029" s="218"/>
      <c r="AT1029" s="219" t="s">
        <v>176</v>
      </c>
      <c r="AU1029" s="219" t="s">
        <v>84</v>
      </c>
      <c r="AV1029" s="13" t="s">
        <v>82</v>
      </c>
      <c r="AW1029" s="13" t="s">
        <v>31</v>
      </c>
      <c r="AX1029" s="13" t="s">
        <v>75</v>
      </c>
      <c r="AY1029" s="219" t="s">
        <v>164</v>
      </c>
    </row>
    <row r="1030" spans="1:65" s="13" customFormat="1" ht="11.25">
      <c r="B1030" s="209"/>
      <c r="C1030" s="210"/>
      <c r="D1030" s="211" t="s">
        <v>176</v>
      </c>
      <c r="E1030" s="212" t="s">
        <v>1</v>
      </c>
      <c r="F1030" s="213" t="s">
        <v>178</v>
      </c>
      <c r="G1030" s="210"/>
      <c r="H1030" s="212" t="s">
        <v>1</v>
      </c>
      <c r="I1030" s="214"/>
      <c r="J1030" s="210"/>
      <c r="K1030" s="210"/>
      <c r="L1030" s="215"/>
      <c r="M1030" s="216"/>
      <c r="N1030" s="217"/>
      <c r="O1030" s="217"/>
      <c r="P1030" s="217"/>
      <c r="Q1030" s="217"/>
      <c r="R1030" s="217"/>
      <c r="S1030" s="217"/>
      <c r="T1030" s="218"/>
      <c r="AT1030" s="219" t="s">
        <v>176</v>
      </c>
      <c r="AU1030" s="219" t="s">
        <v>84</v>
      </c>
      <c r="AV1030" s="13" t="s">
        <v>82</v>
      </c>
      <c r="AW1030" s="13" t="s">
        <v>31</v>
      </c>
      <c r="AX1030" s="13" t="s">
        <v>75</v>
      </c>
      <c r="AY1030" s="219" t="s">
        <v>164</v>
      </c>
    </row>
    <row r="1031" spans="1:65" s="14" customFormat="1" ht="11.25">
      <c r="B1031" s="220"/>
      <c r="C1031" s="221"/>
      <c r="D1031" s="211" t="s">
        <v>176</v>
      </c>
      <c r="E1031" s="222" t="s">
        <v>1</v>
      </c>
      <c r="F1031" s="223" t="s">
        <v>165</v>
      </c>
      <c r="G1031" s="221"/>
      <c r="H1031" s="224">
        <v>3</v>
      </c>
      <c r="I1031" s="225"/>
      <c r="J1031" s="221"/>
      <c r="K1031" s="221"/>
      <c r="L1031" s="226"/>
      <c r="M1031" s="243"/>
      <c r="N1031" s="244"/>
      <c r="O1031" s="244"/>
      <c r="P1031" s="244"/>
      <c r="Q1031" s="244"/>
      <c r="R1031" s="244"/>
      <c r="S1031" s="244"/>
      <c r="T1031" s="245"/>
      <c r="AT1031" s="230" t="s">
        <v>176</v>
      </c>
      <c r="AU1031" s="230" t="s">
        <v>84</v>
      </c>
      <c r="AV1031" s="14" t="s">
        <v>84</v>
      </c>
      <c r="AW1031" s="14" t="s">
        <v>31</v>
      </c>
      <c r="AX1031" s="14" t="s">
        <v>75</v>
      </c>
      <c r="AY1031" s="230" t="s">
        <v>164</v>
      </c>
    </row>
    <row r="1032" spans="1:65" s="2" customFormat="1" ht="6.95" customHeight="1">
      <c r="A1032" s="34"/>
      <c r="B1032" s="54"/>
      <c r="C1032" s="55"/>
      <c r="D1032" s="55"/>
      <c r="E1032" s="55"/>
      <c r="F1032" s="55"/>
      <c r="G1032" s="55"/>
      <c r="H1032" s="55"/>
      <c r="I1032" s="55"/>
      <c r="J1032" s="55"/>
      <c r="K1032" s="55"/>
      <c r="L1032" s="39"/>
      <c r="M1032" s="34"/>
      <c r="O1032" s="34"/>
      <c r="P1032" s="34"/>
      <c r="Q1032" s="34"/>
      <c r="R1032" s="34"/>
      <c r="S1032" s="34"/>
      <c r="T1032" s="34"/>
      <c r="U1032" s="34"/>
      <c r="V1032" s="34"/>
      <c r="W1032" s="34"/>
      <c r="X1032" s="34"/>
      <c r="Y1032" s="34"/>
      <c r="Z1032" s="34"/>
      <c r="AA1032" s="34"/>
      <c r="AB1032" s="34"/>
      <c r="AC1032" s="34"/>
      <c r="AD1032" s="34"/>
      <c r="AE1032" s="34"/>
    </row>
  </sheetData>
  <sheetProtection algorithmName="SHA-512" hashValue="Fy2K6oSyzU53R0BQnUQZkPTSITfdx2zJ13HECVh/46BbhvWJwUZhwFpngbjCizGig4XoWfjvzPXG5rrBwYFZNw==" saltValue="q/RYnWbQ4nRjlydq2g9vOHS6nxhSKHnoEffLyG16fGzDoGVqitiysxgriTBSAz4uKknGW9iTgEGa+pgBMB9bmg==" spinCount="100000" sheet="1" objects="1" scenarios="1" formatColumns="0" formatRows="0" autoFilter="0"/>
  <autoFilter ref="C144:K1031" xr:uid="{00000000-0009-0000-0000-000001000000}"/>
  <mergeCells count="12">
    <mergeCell ref="E137:H137"/>
    <mergeCell ref="L2:V2"/>
    <mergeCell ref="E85:H85"/>
    <mergeCell ref="E87:H87"/>
    <mergeCell ref="E89:H89"/>
    <mergeCell ref="E133:H133"/>
    <mergeCell ref="E135:H135"/>
    <mergeCell ref="E7:H7"/>
    <mergeCell ref="E9:H9"/>
    <mergeCell ref="E11:H11"/>
    <mergeCell ref="E20:H20"/>
    <mergeCell ref="E29:H29"/>
  </mergeCells>
  <hyperlinks>
    <hyperlink ref="F149" r:id="rId1" xr:uid="{00000000-0004-0000-0100-000000000000}"/>
    <hyperlink ref="F155" r:id="rId2" xr:uid="{00000000-0004-0000-0100-000001000000}"/>
    <hyperlink ref="F161" r:id="rId3" xr:uid="{00000000-0004-0000-0100-000002000000}"/>
    <hyperlink ref="F167" r:id="rId4" xr:uid="{00000000-0004-0000-0100-000003000000}"/>
    <hyperlink ref="F174" r:id="rId5" xr:uid="{00000000-0004-0000-0100-000004000000}"/>
    <hyperlink ref="F181" r:id="rId6" xr:uid="{00000000-0004-0000-0100-000005000000}"/>
    <hyperlink ref="F190" r:id="rId7" xr:uid="{00000000-0004-0000-0100-000006000000}"/>
    <hyperlink ref="F198" r:id="rId8" xr:uid="{00000000-0004-0000-0100-000007000000}"/>
    <hyperlink ref="F207" r:id="rId9" xr:uid="{00000000-0004-0000-0100-000008000000}"/>
    <hyperlink ref="F218" r:id="rId10" xr:uid="{00000000-0004-0000-0100-000009000000}"/>
    <hyperlink ref="F223" r:id="rId11" xr:uid="{00000000-0004-0000-0100-00000A000000}"/>
    <hyperlink ref="F229" r:id="rId12" xr:uid="{00000000-0004-0000-0100-00000B000000}"/>
    <hyperlink ref="F235" r:id="rId13" xr:uid="{00000000-0004-0000-0100-00000C000000}"/>
    <hyperlink ref="F242" r:id="rId14" xr:uid="{00000000-0004-0000-0100-00000D000000}"/>
    <hyperlink ref="F249" r:id="rId15" xr:uid="{00000000-0004-0000-0100-00000E000000}"/>
    <hyperlink ref="F265" r:id="rId16" xr:uid="{00000000-0004-0000-0100-00000F000000}"/>
    <hyperlink ref="F271" r:id="rId17" xr:uid="{00000000-0004-0000-0100-000010000000}"/>
    <hyperlink ref="F278" r:id="rId18" xr:uid="{00000000-0004-0000-0100-000011000000}"/>
    <hyperlink ref="F287" r:id="rId19" xr:uid="{00000000-0004-0000-0100-000012000000}"/>
    <hyperlink ref="F300" r:id="rId20" xr:uid="{00000000-0004-0000-0100-000013000000}"/>
    <hyperlink ref="F307" r:id="rId21" xr:uid="{00000000-0004-0000-0100-000014000000}"/>
    <hyperlink ref="F313" r:id="rId22" xr:uid="{00000000-0004-0000-0100-000015000000}"/>
    <hyperlink ref="F319" r:id="rId23" xr:uid="{00000000-0004-0000-0100-000016000000}"/>
    <hyperlink ref="F327" r:id="rId24" xr:uid="{00000000-0004-0000-0100-000017000000}"/>
    <hyperlink ref="F333" r:id="rId25" xr:uid="{00000000-0004-0000-0100-000018000000}"/>
    <hyperlink ref="F339" r:id="rId26" xr:uid="{00000000-0004-0000-0100-000019000000}"/>
    <hyperlink ref="F344" r:id="rId27" xr:uid="{00000000-0004-0000-0100-00001A000000}"/>
    <hyperlink ref="F349" r:id="rId28" xr:uid="{00000000-0004-0000-0100-00001B000000}"/>
    <hyperlink ref="F354" r:id="rId29" xr:uid="{00000000-0004-0000-0100-00001C000000}"/>
    <hyperlink ref="F359" r:id="rId30" xr:uid="{00000000-0004-0000-0100-00001D000000}"/>
    <hyperlink ref="F366" r:id="rId31" xr:uid="{00000000-0004-0000-0100-00001E000000}"/>
    <hyperlink ref="F373" r:id="rId32" xr:uid="{00000000-0004-0000-0100-00001F000000}"/>
    <hyperlink ref="F380" r:id="rId33" xr:uid="{00000000-0004-0000-0100-000020000000}"/>
    <hyperlink ref="F385" r:id="rId34" xr:uid="{00000000-0004-0000-0100-000021000000}"/>
    <hyperlink ref="F393" r:id="rId35" xr:uid="{00000000-0004-0000-0100-000022000000}"/>
    <hyperlink ref="F401" r:id="rId36" xr:uid="{00000000-0004-0000-0100-000023000000}"/>
    <hyperlink ref="F408" r:id="rId37" xr:uid="{00000000-0004-0000-0100-000024000000}"/>
    <hyperlink ref="F413" r:id="rId38" xr:uid="{00000000-0004-0000-0100-000025000000}"/>
    <hyperlink ref="F418" r:id="rId39" xr:uid="{00000000-0004-0000-0100-000026000000}"/>
    <hyperlink ref="F424" r:id="rId40" xr:uid="{00000000-0004-0000-0100-000027000000}"/>
    <hyperlink ref="F430" r:id="rId41" xr:uid="{00000000-0004-0000-0100-000028000000}"/>
    <hyperlink ref="F436" r:id="rId42" xr:uid="{00000000-0004-0000-0100-000029000000}"/>
    <hyperlink ref="F441" r:id="rId43" xr:uid="{00000000-0004-0000-0100-00002A000000}"/>
    <hyperlink ref="F446" r:id="rId44" xr:uid="{00000000-0004-0000-0100-00002B000000}"/>
    <hyperlink ref="F452" r:id="rId45" xr:uid="{00000000-0004-0000-0100-00002C000000}"/>
    <hyperlink ref="F458" r:id="rId46" xr:uid="{00000000-0004-0000-0100-00002D000000}"/>
    <hyperlink ref="F464" r:id="rId47" xr:uid="{00000000-0004-0000-0100-00002E000000}"/>
    <hyperlink ref="F470" r:id="rId48" xr:uid="{00000000-0004-0000-0100-00002F000000}"/>
    <hyperlink ref="F476" r:id="rId49" xr:uid="{00000000-0004-0000-0100-000030000000}"/>
    <hyperlink ref="F482" r:id="rId50" xr:uid="{00000000-0004-0000-0100-000031000000}"/>
    <hyperlink ref="F488" r:id="rId51" xr:uid="{00000000-0004-0000-0100-000032000000}"/>
    <hyperlink ref="F494" r:id="rId52" xr:uid="{00000000-0004-0000-0100-000033000000}"/>
    <hyperlink ref="F500" r:id="rId53" xr:uid="{00000000-0004-0000-0100-000034000000}"/>
    <hyperlink ref="F506" r:id="rId54" xr:uid="{00000000-0004-0000-0100-000035000000}"/>
    <hyperlink ref="F513" r:id="rId55" xr:uid="{00000000-0004-0000-0100-000036000000}"/>
    <hyperlink ref="F521" r:id="rId56" xr:uid="{00000000-0004-0000-0100-000037000000}"/>
    <hyperlink ref="F523" r:id="rId57" xr:uid="{00000000-0004-0000-0100-000038000000}"/>
    <hyperlink ref="F528" r:id="rId58" xr:uid="{00000000-0004-0000-0100-000039000000}"/>
    <hyperlink ref="F531" r:id="rId59" xr:uid="{00000000-0004-0000-0100-00003A000000}"/>
    <hyperlink ref="F533" r:id="rId60" xr:uid="{00000000-0004-0000-0100-00003B000000}"/>
    <hyperlink ref="F536" r:id="rId61" xr:uid="{00000000-0004-0000-0100-00003C000000}"/>
    <hyperlink ref="F540" r:id="rId62" xr:uid="{00000000-0004-0000-0100-00003D000000}"/>
    <hyperlink ref="F543" r:id="rId63" xr:uid="{00000000-0004-0000-0100-00003E000000}"/>
    <hyperlink ref="F547" r:id="rId64" xr:uid="{00000000-0004-0000-0100-00003F000000}"/>
    <hyperlink ref="F556" r:id="rId65" xr:uid="{00000000-0004-0000-0100-000040000000}"/>
    <hyperlink ref="F564" r:id="rId66" xr:uid="{00000000-0004-0000-0100-000041000000}"/>
    <hyperlink ref="F573" r:id="rId67" xr:uid="{00000000-0004-0000-0100-000042000000}"/>
    <hyperlink ref="F576" r:id="rId68" xr:uid="{00000000-0004-0000-0100-000043000000}"/>
    <hyperlink ref="F581" r:id="rId69" xr:uid="{00000000-0004-0000-0100-000044000000}"/>
    <hyperlink ref="F587" r:id="rId70" xr:uid="{00000000-0004-0000-0100-000045000000}"/>
    <hyperlink ref="F592" r:id="rId71" xr:uid="{00000000-0004-0000-0100-000046000000}"/>
    <hyperlink ref="F595" r:id="rId72" xr:uid="{00000000-0004-0000-0100-000047000000}"/>
    <hyperlink ref="F603" r:id="rId73" xr:uid="{00000000-0004-0000-0100-000048000000}"/>
    <hyperlink ref="F609" r:id="rId74" xr:uid="{00000000-0004-0000-0100-000049000000}"/>
    <hyperlink ref="F616" r:id="rId75" xr:uid="{00000000-0004-0000-0100-00004A000000}"/>
    <hyperlink ref="F622" r:id="rId76" xr:uid="{00000000-0004-0000-0100-00004B000000}"/>
    <hyperlink ref="F628" r:id="rId77" xr:uid="{00000000-0004-0000-0100-00004C000000}"/>
    <hyperlink ref="F634" r:id="rId78" xr:uid="{00000000-0004-0000-0100-00004D000000}"/>
    <hyperlink ref="F640" r:id="rId79" xr:uid="{00000000-0004-0000-0100-00004E000000}"/>
    <hyperlink ref="F675" r:id="rId80" xr:uid="{00000000-0004-0000-0100-00004F000000}"/>
    <hyperlink ref="F685" r:id="rId81" xr:uid="{00000000-0004-0000-0100-000050000000}"/>
    <hyperlink ref="F692" r:id="rId82" xr:uid="{00000000-0004-0000-0100-000051000000}"/>
    <hyperlink ref="F695" r:id="rId83" xr:uid="{00000000-0004-0000-0100-000052000000}"/>
    <hyperlink ref="F703" r:id="rId84" xr:uid="{00000000-0004-0000-0100-000053000000}"/>
    <hyperlink ref="F710" r:id="rId85" xr:uid="{00000000-0004-0000-0100-000054000000}"/>
    <hyperlink ref="F718" r:id="rId86" xr:uid="{00000000-0004-0000-0100-000055000000}"/>
    <hyperlink ref="F772" r:id="rId87" xr:uid="{00000000-0004-0000-0100-000056000000}"/>
    <hyperlink ref="F779" r:id="rId88" xr:uid="{00000000-0004-0000-0100-000057000000}"/>
    <hyperlink ref="F788" r:id="rId89" xr:uid="{00000000-0004-0000-0100-000058000000}"/>
    <hyperlink ref="F794" r:id="rId90" xr:uid="{00000000-0004-0000-0100-000059000000}"/>
    <hyperlink ref="F799" r:id="rId91" xr:uid="{00000000-0004-0000-0100-00005A000000}"/>
    <hyperlink ref="F806" r:id="rId92" xr:uid="{00000000-0004-0000-0100-00005B000000}"/>
    <hyperlink ref="F813" r:id="rId93" xr:uid="{00000000-0004-0000-0100-00005C000000}"/>
    <hyperlink ref="F820" r:id="rId94" xr:uid="{00000000-0004-0000-0100-00005D000000}"/>
    <hyperlink ref="F831" r:id="rId95" xr:uid="{00000000-0004-0000-0100-00005E000000}"/>
    <hyperlink ref="F836" r:id="rId96" xr:uid="{00000000-0004-0000-0100-00005F000000}"/>
    <hyperlink ref="F841" r:id="rId97" xr:uid="{00000000-0004-0000-0100-000060000000}"/>
    <hyperlink ref="F851" r:id="rId98" xr:uid="{00000000-0004-0000-0100-000061000000}"/>
    <hyperlink ref="F860" r:id="rId99" xr:uid="{00000000-0004-0000-0100-000062000000}"/>
    <hyperlink ref="F865" r:id="rId100" xr:uid="{00000000-0004-0000-0100-000063000000}"/>
    <hyperlink ref="F875" r:id="rId101" xr:uid="{00000000-0004-0000-0100-000064000000}"/>
    <hyperlink ref="F885" r:id="rId102" xr:uid="{00000000-0004-0000-0100-000065000000}"/>
    <hyperlink ref="F891" r:id="rId103" xr:uid="{00000000-0004-0000-0100-000066000000}"/>
    <hyperlink ref="F897" r:id="rId104" xr:uid="{00000000-0004-0000-0100-000067000000}"/>
    <hyperlink ref="F903" r:id="rId105" xr:uid="{00000000-0004-0000-0100-000068000000}"/>
    <hyperlink ref="F909" r:id="rId106" xr:uid="{00000000-0004-0000-0100-000069000000}"/>
    <hyperlink ref="F912" r:id="rId107" xr:uid="{00000000-0004-0000-0100-00006A000000}"/>
    <hyperlink ref="F919" r:id="rId108" xr:uid="{00000000-0004-0000-0100-00006B000000}"/>
    <hyperlink ref="F926" r:id="rId109" xr:uid="{00000000-0004-0000-0100-00006C000000}"/>
    <hyperlink ref="F932" r:id="rId110" xr:uid="{00000000-0004-0000-0100-00006D000000}"/>
    <hyperlink ref="F937" r:id="rId111" xr:uid="{00000000-0004-0000-0100-00006E000000}"/>
    <hyperlink ref="F944" r:id="rId112" xr:uid="{00000000-0004-0000-0100-00006F000000}"/>
    <hyperlink ref="F951" r:id="rId113" xr:uid="{00000000-0004-0000-0100-000070000000}"/>
    <hyperlink ref="F959" r:id="rId114" xr:uid="{00000000-0004-0000-0100-000071000000}"/>
    <hyperlink ref="F967" r:id="rId115" xr:uid="{00000000-0004-0000-0100-000072000000}"/>
    <hyperlink ref="F973" r:id="rId116" xr:uid="{00000000-0004-0000-0100-000073000000}"/>
    <hyperlink ref="F980" r:id="rId117" xr:uid="{00000000-0004-0000-0100-000074000000}"/>
    <hyperlink ref="F989" r:id="rId118" xr:uid="{00000000-0004-0000-0100-000075000000}"/>
    <hyperlink ref="F997" r:id="rId119" xr:uid="{00000000-0004-0000-0100-000076000000}"/>
    <hyperlink ref="F1005" r:id="rId120" xr:uid="{00000000-0004-0000-0100-000077000000}"/>
    <hyperlink ref="F1008" r:id="rId121" xr:uid="{00000000-0004-0000-0100-000078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2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9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7" t="s">
        <v>92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84</v>
      </c>
    </row>
    <row r="4" spans="1:46" s="1" customFormat="1" ht="24.95" customHeight="1">
      <c r="B4" s="20"/>
      <c r="D4" s="117" t="s">
        <v>114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28.5" customHeight="1">
      <c r="B7" s="20"/>
      <c r="E7" s="307" t="str">
        <f>'Rekapitulace stavby'!K6</f>
        <v>Nemocnice Nové Město na Moravě - Zřízení 2 pokojů zvýšené péče neurologického oddělení</v>
      </c>
      <c r="F7" s="308"/>
      <c r="G7" s="308"/>
      <c r="H7" s="308"/>
      <c r="L7" s="20"/>
    </row>
    <row r="8" spans="1:46" s="1" customFormat="1" ht="12" customHeight="1">
      <c r="B8" s="20"/>
      <c r="D8" s="119" t="s">
        <v>115</v>
      </c>
      <c r="L8" s="20"/>
    </row>
    <row r="9" spans="1:46" s="2" customFormat="1" ht="16.5" customHeight="1">
      <c r="A9" s="34"/>
      <c r="B9" s="39"/>
      <c r="C9" s="34"/>
      <c r="D9" s="34"/>
      <c r="E9" s="307" t="s">
        <v>116</v>
      </c>
      <c r="F9" s="309"/>
      <c r="G9" s="309"/>
      <c r="H9" s="309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117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10" t="s">
        <v>1169</v>
      </c>
      <c r="F11" s="309"/>
      <c r="G11" s="309"/>
      <c r="H11" s="309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</v>
      </c>
      <c r="G13" s="34"/>
      <c r="H13" s="34"/>
      <c r="I13" s="119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20</v>
      </c>
      <c r="E14" s="34"/>
      <c r="F14" s="110" t="s">
        <v>21</v>
      </c>
      <c r="G14" s="34"/>
      <c r="H14" s="34"/>
      <c r="I14" s="119" t="s">
        <v>22</v>
      </c>
      <c r="J14" s="120">
        <f>'Rekapitulace stavby'!AN8</f>
        <v>45370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23</v>
      </c>
      <c r="E16" s="34"/>
      <c r="F16" s="34"/>
      <c r="G16" s="34"/>
      <c r="H16" s="34"/>
      <c r="I16" s="119" t="s">
        <v>24</v>
      </c>
      <c r="J16" s="110" t="s">
        <v>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25</v>
      </c>
      <c r="F17" s="34"/>
      <c r="G17" s="34"/>
      <c r="H17" s="34"/>
      <c r="I17" s="119" t="s">
        <v>26</v>
      </c>
      <c r="J17" s="110" t="s">
        <v>1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27</v>
      </c>
      <c r="E19" s="34"/>
      <c r="F19" s="34"/>
      <c r="G19" s="34"/>
      <c r="H19" s="34"/>
      <c r="I19" s="119" t="s">
        <v>24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1" t="str">
        <f>'Rekapitulace stavby'!E14</f>
        <v>Vyplň údaj</v>
      </c>
      <c r="F20" s="312"/>
      <c r="G20" s="312"/>
      <c r="H20" s="312"/>
      <c r="I20" s="119" t="s">
        <v>26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29</v>
      </c>
      <c r="E22" s="34"/>
      <c r="F22" s="34"/>
      <c r="G22" s="34"/>
      <c r="H22" s="34"/>
      <c r="I22" s="119" t="s">
        <v>24</v>
      </c>
      <c r="J22" s="110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30</v>
      </c>
      <c r="F23" s="34"/>
      <c r="G23" s="34"/>
      <c r="H23" s="34"/>
      <c r="I23" s="119" t="s">
        <v>26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32</v>
      </c>
      <c r="E25" s="34"/>
      <c r="F25" s="34"/>
      <c r="G25" s="34"/>
      <c r="H25" s="34"/>
      <c r="I25" s="119" t="s">
        <v>24</v>
      </c>
      <c r="J25" s="110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">
        <v>1170</v>
      </c>
      <c r="F26" s="34"/>
      <c r="G26" s="34"/>
      <c r="H26" s="34"/>
      <c r="I26" s="119" t="s">
        <v>26</v>
      </c>
      <c r="J26" s="110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34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1"/>
      <c r="B29" s="122"/>
      <c r="C29" s="121"/>
      <c r="D29" s="121"/>
      <c r="E29" s="313" t="s">
        <v>1</v>
      </c>
      <c r="F29" s="313"/>
      <c r="G29" s="313"/>
      <c r="H29" s="313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5" t="s">
        <v>35</v>
      </c>
      <c r="E32" s="34"/>
      <c r="F32" s="34"/>
      <c r="G32" s="34"/>
      <c r="H32" s="34"/>
      <c r="I32" s="34"/>
      <c r="J32" s="126">
        <f>ROUND(J127,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7" t="s">
        <v>37</v>
      </c>
      <c r="G34" s="34"/>
      <c r="H34" s="34"/>
      <c r="I34" s="127" t="s">
        <v>36</v>
      </c>
      <c r="J34" s="127" t="s">
        <v>38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8" t="s">
        <v>39</v>
      </c>
      <c r="E35" s="119" t="s">
        <v>40</v>
      </c>
      <c r="F35" s="129">
        <f>ROUND((SUM(BE127:BE194)),  2)</f>
        <v>0</v>
      </c>
      <c r="G35" s="34"/>
      <c r="H35" s="34"/>
      <c r="I35" s="130">
        <v>0.21</v>
      </c>
      <c r="J35" s="129">
        <f>ROUND(((SUM(BE127:BE194))*I35),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41</v>
      </c>
      <c r="F36" s="129">
        <f>ROUND((SUM(BF127:BF194)),  2)</f>
        <v>0</v>
      </c>
      <c r="G36" s="34"/>
      <c r="H36" s="34"/>
      <c r="I36" s="130">
        <v>0.15</v>
      </c>
      <c r="J36" s="129">
        <f>ROUND(((SUM(BF127:BF194))*I36),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42</v>
      </c>
      <c r="F37" s="129">
        <f>ROUND((SUM(BG127:BG194)),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43</v>
      </c>
      <c r="F38" s="129">
        <f>ROUND((SUM(BH127:BH194)),  2)</f>
        <v>0</v>
      </c>
      <c r="G38" s="34"/>
      <c r="H38" s="34"/>
      <c r="I38" s="130">
        <v>0.15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44</v>
      </c>
      <c r="F39" s="129">
        <f>ROUND((SUM(BI127:BI194)),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1"/>
      <c r="D41" s="132" t="s">
        <v>45</v>
      </c>
      <c r="E41" s="133"/>
      <c r="F41" s="133"/>
      <c r="G41" s="134" t="s">
        <v>46</v>
      </c>
      <c r="H41" s="135" t="s">
        <v>47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48</v>
      </c>
      <c r="E50" s="139"/>
      <c r="F50" s="139"/>
      <c r="G50" s="138" t="s">
        <v>49</v>
      </c>
      <c r="H50" s="139"/>
      <c r="I50" s="139"/>
      <c r="J50" s="139"/>
      <c r="K50" s="13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0" t="s">
        <v>50</v>
      </c>
      <c r="E61" s="141"/>
      <c r="F61" s="142" t="s">
        <v>51</v>
      </c>
      <c r="G61" s="140" t="s">
        <v>50</v>
      </c>
      <c r="H61" s="141"/>
      <c r="I61" s="141"/>
      <c r="J61" s="143" t="s">
        <v>51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8" t="s">
        <v>52</v>
      </c>
      <c r="E65" s="144"/>
      <c r="F65" s="144"/>
      <c r="G65" s="138" t="s">
        <v>53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0" t="s">
        <v>50</v>
      </c>
      <c r="E76" s="141"/>
      <c r="F76" s="142" t="s">
        <v>51</v>
      </c>
      <c r="G76" s="140" t="s">
        <v>50</v>
      </c>
      <c r="H76" s="141"/>
      <c r="I76" s="141"/>
      <c r="J76" s="143" t="s">
        <v>51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119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28.5" customHeight="1">
      <c r="A85" s="34"/>
      <c r="B85" s="35"/>
      <c r="C85" s="36"/>
      <c r="D85" s="36"/>
      <c r="E85" s="314" t="str">
        <f>E7</f>
        <v>Nemocnice Nové Město na Moravě - Zřízení 2 pokojů zvýšené péče neurologického oddělení</v>
      </c>
      <c r="F85" s="315"/>
      <c r="G85" s="315"/>
      <c r="H85" s="315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115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14" t="s">
        <v>116</v>
      </c>
      <c r="F87" s="316"/>
      <c r="G87" s="316"/>
      <c r="H87" s="31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117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267" t="str">
        <f>E11</f>
        <v>D1.14.4a - Vytápění</v>
      </c>
      <c r="F89" s="316"/>
      <c r="G89" s="316"/>
      <c r="H89" s="316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>Nové Město na Moravě</v>
      </c>
      <c r="G91" s="36"/>
      <c r="H91" s="36"/>
      <c r="I91" s="29" t="s">
        <v>22</v>
      </c>
      <c r="J91" s="66">
        <f>IF(J14="","",J14)</f>
        <v>45370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27.95" customHeight="1">
      <c r="A93" s="34"/>
      <c r="B93" s="35"/>
      <c r="C93" s="29" t="s">
        <v>23</v>
      </c>
      <c r="D93" s="36"/>
      <c r="E93" s="36"/>
      <c r="F93" s="27" t="str">
        <f>E17</f>
        <v>Nemocnice Nové Město na Moravě</v>
      </c>
      <c r="G93" s="36"/>
      <c r="H93" s="36"/>
      <c r="I93" s="29" t="s">
        <v>29</v>
      </c>
      <c r="J93" s="32" t="str">
        <f>E23</f>
        <v>Penta Projekt s.r.o., Mrštíkova 12, Jihlava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27</v>
      </c>
      <c r="D94" s="36"/>
      <c r="E94" s="36"/>
      <c r="F94" s="27" t="str">
        <f>IF(E20="","",E20)</f>
        <v>Vyplň údaj</v>
      </c>
      <c r="G94" s="36"/>
      <c r="H94" s="36"/>
      <c r="I94" s="29" t="s">
        <v>32</v>
      </c>
      <c r="J94" s="32" t="str">
        <f>E26</f>
        <v>Ing. Lédl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49" t="s">
        <v>120</v>
      </c>
      <c r="D96" s="150"/>
      <c r="E96" s="150"/>
      <c r="F96" s="150"/>
      <c r="G96" s="150"/>
      <c r="H96" s="150"/>
      <c r="I96" s="150"/>
      <c r="J96" s="151" t="s">
        <v>121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52" t="s">
        <v>122</v>
      </c>
      <c r="D98" s="36"/>
      <c r="E98" s="36"/>
      <c r="F98" s="36"/>
      <c r="G98" s="36"/>
      <c r="H98" s="36"/>
      <c r="I98" s="36"/>
      <c r="J98" s="84">
        <f>J127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123</v>
      </c>
    </row>
    <row r="99" spans="1:47" s="9" customFormat="1" ht="24.95" customHeight="1">
      <c r="B99" s="153"/>
      <c r="C99" s="154"/>
      <c r="D99" s="155" t="s">
        <v>134</v>
      </c>
      <c r="E99" s="156"/>
      <c r="F99" s="156"/>
      <c r="G99" s="156"/>
      <c r="H99" s="156"/>
      <c r="I99" s="156"/>
      <c r="J99" s="157">
        <f>J128</f>
        <v>0</v>
      </c>
      <c r="K99" s="154"/>
      <c r="L99" s="158"/>
    </row>
    <row r="100" spans="1:47" s="10" customFormat="1" ht="19.899999999999999" customHeight="1">
      <c r="B100" s="159"/>
      <c r="C100" s="104"/>
      <c r="D100" s="160" t="s">
        <v>1171</v>
      </c>
      <c r="E100" s="161"/>
      <c r="F100" s="161"/>
      <c r="G100" s="161"/>
      <c r="H100" s="161"/>
      <c r="I100" s="161"/>
      <c r="J100" s="162">
        <f>J129</f>
        <v>0</v>
      </c>
      <c r="K100" s="104"/>
      <c r="L100" s="163"/>
    </row>
    <row r="101" spans="1:47" s="10" customFormat="1" ht="19.899999999999999" customHeight="1">
      <c r="B101" s="159"/>
      <c r="C101" s="104"/>
      <c r="D101" s="160" t="s">
        <v>135</v>
      </c>
      <c r="E101" s="161"/>
      <c r="F101" s="161"/>
      <c r="G101" s="161"/>
      <c r="H101" s="161"/>
      <c r="I101" s="161"/>
      <c r="J101" s="162">
        <f>J133</f>
        <v>0</v>
      </c>
      <c r="K101" s="104"/>
      <c r="L101" s="163"/>
    </row>
    <row r="102" spans="1:47" s="10" customFormat="1" ht="19.899999999999999" customHeight="1">
      <c r="B102" s="159"/>
      <c r="C102" s="104"/>
      <c r="D102" s="160" t="s">
        <v>1172</v>
      </c>
      <c r="E102" s="161"/>
      <c r="F102" s="161"/>
      <c r="G102" s="161"/>
      <c r="H102" s="161"/>
      <c r="I102" s="161"/>
      <c r="J102" s="162">
        <f>J146</f>
        <v>0</v>
      </c>
      <c r="K102" s="104"/>
      <c r="L102" s="163"/>
    </row>
    <row r="103" spans="1:47" s="10" customFormat="1" ht="19.899999999999999" customHeight="1">
      <c r="B103" s="159"/>
      <c r="C103" s="104"/>
      <c r="D103" s="160" t="s">
        <v>1173</v>
      </c>
      <c r="E103" s="161"/>
      <c r="F103" s="161"/>
      <c r="G103" s="161"/>
      <c r="H103" s="161"/>
      <c r="I103" s="161"/>
      <c r="J103" s="162">
        <f>J160</f>
        <v>0</v>
      </c>
      <c r="K103" s="104"/>
      <c r="L103" s="163"/>
    </row>
    <row r="104" spans="1:47" s="10" customFormat="1" ht="19.899999999999999" customHeight="1">
      <c r="B104" s="159"/>
      <c r="C104" s="104"/>
      <c r="D104" s="160" t="s">
        <v>1174</v>
      </c>
      <c r="E104" s="161"/>
      <c r="F104" s="161"/>
      <c r="G104" s="161"/>
      <c r="H104" s="161"/>
      <c r="I104" s="161"/>
      <c r="J104" s="162">
        <f>J173</f>
        <v>0</v>
      </c>
      <c r="K104" s="104"/>
      <c r="L104" s="163"/>
    </row>
    <row r="105" spans="1:47" s="10" customFormat="1" ht="19.899999999999999" customHeight="1">
      <c r="B105" s="159"/>
      <c r="C105" s="104"/>
      <c r="D105" s="160" t="s">
        <v>1175</v>
      </c>
      <c r="E105" s="161"/>
      <c r="F105" s="161"/>
      <c r="G105" s="161"/>
      <c r="H105" s="161"/>
      <c r="I105" s="161"/>
      <c r="J105" s="162">
        <f>J185</f>
        <v>0</v>
      </c>
      <c r="K105" s="104"/>
      <c r="L105" s="163"/>
    </row>
    <row r="106" spans="1:47" s="2" customFormat="1" ht="21.75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47" s="2" customFormat="1" ht="6.95" customHeight="1">
      <c r="A107" s="34"/>
      <c r="B107" s="54"/>
      <c r="C107" s="55"/>
      <c r="D107" s="55"/>
      <c r="E107" s="55"/>
      <c r="F107" s="55"/>
      <c r="G107" s="55"/>
      <c r="H107" s="55"/>
      <c r="I107" s="55"/>
      <c r="J107" s="55"/>
      <c r="K107" s="55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11" spans="1:47" s="2" customFormat="1" ht="6.95" customHeight="1">
      <c r="A111" s="34"/>
      <c r="B111" s="56"/>
      <c r="C111" s="57"/>
      <c r="D111" s="57"/>
      <c r="E111" s="57"/>
      <c r="F111" s="57"/>
      <c r="G111" s="57"/>
      <c r="H111" s="57"/>
      <c r="I111" s="57"/>
      <c r="J111" s="57"/>
      <c r="K111" s="57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24.95" customHeight="1">
      <c r="A112" s="34"/>
      <c r="B112" s="35"/>
      <c r="C112" s="23" t="s">
        <v>149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12" customHeight="1">
      <c r="A114" s="34"/>
      <c r="B114" s="35"/>
      <c r="C114" s="29" t="s">
        <v>16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28.5" customHeight="1">
      <c r="A115" s="34"/>
      <c r="B115" s="35"/>
      <c r="C115" s="36"/>
      <c r="D115" s="36"/>
      <c r="E115" s="314" t="str">
        <f>E7</f>
        <v>Nemocnice Nové Město na Moravě - Zřízení 2 pokojů zvýšené péče neurologického oddělení</v>
      </c>
      <c r="F115" s="315"/>
      <c r="G115" s="315"/>
      <c r="H115" s="315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1" customFormat="1" ht="12" customHeight="1">
      <c r="B116" s="21"/>
      <c r="C116" s="29" t="s">
        <v>115</v>
      </c>
      <c r="D116" s="22"/>
      <c r="E116" s="22"/>
      <c r="F116" s="22"/>
      <c r="G116" s="22"/>
      <c r="H116" s="22"/>
      <c r="I116" s="22"/>
      <c r="J116" s="22"/>
      <c r="K116" s="22"/>
      <c r="L116" s="20"/>
    </row>
    <row r="117" spans="1:63" s="2" customFormat="1" ht="16.5" customHeight="1">
      <c r="A117" s="34"/>
      <c r="B117" s="35"/>
      <c r="C117" s="36"/>
      <c r="D117" s="36"/>
      <c r="E117" s="314" t="s">
        <v>116</v>
      </c>
      <c r="F117" s="316"/>
      <c r="G117" s="316"/>
      <c r="H117" s="31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2" customHeight="1">
      <c r="A118" s="34"/>
      <c r="B118" s="35"/>
      <c r="C118" s="29" t="s">
        <v>117</v>
      </c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6.5" customHeight="1">
      <c r="A119" s="34"/>
      <c r="B119" s="35"/>
      <c r="C119" s="36"/>
      <c r="D119" s="36"/>
      <c r="E119" s="267" t="str">
        <f>E11</f>
        <v>D1.14.4a - Vytápění</v>
      </c>
      <c r="F119" s="316"/>
      <c r="G119" s="316"/>
      <c r="H119" s="31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12" customHeight="1">
      <c r="A121" s="34"/>
      <c r="B121" s="35"/>
      <c r="C121" s="29" t="s">
        <v>20</v>
      </c>
      <c r="D121" s="36"/>
      <c r="E121" s="36"/>
      <c r="F121" s="27" t="str">
        <f>F14</f>
        <v>Nové Město na Moravě</v>
      </c>
      <c r="G121" s="36"/>
      <c r="H121" s="36"/>
      <c r="I121" s="29" t="s">
        <v>22</v>
      </c>
      <c r="J121" s="66">
        <f>IF(J14="","",J14)</f>
        <v>45370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6.9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27.95" customHeight="1">
      <c r="A123" s="34"/>
      <c r="B123" s="35"/>
      <c r="C123" s="29" t="s">
        <v>23</v>
      </c>
      <c r="D123" s="36"/>
      <c r="E123" s="36"/>
      <c r="F123" s="27" t="str">
        <f>E17</f>
        <v>Nemocnice Nové Město na Moravě</v>
      </c>
      <c r="G123" s="36"/>
      <c r="H123" s="36"/>
      <c r="I123" s="29" t="s">
        <v>29</v>
      </c>
      <c r="J123" s="32" t="str">
        <f>E23</f>
        <v>Penta Projekt s.r.o., Mrštíkova 12, Jihlava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>
      <c r="A124" s="34"/>
      <c r="B124" s="35"/>
      <c r="C124" s="29" t="s">
        <v>27</v>
      </c>
      <c r="D124" s="36"/>
      <c r="E124" s="36"/>
      <c r="F124" s="27" t="str">
        <f>IF(E20="","",E20)</f>
        <v>Vyplň údaj</v>
      </c>
      <c r="G124" s="36"/>
      <c r="H124" s="36"/>
      <c r="I124" s="29" t="s">
        <v>32</v>
      </c>
      <c r="J124" s="32" t="str">
        <f>E26</f>
        <v>Ing. Lédl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0.35" customHeight="1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11" customFormat="1" ht="29.25" customHeight="1">
      <c r="A126" s="164"/>
      <c r="B126" s="165"/>
      <c r="C126" s="166" t="s">
        <v>150</v>
      </c>
      <c r="D126" s="167" t="s">
        <v>60</v>
      </c>
      <c r="E126" s="167" t="s">
        <v>56</v>
      </c>
      <c r="F126" s="167" t="s">
        <v>57</v>
      </c>
      <c r="G126" s="167" t="s">
        <v>151</v>
      </c>
      <c r="H126" s="167" t="s">
        <v>152</v>
      </c>
      <c r="I126" s="167" t="s">
        <v>153</v>
      </c>
      <c r="J126" s="167" t="s">
        <v>121</v>
      </c>
      <c r="K126" s="168" t="s">
        <v>154</v>
      </c>
      <c r="L126" s="169"/>
      <c r="M126" s="75" t="s">
        <v>1</v>
      </c>
      <c r="N126" s="76" t="s">
        <v>39</v>
      </c>
      <c r="O126" s="76" t="s">
        <v>155</v>
      </c>
      <c r="P126" s="76" t="s">
        <v>156</v>
      </c>
      <c r="Q126" s="76" t="s">
        <v>157</v>
      </c>
      <c r="R126" s="76" t="s">
        <v>158</v>
      </c>
      <c r="S126" s="76" t="s">
        <v>159</v>
      </c>
      <c r="T126" s="77" t="s">
        <v>160</v>
      </c>
      <c r="U126" s="164"/>
      <c r="V126" s="164"/>
      <c r="W126" s="164"/>
      <c r="X126" s="164"/>
      <c r="Y126" s="164"/>
      <c r="Z126" s="164"/>
      <c r="AA126" s="164"/>
      <c r="AB126" s="164"/>
      <c r="AC126" s="164"/>
      <c r="AD126" s="164"/>
      <c r="AE126" s="164"/>
    </row>
    <row r="127" spans="1:63" s="2" customFormat="1" ht="22.9" customHeight="1">
      <c r="A127" s="34"/>
      <c r="B127" s="35"/>
      <c r="C127" s="82" t="s">
        <v>161</v>
      </c>
      <c r="D127" s="36"/>
      <c r="E127" s="36"/>
      <c r="F127" s="36"/>
      <c r="G127" s="36"/>
      <c r="H127" s="36"/>
      <c r="I127" s="36"/>
      <c r="J127" s="170">
        <f>BK127</f>
        <v>0</v>
      </c>
      <c r="K127" s="36"/>
      <c r="L127" s="39"/>
      <c r="M127" s="78"/>
      <c r="N127" s="171"/>
      <c r="O127" s="79"/>
      <c r="P127" s="172">
        <f>P128</f>
        <v>0</v>
      </c>
      <c r="Q127" s="79"/>
      <c r="R127" s="172">
        <f>R128</f>
        <v>0.29227000000000003</v>
      </c>
      <c r="S127" s="79"/>
      <c r="T127" s="173">
        <f>T128</f>
        <v>0.23392000000000002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74</v>
      </c>
      <c r="AU127" s="17" t="s">
        <v>123</v>
      </c>
      <c r="BK127" s="174">
        <f>BK128</f>
        <v>0</v>
      </c>
    </row>
    <row r="128" spans="1:63" s="12" customFormat="1" ht="25.9" customHeight="1">
      <c r="B128" s="175"/>
      <c r="C128" s="176"/>
      <c r="D128" s="177" t="s">
        <v>74</v>
      </c>
      <c r="E128" s="178" t="s">
        <v>622</v>
      </c>
      <c r="F128" s="178" t="s">
        <v>623</v>
      </c>
      <c r="G128" s="176"/>
      <c r="H128" s="176"/>
      <c r="I128" s="179"/>
      <c r="J128" s="180">
        <f>BK128</f>
        <v>0</v>
      </c>
      <c r="K128" s="176"/>
      <c r="L128" s="181"/>
      <c r="M128" s="182"/>
      <c r="N128" s="183"/>
      <c r="O128" s="183"/>
      <c r="P128" s="184">
        <f>P129+P133+P146+P160+P173+P185</f>
        <v>0</v>
      </c>
      <c r="Q128" s="183"/>
      <c r="R128" s="184">
        <f>R129+R133+R146+R160+R173+R185</f>
        <v>0.29227000000000003</v>
      </c>
      <c r="S128" s="183"/>
      <c r="T128" s="185">
        <f>T129+T133+T146+T160+T173+T185</f>
        <v>0.23392000000000002</v>
      </c>
      <c r="AR128" s="186" t="s">
        <v>82</v>
      </c>
      <c r="AT128" s="187" t="s">
        <v>74</v>
      </c>
      <c r="AU128" s="187" t="s">
        <v>75</v>
      </c>
      <c r="AY128" s="186" t="s">
        <v>164</v>
      </c>
      <c r="BK128" s="188">
        <f>BK129+BK133+BK146+BK160+BK173+BK185</f>
        <v>0</v>
      </c>
    </row>
    <row r="129" spans="1:65" s="12" customFormat="1" ht="22.9" customHeight="1">
      <c r="B129" s="175"/>
      <c r="C129" s="176"/>
      <c r="D129" s="177" t="s">
        <v>74</v>
      </c>
      <c r="E129" s="189" t="s">
        <v>1176</v>
      </c>
      <c r="F129" s="189" t="s">
        <v>1177</v>
      </c>
      <c r="G129" s="176"/>
      <c r="H129" s="176"/>
      <c r="I129" s="179"/>
      <c r="J129" s="190">
        <f>BK129</f>
        <v>0</v>
      </c>
      <c r="K129" s="176"/>
      <c r="L129" s="181"/>
      <c r="M129" s="182"/>
      <c r="N129" s="183"/>
      <c r="O129" s="183"/>
      <c r="P129" s="184">
        <f>SUM(P130:P132)</f>
        <v>0</v>
      </c>
      <c r="Q129" s="183"/>
      <c r="R129" s="184">
        <f>SUM(R130:R132)</f>
        <v>1.8400000000000003E-2</v>
      </c>
      <c r="S129" s="183"/>
      <c r="T129" s="185">
        <f>SUM(T130:T132)</f>
        <v>0</v>
      </c>
      <c r="AR129" s="186" t="s">
        <v>82</v>
      </c>
      <c r="AT129" s="187" t="s">
        <v>74</v>
      </c>
      <c r="AU129" s="187" t="s">
        <v>82</v>
      </c>
      <c r="AY129" s="186" t="s">
        <v>164</v>
      </c>
      <c r="BK129" s="188">
        <f>SUM(BK130:BK132)</f>
        <v>0</v>
      </c>
    </row>
    <row r="130" spans="1:65" s="2" customFormat="1" ht="16.5" customHeight="1">
      <c r="A130" s="34"/>
      <c r="B130" s="35"/>
      <c r="C130" s="191" t="s">
        <v>82</v>
      </c>
      <c r="D130" s="191" t="s">
        <v>167</v>
      </c>
      <c r="E130" s="192" t="s">
        <v>1178</v>
      </c>
      <c r="F130" s="193" t="s">
        <v>1179</v>
      </c>
      <c r="G130" s="194" t="s">
        <v>1180</v>
      </c>
      <c r="H130" s="195">
        <v>5</v>
      </c>
      <c r="I130" s="196"/>
      <c r="J130" s="197">
        <f>ROUND(I130*H130,2)</f>
        <v>0</v>
      </c>
      <c r="K130" s="193" t="s">
        <v>1</v>
      </c>
      <c r="L130" s="39"/>
      <c r="M130" s="198" t="s">
        <v>1</v>
      </c>
      <c r="N130" s="199" t="s">
        <v>40</v>
      </c>
      <c r="O130" s="71"/>
      <c r="P130" s="200">
        <f>O130*H130</f>
        <v>0</v>
      </c>
      <c r="Q130" s="200">
        <v>0</v>
      </c>
      <c r="R130" s="200">
        <f>Q130*H130</f>
        <v>0</v>
      </c>
      <c r="S130" s="200">
        <v>0</v>
      </c>
      <c r="T130" s="201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2" t="s">
        <v>172</v>
      </c>
      <c r="AT130" s="202" t="s">
        <v>167</v>
      </c>
      <c r="AU130" s="202" t="s">
        <v>84</v>
      </c>
      <c r="AY130" s="17" t="s">
        <v>164</v>
      </c>
      <c r="BE130" s="203">
        <f>IF(N130="základní",J130,0)</f>
        <v>0</v>
      </c>
      <c r="BF130" s="203">
        <f>IF(N130="snížená",J130,0)</f>
        <v>0</v>
      </c>
      <c r="BG130" s="203">
        <f>IF(N130="zákl. přenesená",J130,0)</f>
        <v>0</v>
      </c>
      <c r="BH130" s="203">
        <f>IF(N130="sníž. přenesená",J130,0)</f>
        <v>0</v>
      </c>
      <c r="BI130" s="203">
        <f>IF(N130="nulová",J130,0)</f>
        <v>0</v>
      </c>
      <c r="BJ130" s="17" t="s">
        <v>82</v>
      </c>
      <c r="BK130" s="203">
        <f>ROUND(I130*H130,2)</f>
        <v>0</v>
      </c>
      <c r="BL130" s="17" t="s">
        <v>172</v>
      </c>
      <c r="BM130" s="202" t="s">
        <v>1181</v>
      </c>
    </row>
    <row r="131" spans="1:65" s="2" customFormat="1" ht="60" customHeight="1">
      <c r="A131" s="34"/>
      <c r="B131" s="35"/>
      <c r="C131" s="232" t="s">
        <v>84</v>
      </c>
      <c r="D131" s="232" t="s">
        <v>291</v>
      </c>
      <c r="E131" s="233" t="s">
        <v>1182</v>
      </c>
      <c r="F131" s="234" t="s">
        <v>1183</v>
      </c>
      <c r="G131" s="235" t="s">
        <v>393</v>
      </c>
      <c r="H131" s="236">
        <v>3</v>
      </c>
      <c r="I131" s="237"/>
      <c r="J131" s="238">
        <f>ROUND(I131*H131,2)</f>
        <v>0</v>
      </c>
      <c r="K131" s="234" t="s">
        <v>1</v>
      </c>
      <c r="L131" s="239"/>
      <c r="M131" s="240" t="s">
        <v>1</v>
      </c>
      <c r="N131" s="241" t="s">
        <v>40</v>
      </c>
      <c r="O131" s="71"/>
      <c r="P131" s="200">
        <f>O131*H131</f>
        <v>0</v>
      </c>
      <c r="Q131" s="200">
        <v>6.0000000000000001E-3</v>
      </c>
      <c r="R131" s="200">
        <f>Q131*H131</f>
        <v>1.8000000000000002E-2</v>
      </c>
      <c r="S131" s="200">
        <v>0</v>
      </c>
      <c r="T131" s="201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2" t="s">
        <v>227</v>
      </c>
      <c r="AT131" s="202" t="s">
        <v>291</v>
      </c>
      <c r="AU131" s="202" t="s">
        <v>84</v>
      </c>
      <c r="AY131" s="17" t="s">
        <v>164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17" t="s">
        <v>82</v>
      </c>
      <c r="BK131" s="203">
        <f>ROUND(I131*H131,2)</f>
        <v>0</v>
      </c>
      <c r="BL131" s="17" t="s">
        <v>172</v>
      </c>
      <c r="BM131" s="202" t="s">
        <v>1184</v>
      </c>
    </row>
    <row r="132" spans="1:65" s="2" customFormat="1" ht="55.15" customHeight="1">
      <c r="A132" s="34"/>
      <c r="B132" s="35"/>
      <c r="C132" s="232" t="s">
        <v>165</v>
      </c>
      <c r="D132" s="232" t="s">
        <v>291</v>
      </c>
      <c r="E132" s="233" t="s">
        <v>1185</v>
      </c>
      <c r="F132" s="234" t="s">
        <v>1186</v>
      </c>
      <c r="G132" s="235" t="s">
        <v>393</v>
      </c>
      <c r="H132" s="236">
        <v>1</v>
      </c>
      <c r="I132" s="237"/>
      <c r="J132" s="238">
        <f>ROUND(I132*H132,2)</f>
        <v>0</v>
      </c>
      <c r="K132" s="234" t="s">
        <v>1</v>
      </c>
      <c r="L132" s="239"/>
      <c r="M132" s="240" t="s">
        <v>1</v>
      </c>
      <c r="N132" s="241" t="s">
        <v>40</v>
      </c>
      <c r="O132" s="71"/>
      <c r="P132" s="200">
        <f>O132*H132</f>
        <v>0</v>
      </c>
      <c r="Q132" s="200">
        <v>4.0000000000000002E-4</v>
      </c>
      <c r="R132" s="200">
        <f>Q132*H132</f>
        <v>4.0000000000000002E-4</v>
      </c>
      <c r="S132" s="200">
        <v>0</v>
      </c>
      <c r="T132" s="201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2" t="s">
        <v>227</v>
      </c>
      <c r="AT132" s="202" t="s">
        <v>291</v>
      </c>
      <c r="AU132" s="202" t="s">
        <v>84</v>
      </c>
      <c r="AY132" s="17" t="s">
        <v>164</v>
      </c>
      <c r="BE132" s="203">
        <f>IF(N132="základní",J132,0)</f>
        <v>0</v>
      </c>
      <c r="BF132" s="203">
        <f>IF(N132="snížená",J132,0)</f>
        <v>0</v>
      </c>
      <c r="BG132" s="203">
        <f>IF(N132="zákl. přenesená",J132,0)</f>
        <v>0</v>
      </c>
      <c r="BH132" s="203">
        <f>IF(N132="sníž. přenesená",J132,0)</f>
        <v>0</v>
      </c>
      <c r="BI132" s="203">
        <f>IF(N132="nulová",J132,0)</f>
        <v>0</v>
      </c>
      <c r="BJ132" s="17" t="s">
        <v>82</v>
      </c>
      <c r="BK132" s="203">
        <f>ROUND(I132*H132,2)</f>
        <v>0</v>
      </c>
      <c r="BL132" s="17" t="s">
        <v>172</v>
      </c>
      <c r="BM132" s="202" t="s">
        <v>1187</v>
      </c>
    </row>
    <row r="133" spans="1:65" s="12" customFormat="1" ht="22.9" customHeight="1">
      <c r="B133" s="175"/>
      <c r="C133" s="176"/>
      <c r="D133" s="177" t="s">
        <v>74</v>
      </c>
      <c r="E133" s="189" t="s">
        <v>624</v>
      </c>
      <c r="F133" s="189" t="s">
        <v>625</v>
      </c>
      <c r="G133" s="176"/>
      <c r="H133" s="176"/>
      <c r="I133" s="179"/>
      <c r="J133" s="190">
        <f>BK133</f>
        <v>0</v>
      </c>
      <c r="K133" s="176"/>
      <c r="L133" s="181"/>
      <c r="M133" s="182"/>
      <c r="N133" s="183"/>
      <c r="O133" s="183"/>
      <c r="P133" s="184">
        <f>SUM(P134:P145)</f>
        <v>0</v>
      </c>
      <c r="Q133" s="183"/>
      <c r="R133" s="184">
        <f>SUM(R134:R145)</f>
        <v>2.7800000000000005E-2</v>
      </c>
      <c r="S133" s="183"/>
      <c r="T133" s="185">
        <f>SUM(T134:T145)</f>
        <v>0</v>
      </c>
      <c r="AR133" s="186" t="s">
        <v>84</v>
      </c>
      <c r="AT133" s="187" t="s">
        <v>74</v>
      </c>
      <c r="AU133" s="187" t="s">
        <v>82</v>
      </c>
      <c r="AY133" s="186" t="s">
        <v>164</v>
      </c>
      <c r="BK133" s="188">
        <f>SUM(BK134:BK145)</f>
        <v>0</v>
      </c>
    </row>
    <row r="134" spans="1:65" s="2" customFormat="1" ht="16.5" customHeight="1">
      <c r="A134" s="34"/>
      <c r="B134" s="35"/>
      <c r="C134" s="191" t="s">
        <v>172</v>
      </c>
      <c r="D134" s="191" t="s">
        <v>167</v>
      </c>
      <c r="E134" s="192" t="s">
        <v>1188</v>
      </c>
      <c r="F134" s="193" t="s">
        <v>1189</v>
      </c>
      <c r="G134" s="194" t="s">
        <v>204</v>
      </c>
      <c r="H134" s="195">
        <v>36</v>
      </c>
      <c r="I134" s="196"/>
      <c r="J134" s="197">
        <f>ROUND(I134*H134,2)</f>
        <v>0</v>
      </c>
      <c r="K134" s="193" t="s">
        <v>1</v>
      </c>
      <c r="L134" s="39"/>
      <c r="M134" s="198" t="s">
        <v>1</v>
      </c>
      <c r="N134" s="199" t="s">
        <v>40</v>
      </c>
      <c r="O134" s="71"/>
      <c r="P134" s="200">
        <f>O134*H134</f>
        <v>0</v>
      </c>
      <c r="Q134" s="200">
        <v>0</v>
      </c>
      <c r="R134" s="200">
        <f>Q134*H134</f>
        <v>0</v>
      </c>
      <c r="S134" s="200">
        <v>0</v>
      </c>
      <c r="T134" s="201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2" t="s">
        <v>290</v>
      </c>
      <c r="AT134" s="202" t="s">
        <v>167</v>
      </c>
      <c r="AU134" s="202" t="s">
        <v>84</v>
      </c>
      <c r="AY134" s="17" t="s">
        <v>164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17" t="s">
        <v>82</v>
      </c>
      <c r="BK134" s="203">
        <f>ROUND(I134*H134,2)</f>
        <v>0</v>
      </c>
      <c r="BL134" s="17" t="s">
        <v>290</v>
      </c>
      <c r="BM134" s="202" t="s">
        <v>1190</v>
      </c>
    </row>
    <row r="135" spans="1:65" s="2" customFormat="1" ht="36" customHeight="1">
      <c r="A135" s="34"/>
      <c r="B135" s="35"/>
      <c r="C135" s="191" t="s">
        <v>201</v>
      </c>
      <c r="D135" s="191" t="s">
        <v>167</v>
      </c>
      <c r="E135" s="192" t="s">
        <v>1191</v>
      </c>
      <c r="F135" s="193" t="s">
        <v>1192</v>
      </c>
      <c r="G135" s="194" t="s">
        <v>204</v>
      </c>
      <c r="H135" s="195">
        <v>38</v>
      </c>
      <c r="I135" s="196"/>
      <c r="J135" s="197">
        <f>ROUND(I135*H135,2)</f>
        <v>0</v>
      </c>
      <c r="K135" s="193" t="s">
        <v>171</v>
      </c>
      <c r="L135" s="39"/>
      <c r="M135" s="198" t="s">
        <v>1</v>
      </c>
      <c r="N135" s="199" t="s">
        <v>40</v>
      </c>
      <c r="O135" s="71"/>
      <c r="P135" s="200">
        <f>O135*H135</f>
        <v>0</v>
      </c>
      <c r="Q135" s="200">
        <v>1.9000000000000001E-4</v>
      </c>
      <c r="R135" s="200">
        <f>Q135*H135</f>
        <v>7.2200000000000007E-3</v>
      </c>
      <c r="S135" s="200">
        <v>0</v>
      </c>
      <c r="T135" s="201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2" t="s">
        <v>290</v>
      </c>
      <c r="AT135" s="202" t="s">
        <v>167</v>
      </c>
      <c r="AU135" s="202" t="s">
        <v>84</v>
      </c>
      <c r="AY135" s="17" t="s">
        <v>164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17" t="s">
        <v>82</v>
      </c>
      <c r="BK135" s="203">
        <f>ROUND(I135*H135,2)</f>
        <v>0</v>
      </c>
      <c r="BL135" s="17" t="s">
        <v>290</v>
      </c>
      <c r="BM135" s="202" t="s">
        <v>1193</v>
      </c>
    </row>
    <row r="136" spans="1:65" s="2" customFormat="1" ht="11.25">
      <c r="A136" s="34"/>
      <c r="B136" s="35"/>
      <c r="C136" s="36"/>
      <c r="D136" s="204" t="s">
        <v>174</v>
      </c>
      <c r="E136" s="36"/>
      <c r="F136" s="205" t="s">
        <v>1194</v>
      </c>
      <c r="G136" s="36"/>
      <c r="H136" s="36"/>
      <c r="I136" s="206"/>
      <c r="J136" s="36"/>
      <c r="K136" s="36"/>
      <c r="L136" s="39"/>
      <c r="M136" s="207"/>
      <c r="N136" s="208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174</v>
      </c>
      <c r="AU136" s="17" t="s">
        <v>84</v>
      </c>
    </row>
    <row r="137" spans="1:65" s="2" customFormat="1" ht="26.45" customHeight="1">
      <c r="A137" s="34"/>
      <c r="B137" s="35"/>
      <c r="C137" s="232" t="s">
        <v>210</v>
      </c>
      <c r="D137" s="232" t="s">
        <v>291</v>
      </c>
      <c r="E137" s="233" t="s">
        <v>1195</v>
      </c>
      <c r="F137" s="234" t="s">
        <v>1196</v>
      </c>
      <c r="G137" s="235" t="s">
        <v>204</v>
      </c>
      <c r="H137" s="236">
        <v>22</v>
      </c>
      <c r="I137" s="237"/>
      <c r="J137" s="238">
        <f t="shared" ref="J137:J144" si="0">ROUND(I137*H137,2)</f>
        <v>0</v>
      </c>
      <c r="K137" s="234" t="s">
        <v>1</v>
      </c>
      <c r="L137" s="239"/>
      <c r="M137" s="240" t="s">
        <v>1</v>
      </c>
      <c r="N137" s="241" t="s">
        <v>40</v>
      </c>
      <c r="O137" s="71"/>
      <c r="P137" s="200">
        <f t="shared" ref="P137:P144" si="1">O137*H137</f>
        <v>0</v>
      </c>
      <c r="Q137" s="200">
        <v>2.7E-4</v>
      </c>
      <c r="R137" s="200">
        <f t="shared" ref="R137:R144" si="2">Q137*H137</f>
        <v>5.94E-3</v>
      </c>
      <c r="S137" s="200">
        <v>0</v>
      </c>
      <c r="T137" s="201">
        <f t="shared" ref="T137:T144" si="3"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2" t="s">
        <v>406</v>
      </c>
      <c r="AT137" s="202" t="s">
        <v>291</v>
      </c>
      <c r="AU137" s="202" t="s">
        <v>84</v>
      </c>
      <c r="AY137" s="17" t="s">
        <v>164</v>
      </c>
      <c r="BE137" s="203">
        <f t="shared" ref="BE137:BE144" si="4">IF(N137="základní",J137,0)</f>
        <v>0</v>
      </c>
      <c r="BF137" s="203">
        <f t="shared" ref="BF137:BF144" si="5">IF(N137="snížená",J137,0)</f>
        <v>0</v>
      </c>
      <c r="BG137" s="203">
        <f t="shared" ref="BG137:BG144" si="6">IF(N137="zákl. přenesená",J137,0)</f>
        <v>0</v>
      </c>
      <c r="BH137" s="203">
        <f t="shared" ref="BH137:BH144" si="7">IF(N137="sníž. přenesená",J137,0)</f>
        <v>0</v>
      </c>
      <c r="BI137" s="203">
        <f t="shared" ref="BI137:BI144" si="8">IF(N137="nulová",J137,0)</f>
        <v>0</v>
      </c>
      <c r="BJ137" s="17" t="s">
        <v>82</v>
      </c>
      <c r="BK137" s="203">
        <f t="shared" ref="BK137:BK144" si="9">ROUND(I137*H137,2)</f>
        <v>0</v>
      </c>
      <c r="BL137" s="17" t="s">
        <v>290</v>
      </c>
      <c r="BM137" s="202" t="s">
        <v>1197</v>
      </c>
    </row>
    <row r="138" spans="1:65" s="2" customFormat="1" ht="26.45" customHeight="1">
      <c r="A138" s="34"/>
      <c r="B138" s="35"/>
      <c r="C138" s="232" t="s">
        <v>218</v>
      </c>
      <c r="D138" s="232" t="s">
        <v>291</v>
      </c>
      <c r="E138" s="233" t="s">
        <v>1198</v>
      </c>
      <c r="F138" s="234" t="s">
        <v>1199</v>
      </c>
      <c r="G138" s="235" t="s">
        <v>204</v>
      </c>
      <c r="H138" s="236">
        <v>16</v>
      </c>
      <c r="I138" s="237"/>
      <c r="J138" s="238">
        <f t="shared" si="0"/>
        <v>0</v>
      </c>
      <c r="K138" s="234" t="s">
        <v>1</v>
      </c>
      <c r="L138" s="239"/>
      <c r="M138" s="240" t="s">
        <v>1</v>
      </c>
      <c r="N138" s="241" t="s">
        <v>40</v>
      </c>
      <c r="O138" s="71"/>
      <c r="P138" s="200">
        <f t="shared" si="1"/>
        <v>0</v>
      </c>
      <c r="Q138" s="200">
        <v>2.9E-4</v>
      </c>
      <c r="R138" s="200">
        <f t="shared" si="2"/>
        <v>4.64E-3</v>
      </c>
      <c r="S138" s="200">
        <v>0</v>
      </c>
      <c r="T138" s="201">
        <f t="shared" si="3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2" t="s">
        <v>406</v>
      </c>
      <c r="AT138" s="202" t="s">
        <v>291</v>
      </c>
      <c r="AU138" s="202" t="s">
        <v>84</v>
      </c>
      <c r="AY138" s="17" t="s">
        <v>164</v>
      </c>
      <c r="BE138" s="203">
        <f t="shared" si="4"/>
        <v>0</v>
      </c>
      <c r="BF138" s="203">
        <f t="shared" si="5"/>
        <v>0</v>
      </c>
      <c r="BG138" s="203">
        <f t="shared" si="6"/>
        <v>0</v>
      </c>
      <c r="BH138" s="203">
        <f t="shared" si="7"/>
        <v>0</v>
      </c>
      <c r="BI138" s="203">
        <f t="shared" si="8"/>
        <v>0</v>
      </c>
      <c r="BJ138" s="17" t="s">
        <v>82</v>
      </c>
      <c r="BK138" s="203">
        <f t="shared" si="9"/>
        <v>0</v>
      </c>
      <c r="BL138" s="17" t="s">
        <v>290</v>
      </c>
      <c r="BM138" s="202" t="s">
        <v>1200</v>
      </c>
    </row>
    <row r="139" spans="1:65" s="2" customFormat="1" ht="26.45" customHeight="1">
      <c r="A139" s="34"/>
      <c r="B139" s="35"/>
      <c r="C139" s="191" t="s">
        <v>227</v>
      </c>
      <c r="D139" s="191" t="s">
        <v>167</v>
      </c>
      <c r="E139" s="192" t="s">
        <v>1201</v>
      </c>
      <c r="F139" s="193" t="s">
        <v>1202</v>
      </c>
      <c r="G139" s="194" t="s">
        <v>204</v>
      </c>
      <c r="H139" s="195">
        <v>22</v>
      </c>
      <c r="I139" s="196"/>
      <c r="J139" s="197">
        <f t="shared" si="0"/>
        <v>0</v>
      </c>
      <c r="K139" s="193" t="s">
        <v>1</v>
      </c>
      <c r="L139" s="39"/>
      <c r="M139" s="198" t="s">
        <v>1</v>
      </c>
      <c r="N139" s="199" t="s">
        <v>40</v>
      </c>
      <c r="O139" s="71"/>
      <c r="P139" s="200">
        <f t="shared" si="1"/>
        <v>0</v>
      </c>
      <c r="Q139" s="200">
        <v>0</v>
      </c>
      <c r="R139" s="200">
        <f t="shared" si="2"/>
        <v>0</v>
      </c>
      <c r="S139" s="200">
        <v>0</v>
      </c>
      <c r="T139" s="201">
        <f t="shared" si="3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2" t="s">
        <v>290</v>
      </c>
      <c r="AT139" s="202" t="s">
        <v>167</v>
      </c>
      <c r="AU139" s="202" t="s">
        <v>84</v>
      </c>
      <c r="AY139" s="17" t="s">
        <v>164</v>
      </c>
      <c r="BE139" s="203">
        <f t="shared" si="4"/>
        <v>0</v>
      </c>
      <c r="BF139" s="203">
        <f t="shared" si="5"/>
        <v>0</v>
      </c>
      <c r="BG139" s="203">
        <f t="shared" si="6"/>
        <v>0</v>
      </c>
      <c r="BH139" s="203">
        <f t="shared" si="7"/>
        <v>0</v>
      </c>
      <c r="BI139" s="203">
        <f t="shared" si="8"/>
        <v>0</v>
      </c>
      <c r="BJ139" s="17" t="s">
        <v>82</v>
      </c>
      <c r="BK139" s="203">
        <f t="shared" si="9"/>
        <v>0</v>
      </c>
      <c r="BL139" s="17" t="s">
        <v>290</v>
      </c>
      <c r="BM139" s="202" t="s">
        <v>1203</v>
      </c>
    </row>
    <row r="140" spans="1:65" s="2" customFormat="1" ht="40.9" customHeight="1">
      <c r="A140" s="34"/>
      <c r="B140" s="35"/>
      <c r="C140" s="232" t="s">
        <v>237</v>
      </c>
      <c r="D140" s="232" t="s">
        <v>291</v>
      </c>
      <c r="E140" s="233" t="s">
        <v>1204</v>
      </c>
      <c r="F140" s="234" t="s">
        <v>1205</v>
      </c>
      <c r="G140" s="235" t="s">
        <v>204</v>
      </c>
      <c r="H140" s="236">
        <v>22</v>
      </c>
      <c r="I140" s="237"/>
      <c r="J140" s="238">
        <f t="shared" si="0"/>
        <v>0</v>
      </c>
      <c r="K140" s="234" t="s">
        <v>1</v>
      </c>
      <c r="L140" s="239"/>
      <c r="M140" s="240" t="s">
        <v>1</v>
      </c>
      <c r="N140" s="241" t="s">
        <v>40</v>
      </c>
      <c r="O140" s="71"/>
      <c r="P140" s="200">
        <f t="shared" si="1"/>
        <v>0</v>
      </c>
      <c r="Q140" s="200">
        <v>2.0000000000000001E-4</v>
      </c>
      <c r="R140" s="200">
        <f t="shared" si="2"/>
        <v>4.4000000000000003E-3</v>
      </c>
      <c r="S140" s="200">
        <v>0</v>
      </c>
      <c r="T140" s="201">
        <f t="shared" si="3"/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2" t="s">
        <v>406</v>
      </c>
      <c r="AT140" s="202" t="s">
        <v>291</v>
      </c>
      <c r="AU140" s="202" t="s">
        <v>84</v>
      </c>
      <c r="AY140" s="17" t="s">
        <v>164</v>
      </c>
      <c r="BE140" s="203">
        <f t="shared" si="4"/>
        <v>0</v>
      </c>
      <c r="BF140" s="203">
        <f t="shared" si="5"/>
        <v>0</v>
      </c>
      <c r="BG140" s="203">
        <f t="shared" si="6"/>
        <v>0</v>
      </c>
      <c r="BH140" s="203">
        <f t="shared" si="7"/>
        <v>0</v>
      </c>
      <c r="BI140" s="203">
        <f t="shared" si="8"/>
        <v>0</v>
      </c>
      <c r="BJ140" s="17" t="s">
        <v>82</v>
      </c>
      <c r="BK140" s="203">
        <f t="shared" si="9"/>
        <v>0</v>
      </c>
      <c r="BL140" s="17" t="s">
        <v>290</v>
      </c>
      <c r="BM140" s="202" t="s">
        <v>1206</v>
      </c>
    </row>
    <row r="141" spans="1:65" s="2" customFormat="1" ht="26.45" customHeight="1">
      <c r="A141" s="34"/>
      <c r="B141" s="35"/>
      <c r="C141" s="191" t="s">
        <v>247</v>
      </c>
      <c r="D141" s="191" t="s">
        <v>167</v>
      </c>
      <c r="E141" s="192" t="s">
        <v>1207</v>
      </c>
      <c r="F141" s="193" t="s">
        <v>1208</v>
      </c>
      <c r="G141" s="194" t="s">
        <v>204</v>
      </c>
      <c r="H141" s="195">
        <v>28</v>
      </c>
      <c r="I141" s="196"/>
      <c r="J141" s="197">
        <f t="shared" si="0"/>
        <v>0</v>
      </c>
      <c r="K141" s="193" t="s">
        <v>1</v>
      </c>
      <c r="L141" s="39"/>
      <c r="M141" s="198" t="s">
        <v>1</v>
      </c>
      <c r="N141" s="199" t="s">
        <v>40</v>
      </c>
      <c r="O141" s="71"/>
      <c r="P141" s="200">
        <f t="shared" si="1"/>
        <v>0</v>
      </c>
      <c r="Q141" s="200">
        <v>0</v>
      </c>
      <c r="R141" s="200">
        <f t="shared" si="2"/>
        <v>0</v>
      </c>
      <c r="S141" s="200">
        <v>0</v>
      </c>
      <c r="T141" s="201">
        <f t="shared" si="3"/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2" t="s">
        <v>290</v>
      </c>
      <c r="AT141" s="202" t="s">
        <v>167</v>
      </c>
      <c r="AU141" s="202" t="s">
        <v>84</v>
      </c>
      <c r="AY141" s="17" t="s">
        <v>164</v>
      </c>
      <c r="BE141" s="203">
        <f t="shared" si="4"/>
        <v>0</v>
      </c>
      <c r="BF141" s="203">
        <f t="shared" si="5"/>
        <v>0</v>
      </c>
      <c r="BG141" s="203">
        <f t="shared" si="6"/>
        <v>0</v>
      </c>
      <c r="BH141" s="203">
        <f t="shared" si="7"/>
        <v>0</v>
      </c>
      <c r="BI141" s="203">
        <f t="shared" si="8"/>
        <v>0</v>
      </c>
      <c r="BJ141" s="17" t="s">
        <v>82</v>
      </c>
      <c r="BK141" s="203">
        <f t="shared" si="9"/>
        <v>0</v>
      </c>
      <c r="BL141" s="17" t="s">
        <v>290</v>
      </c>
      <c r="BM141" s="202" t="s">
        <v>1209</v>
      </c>
    </row>
    <row r="142" spans="1:65" s="2" customFormat="1" ht="40.9" customHeight="1">
      <c r="A142" s="34"/>
      <c r="B142" s="35"/>
      <c r="C142" s="232" t="s">
        <v>253</v>
      </c>
      <c r="D142" s="232" t="s">
        <v>291</v>
      </c>
      <c r="E142" s="233" t="s">
        <v>1210</v>
      </c>
      <c r="F142" s="234" t="s">
        <v>1211</v>
      </c>
      <c r="G142" s="235" t="s">
        <v>204</v>
      </c>
      <c r="H142" s="236">
        <v>12</v>
      </c>
      <c r="I142" s="237"/>
      <c r="J142" s="238">
        <f t="shared" si="0"/>
        <v>0</v>
      </c>
      <c r="K142" s="234" t="s">
        <v>1</v>
      </c>
      <c r="L142" s="239"/>
      <c r="M142" s="240" t="s">
        <v>1</v>
      </c>
      <c r="N142" s="241" t="s">
        <v>40</v>
      </c>
      <c r="O142" s="71"/>
      <c r="P142" s="200">
        <f t="shared" si="1"/>
        <v>0</v>
      </c>
      <c r="Q142" s="200">
        <v>2.0000000000000001E-4</v>
      </c>
      <c r="R142" s="200">
        <f t="shared" si="2"/>
        <v>2.4000000000000002E-3</v>
      </c>
      <c r="S142" s="200">
        <v>0</v>
      </c>
      <c r="T142" s="201">
        <f t="shared" si="3"/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2" t="s">
        <v>406</v>
      </c>
      <c r="AT142" s="202" t="s">
        <v>291</v>
      </c>
      <c r="AU142" s="202" t="s">
        <v>84</v>
      </c>
      <c r="AY142" s="17" t="s">
        <v>164</v>
      </c>
      <c r="BE142" s="203">
        <f t="shared" si="4"/>
        <v>0</v>
      </c>
      <c r="BF142" s="203">
        <f t="shared" si="5"/>
        <v>0</v>
      </c>
      <c r="BG142" s="203">
        <f t="shared" si="6"/>
        <v>0</v>
      </c>
      <c r="BH142" s="203">
        <f t="shared" si="7"/>
        <v>0</v>
      </c>
      <c r="BI142" s="203">
        <f t="shared" si="8"/>
        <v>0</v>
      </c>
      <c r="BJ142" s="17" t="s">
        <v>82</v>
      </c>
      <c r="BK142" s="203">
        <f t="shared" si="9"/>
        <v>0</v>
      </c>
      <c r="BL142" s="17" t="s">
        <v>290</v>
      </c>
      <c r="BM142" s="202" t="s">
        <v>1212</v>
      </c>
    </row>
    <row r="143" spans="1:65" s="2" customFormat="1" ht="40.9" customHeight="1">
      <c r="A143" s="34"/>
      <c r="B143" s="35"/>
      <c r="C143" s="232" t="s">
        <v>261</v>
      </c>
      <c r="D143" s="232" t="s">
        <v>291</v>
      </c>
      <c r="E143" s="233" t="s">
        <v>1213</v>
      </c>
      <c r="F143" s="234" t="s">
        <v>1214</v>
      </c>
      <c r="G143" s="235" t="s">
        <v>204</v>
      </c>
      <c r="H143" s="236">
        <v>16</v>
      </c>
      <c r="I143" s="237"/>
      <c r="J143" s="238">
        <f t="shared" si="0"/>
        <v>0</v>
      </c>
      <c r="K143" s="234" t="s">
        <v>1</v>
      </c>
      <c r="L143" s="239"/>
      <c r="M143" s="240" t="s">
        <v>1</v>
      </c>
      <c r="N143" s="241" t="s">
        <v>40</v>
      </c>
      <c r="O143" s="71"/>
      <c r="P143" s="200">
        <f t="shared" si="1"/>
        <v>0</v>
      </c>
      <c r="Q143" s="200">
        <v>2.0000000000000001E-4</v>
      </c>
      <c r="R143" s="200">
        <f t="shared" si="2"/>
        <v>3.2000000000000002E-3</v>
      </c>
      <c r="S143" s="200">
        <v>0</v>
      </c>
      <c r="T143" s="201">
        <f t="shared" si="3"/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2" t="s">
        <v>406</v>
      </c>
      <c r="AT143" s="202" t="s">
        <v>291</v>
      </c>
      <c r="AU143" s="202" t="s">
        <v>84</v>
      </c>
      <c r="AY143" s="17" t="s">
        <v>164</v>
      </c>
      <c r="BE143" s="203">
        <f t="shared" si="4"/>
        <v>0</v>
      </c>
      <c r="BF143" s="203">
        <f t="shared" si="5"/>
        <v>0</v>
      </c>
      <c r="BG143" s="203">
        <f t="shared" si="6"/>
        <v>0</v>
      </c>
      <c r="BH143" s="203">
        <f t="shared" si="7"/>
        <v>0</v>
      </c>
      <c r="BI143" s="203">
        <f t="shared" si="8"/>
        <v>0</v>
      </c>
      <c r="BJ143" s="17" t="s">
        <v>82</v>
      </c>
      <c r="BK143" s="203">
        <f t="shared" si="9"/>
        <v>0</v>
      </c>
      <c r="BL143" s="17" t="s">
        <v>290</v>
      </c>
      <c r="BM143" s="202" t="s">
        <v>1215</v>
      </c>
    </row>
    <row r="144" spans="1:65" s="2" customFormat="1" ht="26.45" customHeight="1">
      <c r="A144" s="34"/>
      <c r="B144" s="35"/>
      <c r="C144" s="191" t="s">
        <v>268</v>
      </c>
      <c r="D144" s="191" t="s">
        <v>167</v>
      </c>
      <c r="E144" s="192" t="s">
        <v>1216</v>
      </c>
      <c r="F144" s="193" t="s">
        <v>1217</v>
      </c>
      <c r="G144" s="194" t="s">
        <v>183</v>
      </c>
      <c r="H144" s="195">
        <v>2.8000000000000001E-2</v>
      </c>
      <c r="I144" s="196"/>
      <c r="J144" s="197">
        <f t="shared" si="0"/>
        <v>0</v>
      </c>
      <c r="K144" s="193" t="s">
        <v>171</v>
      </c>
      <c r="L144" s="39"/>
      <c r="M144" s="198" t="s">
        <v>1</v>
      </c>
      <c r="N144" s="199" t="s">
        <v>40</v>
      </c>
      <c r="O144" s="71"/>
      <c r="P144" s="200">
        <f t="shared" si="1"/>
        <v>0</v>
      </c>
      <c r="Q144" s="200">
        <v>0</v>
      </c>
      <c r="R144" s="200">
        <f t="shared" si="2"/>
        <v>0</v>
      </c>
      <c r="S144" s="200">
        <v>0</v>
      </c>
      <c r="T144" s="201">
        <f t="shared" si="3"/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2" t="s">
        <v>290</v>
      </c>
      <c r="AT144" s="202" t="s">
        <v>167</v>
      </c>
      <c r="AU144" s="202" t="s">
        <v>84</v>
      </c>
      <c r="AY144" s="17" t="s">
        <v>164</v>
      </c>
      <c r="BE144" s="203">
        <f t="shared" si="4"/>
        <v>0</v>
      </c>
      <c r="BF144" s="203">
        <f t="shared" si="5"/>
        <v>0</v>
      </c>
      <c r="BG144" s="203">
        <f t="shared" si="6"/>
        <v>0</v>
      </c>
      <c r="BH144" s="203">
        <f t="shared" si="7"/>
        <v>0</v>
      </c>
      <c r="BI144" s="203">
        <f t="shared" si="8"/>
        <v>0</v>
      </c>
      <c r="BJ144" s="17" t="s">
        <v>82</v>
      </c>
      <c r="BK144" s="203">
        <f t="shared" si="9"/>
        <v>0</v>
      </c>
      <c r="BL144" s="17" t="s">
        <v>290</v>
      </c>
      <c r="BM144" s="202" t="s">
        <v>1218</v>
      </c>
    </row>
    <row r="145" spans="1:65" s="2" customFormat="1" ht="11.25">
      <c r="A145" s="34"/>
      <c r="B145" s="35"/>
      <c r="C145" s="36"/>
      <c r="D145" s="204" t="s">
        <v>174</v>
      </c>
      <c r="E145" s="36"/>
      <c r="F145" s="205" t="s">
        <v>1219</v>
      </c>
      <c r="G145" s="36"/>
      <c r="H145" s="36"/>
      <c r="I145" s="206"/>
      <c r="J145" s="36"/>
      <c r="K145" s="36"/>
      <c r="L145" s="39"/>
      <c r="M145" s="207"/>
      <c r="N145" s="208"/>
      <c r="O145" s="71"/>
      <c r="P145" s="71"/>
      <c r="Q145" s="71"/>
      <c r="R145" s="71"/>
      <c r="S145" s="71"/>
      <c r="T145" s="72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174</v>
      </c>
      <c r="AU145" s="17" t="s">
        <v>84</v>
      </c>
    </row>
    <row r="146" spans="1:65" s="12" customFormat="1" ht="22.9" customHeight="1">
      <c r="B146" s="175"/>
      <c r="C146" s="176"/>
      <c r="D146" s="177" t="s">
        <v>74</v>
      </c>
      <c r="E146" s="189" t="s">
        <v>1220</v>
      </c>
      <c r="F146" s="189" t="s">
        <v>1221</v>
      </c>
      <c r="G146" s="176"/>
      <c r="H146" s="176"/>
      <c r="I146" s="179"/>
      <c r="J146" s="190">
        <f>BK146</f>
        <v>0</v>
      </c>
      <c r="K146" s="176"/>
      <c r="L146" s="181"/>
      <c r="M146" s="182"/>
      <c r="N146" s="183"/>
      <c r="O146" s="183"/>
      <c r="P146" s="184">
        <f>SUM(P147:P159)</f>
        <v>0</v>
      </c>
      <c r="Q146" s="183"/>
      <c r="R146" s="184">
        <f>SUM(R147:R159)</f>
        <v>6.5180000000000016E-2</v>
      </c>
      <c r="S146" s="183"/>
      <c r="T146" s="185">
        <f>SUM(T147:T159)</f>
        <v>0.11520000000000001</v>
      </c>
      <c r="AR146" s="186" t="s">
        <v>84</v>
      </c>
      <c r="AT146" s="187" t="s">
        <v>74</v>
      </c>
      <c r="AU146" s="187" t="s">
        <v>82</v>
      </c>
      <c r="AY146" s="186" t="s">
        <v>164</v>
      </c>
      <c r="BK146" s="188">
        <f>SUM(BK147:BK159)</f>
        <v>0</v>
      </c>
    </row>
    <row r="147" spans="1:65" s="2" customFormat="1" ht="26.45" customHeight="1">
      <c r="A147" s="34"/>
      <c r="B147" s="35"/>
      <c r="C147" s="191" t="s">
        <v>276</v>
      </c>
      <c r="D147" s="191" t="s">
        <v>167</v>
      </c>
      <c r="E147" s="192" t="s">
        <v>1222</v>
      </c>
      <c r="F147" s="193" t="s">
        <v>1223</v>
      </c>
      <c r="G147" s="194" t="s">
        <v>204</v>
      </c>
      <c r="H147" s="195">
        <v>36</v>
      </c>
      <c r="I147" s="196"/>
      <c r="J147" s="197">
        <f>ROUND(I147*H147,2)</f>
        <v>0</v>
      </c>
      <c r="K147" s="193" t="s">
        <v>171</v>
      </c>
      <c r="L147" s="39"/>
      <c r="M147" s="198" t="s">
        <v>1</v>
      </c>
      <c r="N147" s="199" t="s">
        <v>40</v>
      </c>
      <c r="O147" s="71"/>
      <c r="P147" s="200">
        <f>O147*H147</f>
        <v>0</v>
      </c>
      <c r="Q147" s="200">
        <v>2.0000000000000002E-5</v>
      </c>
      <c r="R147" s="200">
        <f>Q147*H147</f>
        <v>7.2000000000000005E-4</v>
      </c>
      <c r="S147" s="200">
        <v>3.2000000000000002E-3</v>
      </c>
      <c r="T147" s="201">
        <f>S147*H147</f>
        <v>0.11520000000000001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2" t="s">
        <v>290</v>
      </c>
      <c r="AT147" s="202" t="s">
        <v>167</v>
      </c>
      <c r="AU147" s="202" t="s">
        <v>84</v>
      </c>
      <c r="AY147" s="17" t="s">
        <v>164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17" t="s">
        <v>82</v>
      </c>
      <c r="BK147" s="203">
        <f>ROUND(I147*H147,2)</f>
        <v>0</v>
      </c>
      <c r="BL147" s="17" t="s">
        <v>290</v>
      </c>
      <c r="BM147" s="202" t="s">
        <v>1224</v>
      </c>
    </row>
    <row r="148" spans="1:65" s="2" customFormat="1" ht="11.25">
      <c r="A148" s="34"/>
      <c r="B148" s="35"/>
      <c r="C148" s="36"/>
      <c r="D148" s="204" t="s">
        <v>174</v>
      </c>
      <c r="E148" s="36"/>
      <c r="F148" s="205" t="s">
        <v>1225</v>
      </c>
      <c r="G148" s="36"/>
      <c r="H148" s="36"/>
      <c r="I148" s="206"/>
      <c r="J148" s="36"/>
      <c r="K148" s="36"/>
      <c r="L148" s="39"/>
      <c r="M148" s="207"/>
      <c r="N148" s="208"/>
      <c r="O148" s="71"/>
      <c r="P148" s="71"/>
      <c r="Q148" s="71"/>
      <c r="R148" s="71"/>
      <c r="S148" s="71"/>
      <c r="T148" s="72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174</v>
      </c>
      <c r="AU148" s="17" t="s">
        <v>84</v>
      </c>
    </row>
    <row r="149" spans="1:65" s="2" customFormat="1" ht="26.45" customHeight="1">
      <c r="A149" s="34"/>
      <c r="B149" s="35"/>
      <c r="C149" s="191" t="s">
        <v>8</v>
      </c>
      <c r="D149" s="191" t="s">
        <v>167</v>
      </c>
      <c r="E149" s="192" t="s">
        <v>1226</v>
      </c>
      <c r="F149" s="193" t="s">
        <v>1227</v>
      </c>
      <c r="G149" s="194" t="s">
        <v>183</v>
      </c>
      <c r="H149" s="195">
        <v>1E-3</v>
      </c>
      <c r="I149" s="196"/>
      <c r="J149" s="197">
        <f>ROUND(I149*H149,2)</f>
        <v>0</v>
      </c>
      <c r="K149" s="193" t="s">
        <v>1</v>
      </c>
      <c r="L149" s="39"/>
      <c r="M149" s="198" t="s">
        <v>1</v>
      </c>
      <c r="N149" s="199" t="s">
        <v>40</v>
      </c>
      <c r="O149" s="71"/>
      <c r="P149" s="200">
        <f>O149*H149</f>
        <v>0</v>
      </c>
      <c r="Q149" s="200">
        <v>0</v>
      </c>
      <c r="R149" s="200">
        <f>Q149*H149</f>
        <v>0</v>
      </c>
      <c r="S149" s="200">
        <v>0</v>
      </c>
      <c r="T149" s="201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2" t="s">
        <v>290</v>
      </c>
      <c r="AT149" s="202" t="s">
        <v>167</v>
      </c>
      <c r="AU149" s="202" t="s">
        <v>84</v>
      </c>
      <c r="AY149" s="17" t="s">
        <v>164</v>
      </c>
      <c r="BE149" s="203">
        <f>IF(N149="základní",J149,0)</f>
        <v>0</v>
      </c>
      <c r="BF149" s="203">
        <f>IF(N149="snížená",J149,0)</f>
        <v>0</v>
      </c>
      <c r="BG149" s="203">
        <f>IF(N149="zákl. přenesená",J149,0)</f>
        <v>0</v>
      </c>
      <c r="BH149" s="203">
        <f>IF(N149="sníž. přenesená",J149,0)</f>
        <v>0</v>
      </c>
      <c r="BI149" s="203">
        <f>IF(N149="nulová",J149,0)</f>
        <v>0</v>
      </c>
      <c r="BJ149" s="17" t="s">
        <v>82</v>
      </c>
      <c r="BK149" s="203">
        <f>ROUND(I149*H149,2)</f>
        <v>0</v>
      </c>
      <c r="BL149" s="17" t="s">
        <v>290</v>
      </c>
      <c r="BM149" s="202" t="s">
        <v>1228</v>
      </c>
    </row>
    <row r="150" spans="1:65" s="2" customFormat="1" ht="26.45" customHeight="1">
      <c r="A150" s="34"/>
      <c r="B150" s="35"/>
      <c r="C150" s="191" t="s">
        <v>290</v>
      </c>
      <c r="D150" s="191" t="s">
        <v>167</v>
      </c>
      <c r="E150" s="192" t="s">
        <v>1229</v>
      </c>
      <c r="F150" s="193" t="s">
        <v>1230</v>
      </c>
      <c r="G150" s="194" t="s">
        <v>204</v>
      </c>
      <c r="H150" s="195">
        <v>22</v>
      </c>
      <c r="I150" s="196"/>
      <c r="J150" s="197">
        <f>ROUND(I150*H150,2)</f>
        <v>0</v>
      </c>
      <c r="K150" s="193" t="s">
        <v>1</v>
      </c>
      <c r="L150" s="39"/>
      <c r="M150" s="198" t="s">
        <v>1</v>
      </c>
      <c r="N150" s="199" t="s">
        <v>40</v>
      </c>
      <c r="O150" s="71"/>
      <c r="P150" s="200">
        <f>O150*H150</f>
        <v>0</v>
      </c>
      <c r="Q150" s="200">
        <v>4.8000000000000001E-4</v>
      </c>
      <c r="R150" s="200">
        <f>Q150*H150</f>
        <v>1.056E-2</v>
      </c>
      <c r="S150" s="200">
        <v>0</v>
      </c>
      <c r="T150" s="201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2" t="s">
        <v>290</v>
      </c>
      <c r="AT150" s="202" t="s">
        <v>167</v>
      </c>
      <c r="AU150" s="202" t="s">
        <v>84</v>
      </c>
      <c r="AY150" s="17" t="s">
        <v>164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17" t="s">
        <v>82</v>
      </c>
      <c r="BK150" s="203">
        <f>ROUND(I150*H150,2)</f>
        <v>0</v>
      </c>
      <c r="BL150" s="17" t="s">
        <v>290</v>
      </c>
      <c r="BM150" s="202" t="s">
        <v>1231</v>
      </c>
    </row>
    <row r="151" spans="1:65" s="2" customFormat="1" ht="26.45" customHeight="1">
      <c r="A151" s="34"/>
      <c r="B151" s="35"/>
      <c r="C151" s="191" t="s">
        <v>298</v>
      </c>
      <c r="D151" s="191" t="s">
        <v>167</v>
      </c>
      <c r="E151" s="192" t="s">
        <v>1232</v>
      </c>
      <c r="F151" s="193" t="s">
        <v>1233</v>
      </c>
      <c r="G151" s="194" t="s">
        <v>204</v>
      </c>
      <c r="H151" s="195">
        <v>34</v>
      </c>
      <c r="I151" s="196"/>
      <c r="J151" s="197">
        <f>ROUND(I151*H151,2)</f>
        <v>0</v>
      </c>
      <c r="K151" s="193" t="s">
        <v>1</v>
      </c>
      <c r="L151" s="39"/>
      <c r="M151" s="198" t="s">
        <v>1</v>
      </c>
      <c r="N151" s="199" t="s">
        <v>40</v>
      </c>
      <c r="O151" s="71"/>
      <c r="P151" s="200">
        <f>O151*H151</f>
        <v>0</v>
      </c>
      <c r="Q151" s="200">
        <v>5.9000000000000003E-4</v>
      </c>
      <c r="R151" s="200">
        <f>Q151*H151</f>
        <v>2.0060000000000001E-2</v>
      </c>
      <c r="S151" s="200">
        <v>0</v>
      </c>
      <c r="T151" s="201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2" t="s">
        <v>290</v>
      </c>
      <c r="AT151" s="202" t="s">
        <v>167</v>
      </c>
      <c r="AU151" s="202" t="s">
        <v>84</v>
      </c>
      <c r="AY151" s="17" t="s">
        <v>164</v>
      </c>
      <c r="BE151" s="203">
        <f>IF(N151="základní",J151,0)</f>
        <v>0</v>
      </c>
      <c r="BF151" s="203">
        <f>IF(N151="snížená",J151,0)</f>
        <v>0</v>
      </c>
      <c r="BG151" s="203">
        <f>IF(N151="zákl. přenesená",J151,0)</f>
        <v>0</v>
      </c>
      <c r="BH151" s="203">
        <f>IF(N151="sníž. přenesená",J151,0)</f>
        <v>0</v>
      </c>
      <c r="BI151" s="203">
        <f>IF(N151="nulová",J151,0)</f>
        <v>0</v>
      </c>
      <c r="BJ151" s="17" t="s">
        <v>82</v>
      </c>
      <c r="BK151" s="203">
        <f>ROUND(I151*H151,2)</f>
        <v>0</v>
      </c>
      <c r="BL151" s="17" t="s">
        <v>290</v>
      </c>
      <c r="BM151" s="202" t="s">
        <v>1234</v>
      </c>
    </row>
    <row r="152" spans="1:65" s="2" customFormat="1" ht="26.45" customHeight="1">
      <c r="A152" s="34"/>
      <c r="B152" s="35"/>
      <c r="C152" s="191" t="s">
        <v>306</v>
      </c>
      <c r="D152" s="191" t="s">
        <v>167</v>
      </c>
      <c r="E152" s="192" t="s">
        <v>1235</v>
      </c>
      <c r="F152" s="193" t="s">
        <v>1236</v>
      </c>
      <c r="G152" s="194" t="s">
        <v>204</v>
      </c>
      <c r="H152" s="195">
        <v>16</v>
      </c>
      <c r="I152" s="196"/>
      <c r="J152" s="197">
        <f>ROUND(I152*H152,2)</f>
        <v>0</v>
      </c>
      <c r="K152" s="193" t="s">
        <v>1</v>
      </c>
      <c r="L152" s="39"/>
      <c r="M152" s="198" t="s">
        <v>1</v>
      </c>
      <c r="N152" s="199" t="s">
        <v>40</v>
      </c>
      <c r="O152" s="71"/>
      <c r="P152" s="200">
        <f>O152*H152</f>
        <v>0</v>
      </c>
      <c r="Q152" s="200">
        <v>7.5000000000000002E-4</v>
      </c>
      <c r="R152" s="200">
        <f>Q152*H152</f>
        <v>1.2E-2</v>
      </c>
      <c r="S152" s="200">
        <v>0</v>
      </c>
      <c r="T152" s="201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2" t="s">
        <v>290</v>
      </c>
      <c r="AT152" s="202" t="s">
        <v>167</v>
      </c>
      <c r="AU152" s="202" t="s">
        <v>84</v>
      </c>
      <c r="AY152" s="17" t="s">
        <v>164</v>
      </c>
      <c r="BE152" s="203">
        <f>IF(N152="základní",J152,0)</f>
        <v>0</v>
      </c>
      <c r="BF152" s="203">
        <f>IF(N152="snížená",J152,0)</f>
        <v>0</v>
      </c>
      <c r="BG152" s="203">
        <f>IF(N152="zákl. přenesená",J152,0)</f>
        <v>0</v>
      </c>
      <c r="BH152" s="203">
        <f>IF(N152="sníž. přenesená",J152,0)</f>
        <v>0</v>
      </c>
      <c r="BI152" s="203">
        <f>IF(N152="nulová",J152,0)</f>
        <v>0</v>
      </c>
      <c r="BJ152" s="17" t="s">
        <v>82</v>
      </c>
      <c r="BK152" s="203">
        <f>ROUND(I152*H152,2)</f>
        <v>0</v>
      </c>
      <c r="BL152" s="17" t="s">
        <v>290</v>
      </c>
      <c r="BM152" s="202" t="s">
        <v>1237</v>
      </c>
    </row>
    <row r="153" spans="1:65" s="2" customFormat="1" ht="26.45" customHeight="1">
      <c r="A153" s="34"/>
      <c r="B153" s="35"/>
      <c r="C153" s="191" t="s">
        <v>312</v>
      </c>
      <c r="D153" s="191" t="s">
        <v>167</v>
      </c>
      <c r="E153" s="192" t="s">
        <v>1238</v>
      </c>
      <c r="F153" s="193" t="s">
        <v>1239</v>
      </c>
      <c r="G153" s="194" t="s">
        <v>204</v>
      </c>
      <c r="H153" s="195">
        <v>16</v>
      </c>
      <c r="I153" s="196"/>
      <c r="J153" s="197">
        <f>ROUND(I153*H153,2)</f>
        <v>0</v>
      </c>
      <c r="K153" s="193" t="s">
        <v>171</v>
      </c>
      <c r="L153" s="39"/>
      <c r="M153" s="198" t="s">
        <v>1</v>
      </c>
      <c r="N153" s="199" t="s">
        <v>40</v>
      </c>
      <c r="O153" s="71"/>
      <c r="P153" s="200">
        <f>O153*H153</f>
        <v>0</v>
      </c>
      <c r="Q153" s="200">
        <v>1.2899999999999999E-3</v>
      </c>
      <c r="R153" s="200">
        <f>Q153*H153</f>
        <v>2.0639999999999999E-2</v>
      </c>
      <c r="S153" s="200">
        <v>0</v>
      </c>
      <c r="T153" s="201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2" t="s">
        <v>290</v>
      </c>
      <c r="AT153" s="202" t="s">
        <v>167</v>
      </c>
      <c r="AU153" s="202" t="s">
        <v>84</v>
      </c>
      <c r="AY153" s="17" t="s">
        <v>164</v>
      </c>
      <c r="BE153" s="203">
        <f>IF(N153="základní",J153,0)</f>
        <v>0</v>
      </c>
      <c r="BF153" s="203">
        <f>IF(N153="snížená",J153,0)</f>
        <v>0</v>
      </c>
      <c r="BG153" s="203">
        <f>IF(N153="zákl. přenesená",J153,0)</f>
        <v>0</v>
      </c>
      <c r="BH153" s="203">
        <f>IF(N153="sníž. přenesená",J153,0)</f>
        <v>0</v>
      </c>
      <c r="BI153" s="203">
        <f>IF(N153="nulová",J153,0)</f>
        <v>0</v>
      </c>
      <c r="BJ153" s="17" t="s">
        <v>82</v>
      </c>
      <c r="BK153" s="203">
        <f>ROUND(I153*H153,2)</f>
        <v>0</v>
      </c>
      <c r="BL153" s="17" t="s">
        <v>290</v>
      </c>
      <c r="BM153" s="202" t="s">
        <v>1240</v>
      </c>
    </row>
    <row r="154" spans="1:65" s="2" customFormat="1" ht="11.25">
      <c r="A154" s="34"/>
      <c r="B154" s="35"/>
      <c r="C154" s="36"/>
      <c r="D154" s="204" t="s">
        <v>174</v>
      </c>
      <c r="E154" s="36"/>
      <c r="F154" s="205" t="s">
        <v>1241</v>
      </c>
      <c r="G154" s="36"/>
      <c r="H154" s="36"/>
      <c r="I154" s="206"/>
      <c r="J154" s="36"/>
      <c r="K154" s="36"/>
      <c r="L154" s="39"/>
      <c r="M154" s="207"/>
      <c r="N154" s="208"/>
      <c r="O154" s="71"/>
      <c r="P154" s="71"/>
      <c r="Q154" s="71"/>
      <c r="R154" s="71"/>
      <c r="S154" s="71"/>
      <c r="T154" s="72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174</v>
      </c>
      <c r="AU154" s="17" t="s">
        <v>84</v>
      </c>
    </row>
    <row r="155" spans="1:65" s="2" customFormat="1" ht="16.5" customHeight="1">
      <c r="A155" s="34"/>
      <c r="B155" s="35"/>
      <c r="C155" s="191" t="s">
        <v>320</v>
      </c>
      <c r="D155" s="191" t="s">
        <v>167</v>
      </c>
      <c r="E155" s="192" t="s">
        <v>1242</v>
      </c>
      <c r="F155" s="193" t="s">
        <v>1243</v>
      </c>
      <c r="G155" s="194" t="s">
        <v>204</v>
      </c>
      <c r="H155" s="195">
        <v>88</v>
      </c>
      <c r="I155" s="196"/>
      <c r="J155" s="197">
        <f>ROUND(I155*H155,2)</f>
        <v>0</v>
      </c>
      <c r="K155" s="193" t="s">
        <v>171</v>
      </c>
      <c r="L155" s="39"/>
      <c r="M155" s="198" t="s">
        <v>1</v>
      </c>
      <c r="N155" s="199" t="s">
        <v>40</v>
      </c>
      <c r="O155" s="71"/>
      <c r="P155" s="200">
        <f>O155*H155</f>
        <v>0</v>
      </c>
      <c r="Q155" s="200">
        <v>0</v>
      </c>
      <c r="R155" s="200">
        <f>Q155*H155</f>
        <v>0</v>
      </c>
      <c r="S155" s="200">
        <v>0</v>
      </c>
      <c r="T155" s="201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2" t="s">
        <v>290</v>
      </c>
      <c r="AT155" s="202" t="s">
        <v>167</v>
      </c>
      <c r="AU155" s="202" t="s">
        <v>84</v>
      </c>
      <c r="AY155" s="17" t="s">
        <v>164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17" t="s">
        <v>82</v>
      </c>
      <c r="BK155" s="203">
        <f>ROUND(I155*H155,2)</f>
        <v>0</v>
      </c>
      <c r="BL155" s="17" t="s">
        <v>290</v>
      </c>
      <c r="BM155" s="202" t="s">
        <v>1244</v>
      </c>
    </row>
    <row r="156" spans="1:65" s="2" customFormat="1" ht="11.25">
      <c r="A156" s="34"/>
      <c r="B156" s="35"/>
      <c r="C156" s="36"/>
      <c r="D156" s="204" t="s">
        <v>174</v>
      </c>
      <c r="E156" s="36"/>
      <c r="F156" s="205" t="s">
        <v>1245</v>
      </c>
      <c r="G156" s="36"/>
      <c r="H156" s="36"/>
      <c r="I156" s="206"/>
      <c r="J156" s="36"/>
      <c r="K156" s="36"/>
      <c r="L156" s="39"/>
      <c r="M156" s="207"/>
      <c r="N156" s="208"/>
      <c r="O156" s="71"/>
      <c r="P156" s="71"/>
      <c r="Q156" s="71"/>
      <c r="R156" s="71"/>
      <c r="S156" s="71"/>
      <c r="T156" s="72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174</v>
      </c>
      <c r="AU156" s="17" t="s">
        <v>84</v>
      </c>
    </row>
    <row r="157" spans="1:65" s="2" customFormat="1" ht="16.5" customHeight="1">
      <c r="A157" s="34"/>
      <c r="B157" s="35"/>
      <c r="C157" s="232" t="s">
        <v>7</v>
      </c>
      <c r="D157" s="232" t="s">
        <v>291</v>
      </c>
      <c r="E157" s="233" t="s">
        <v>1246</v>
      </c>
      <c r="F157" s="234" t="s">
        <v>1247</v>
      </c>
      <c r="G157" s="235" t="s">
        <v>393</v>
      </c>
      <c r="H157" s="236">
        <v>4</v>
      </c>
      <c r="I157" s="237"/>
      <c r="J157" s="238">
        <f>ROUND(I157*H157,2)</f>
        <v>0</v>
      </c>
      <c r="K157" s="234" t="s">
        <v>1</v>
      </c>
      <c r="L157" s="239"/>
      <c r="M157" s="240" t="s">
        <v>1</v>
      </c>
      <c r="N157" s="241" t="s">
        <v>40</v>
      </c>
      <c r="O157" s="71"/>
      <c r="P157" s="200">
        <f>O157*H157</f>
        <v>0</v>
      </c>
      <c r="Q157" s="200">
        <v>2.9999999999999997E-4</v>
      </c>
      <c r="R157" s="200">
        <f>Q157*H157</f>
        <v>1.1999999999999999E-3</v>
      </c>
      <c r="S157" s="200">
        <v>0</v>
      </c>
      <c r="T157" s="201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2" t="s">
        <v>406</v>
      </c>
      <c r="AT157" s="202" t="s">
        <v>291</v>
      </c>
      <c r="AU157" s="202" t="s">
        <v>84</v>
      </c>
      <c r="AY157" s="17" t="s">
        <v>164</v>
      </c>
      <c r="BE157" s="203">
        <f>IF(N157="základní",J157,0)</f>
        <v>0</v>
      </c>
      <c r="BF157" s="203">
        <f>IF(N157="snížená",J157,0)</f>
        <v>0</v>
      </c>
      <c r="BG157" s="203">
        <f>IF(N157="zákl. přenesená",J157,0)</f>
        <v>0</v>
      </c>
      <c r="BH157" s="203">
        <f>IF(N157="sníž. přenesená",J157,0)</f>
        <v>0</v>
      </c>
      <c r="BI157" s="203">
        <f>IF(N157="nulová",J157,0)</f>
        <v>0</v>
      </c>
      <c r="BJ157" s="17" t="s">
        <v>82</v>
      </c>
      <c r="BK157" s="203">
        <f>ROUND(I157*H157,2)</f>
        <v>0</v>
      </c>
      <c r="BL157" s="17" t="s">
        <v>290</v>
      </c>
      <c r="BM157" s="202" t="s">
        <v>1248</v>
      </c>
    </row>
    <row r="158" spans="1:65" s="2" customFormat="1" ht="26.45" customHeight="1">
      <c r="A158" s="34"/>
      <c r="B158" s="35"/>
      <c r="C158" s="191" t="s">
        <v>344</v>
      </c>
      <c r="D158" s="191" t="s">
        <v>167</v>
      </c>
      <c r="E158" s="192" t="s">
        <v>1249</v>
      </c>
      <c r="F158" s="193" t="s">
        <v>1250</v>
      </c>
      <c r="G158" s="194" t="s">
        <v>183</v>
      </c>
      <c r="H158" s="195">
        <v>6.5000000000000002E-2</v>
      </c>
      <c r="I158" s="196"/>
      <c r="J158" s="197">
        <f>ROUND(I158*H158,2)</f>
        <v>0</v>
      </c>
      <c r="K158" s="193" t="s">
        <v>171</v>
      </c>
      <c r="L158" s="39"/>
      <c r="M158" s="198" t="s">
        <v>1</v>
      </c>
      <c r="N158" s="199" t="s">
        <v>40</v>
      </c>
      <c r="O158" s="71"/>
      <c r="P158" s="200">
        <f>O158*H158</f>
        <v>0</v>
      </c>
      <c r="Q158" s="200">
        <v>0</v>
      </c>
      <c r="R158" s="200">
        <f>Q158*H158</f>
        <v>0</v>
      </c>
      <c r="S158" s="200">
        <v>0</v>
      </c>
      <c r="T158" s="201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2" t="s">
        <v>290</v>
      </c>
      <c r="AT158" s="202" t="s">
        <v>167</v>
      </c>
      <c r="AU158" s="202" t="s">
        <v>84</v>
      </c>
      <c r="AY158" s="17" t="s">
        <v>164</v>
      </c>
      <c r="BE158" s="203">
        <f>IF(N158="základní",J158,0)</f>
        <v>0</v>
      </c>
      <c r="BF158" s="203">
        <f>IF(N158="snížená",J158,0)</f>
        <v>0</v>
      </c>
      <c r="BG158" s="203">
        <f>IF(N158="zákl. přenesená",J158,0)</f>
        <v>0</v>
      </c>
      <c r="BH158" s="203">
        <f>IF(N158="sníž. přenesená",J158,0)</f>
        <v>0</v>
      </c>
      <c r="BI158" s="203">
        <f>IF(N158="nulová",J158,0)</f>
        <v>0</v>
      </c>
      <c r="BJ158" s="17" t="s">
        <v>82</v>
      </c>
      <c r="BK158" s="203">
        <f>ROUND(I158*H158,2)</f>
        <v>0</v>
      </c>
      <c r="BL158" s="17" t="s">
        <v>290</v>
      </c>
      <c r="BM158" s="202" t="s">
        <v>1251</v>
      </c>
    </row>
    <row r="159" spans="1:65" s="2" customFormat="1" ht="11.25">
      <c r="A159" s="34"/>
      <c r="B159" s="35"/>
      <c r="C159" s="36"/>
      <c r="D159" s="204" t="s">
        <v>174</v>
      </c>
      <c r="E159" s="36"/>
      <c r="F159" s="205" t="s">
        <v>1252</v>
      </c>
      <c r="G159" s="36"/>
      <c r="H159" s="36"/>
      <c r="I159" s="206"/>
      <c r="J159" s="36"/>
      <c r="K159" s="36"/>
      <c r="L159" s="39"/>
      <c r="M159" s="207"/>
      <c r="N159" s="208"/>
      <c r="O159" s="71"/>
      <c r="P159" s="71"/>
      <c r="Q159" s="71"/>
      <c r="R159" s="71"/>
      <c r="S159" s="71"/>
      <c r="T159" s="72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174</v>
      </c>
      <c r="AU159" s="17" t="s">
        <v>84</v>
      </c>
    </row>
    <row r="160" spans="1:65" s="12" customFormat="1" ht="22.9" customHeight="1">
      <c r="B160" s="175"/>
      <c r="C160" s="176"/>
      <c r="D160" s="177" t="s">
        <v>74</v>
      </c>
      <c r="E160" s="189" t="s">
        <v>1253</v>
      </c>
      <c r="F160" s="189" t="s">
        <v>1254</v>
      </c>
      <c r="G160" s="176"/>
      <c r="H160" s="176"/>
      <c r="I160" s="179"/>
      <c r="J160" s="190">
        <f>BK160</f>
        <v>0</v>
      </c>
      <c r="K160" s="176"/>
      <c r="L160" s="181"/>
      <c r="M160" s="182"/>
      <c r="N160" s="183"/>
      <c r="O160" s="183"/>
      <c r="P160" s="184">
        <f>SUM(P161:P172)</f>
        <v>0</v>
      </c>
      <c r="Q160" s="183"/>
      <c r="R160" s="184">
        <f>SUM(R161:R172)</f>
        <v>4.5290000000000004E-2</v>
      </c>
      <c r="S160" s="183"/>
      <c r="T160" s="185">
        <f>SUM(T161:T172)</f>
        <v>5.5000000000000005E-3</v>
      </c>
      <c r="AR160" s="186" t="s">
        <v>84</v>
      </c>
      <c r="AT160" s="187" t="s">
        <v>74</v>
      </c>
      <c r="AU160" s="187" t="s">
        <v>82</v>
      </c>
      <c r="AY160" s="186" t="s">
        <v>164</v>
      </c>
      <c r="BK160" s="188">
        <f>SUM(BK161:BK172)</f>
        <v>0</v>
      </c>
    </row>
    <row r="161" spans="1:65" s="2" customFormat="1" ht="26.45" customHeight="1">
      <c r="A161" s="34"/>
      <c r="B161" s="35"/>
      <c r="C161" s="191" t="s">
        <v>353</v>
      </c>
      <c r="D161" s="191" t="s">
        <v>167</v>
      </c>
      <c r="E161" s="192" t="s">
        <v>1255</v>
      </c>
      <c r="F161" s="193" t="s">
        <v>1256</v>
      </c>
      <c r="G161" s="194" t="s">
        <v>393</v>
      </c>
      <c r="H161" s="195">
        <v>5</v>
      </c>
      <c r="I161" s="196"/>
      <c r="J161" s="197">
        <f>ROUND(I161*H161,2)</f>
        <v>0</v>
      </c>
      <c r="K161" s="193" t="s">
        <v>171</v>
      </c>
      <c r="L161" s="39"/>
      <c r="M161" s="198" t="s">
        <v>1</v>
      </c>
      <c r="N161" s="199" t="s">
        <v>40</v>
      </c>
      <c r="O161" s="71"/>
      <c r="P161" s="200">
        <f>O161*H161</f>
        <v>0</v>
      </c>
      <c r="Q161" s="200">
        <v>1.2999999999999999E-4</v>
      </c>
      <c r="R161" s="200">
        <f>Q161*H161</f>
        <v>6.4999999999999997E-4</v>
      </c>
      <c r="S161" s="200">
        <v>1.1000000000000001E-3</v>
      </c>
      <c r="T161" s="201">
        <f>S161*H161</f>
        <v>5.5000000000000005E-3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2" t="s">
        <v>290</v>
      </c>
      <c r="AT161" s="202" t="s">
        <v>167</v>
      </c>
      <c r="AU161" s="202" t="s">
        <v>84</v>
      </c>
      <c r="AY161" s="17" t="s">
        <v>164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17" t="s">
        <v>82</v>
      </c>
      <c r="BK161" s="203">
        <f>ROUND(I161*H161,2)</f>
        <v>0</v>
      </c>
      <c r="BL161" s="17" t="s">
        <v>290</v>
      </c>
      <c r="BM161" s="202" t="s">
        <v>1257</v>
      </c>
    </row>
    <row r="162" spans="1:65" s="2" customFormat="1" ht="11.25">
      <c r="A162" s="34"/>
      <c r="B162" s="35"/>
      <c r="C162" s="36"/>
      <c r="D162" s="204" t="s">
        <v>174</v>
      </c>
      <c r="E162" s="36"/>
      <c r="F162" s="205" t="s">
        <v>1258</v>
      </c>
      <c r="G162" s="36"/>
      <c r="H162" s="36"/>
      <c r="I162" s="206"/>
      <c r="J162" s="36"/>
      <c r="K162" s="36"/>
      <c r="L162" s="39"/>
      <c r="M162" s="207"/>
      <c r="N162" s="208"/>
      <c r="O162" s="71"/>
      <c r="P162" s="71"/>
      <c r="Q162" s="71"/>
      <c r="R162" s="71"/>
      <c r="S162" s="71"/>
      <c r="T162" s="72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174</v>
      </c>
      <c r="AU162" s="17" t="s">
        <v>84</v>
      </c>
    </row>
    <row r="163" spans="1:65" s="2" customFormat="1" ht="26.45" customHeight="1">
      <c r="A163" s="34"/>
      <c r="B163" s="35"/>
      <c r="C163" s="191" t="s">
        <v>360</v>
      </c>
      <c r="D163" s="191" t="s">
        <v>167</v>
      </c>
      <c r="E163" s="192" t="s">
        <v>1259</v>
      </c>
      <c r="F163" s="193" t="s">
        <v>1260</v>
      </c>
      <c r="G163" s="194" t="s">
        <v>183</v>
      </c>
      <c r="H163" s="195">
        <v>1E-3</v>
      </c>
      <c r="I163" s="196"/>
      <c r="J163" s="197">
        <f>ROUND(I163*H163,2)</f>
        <v>0</v>
      </c>
      <c r="K163" s="193" t="s">
        <v>1</v>
      </c>
      <c r="L163" s="39"/>
      <c r="M163" s="198" t="s">
        <v>1</v>
      </c>
      <c r="N163" s="199" t="s">
        <v>40</v>
      </c>
      <c r="O163" s="71"/>
      <c r="P163" s="200">
        <f>O163*H163</f>
        <v>0</v>
      </c>
      <c r="Q163" s="200">
        <v>0</v>
      </c>
      <c r="R163" s="200">
        <f>Q163*H163</f>
        <v>0</v>
      </c>
      <c r="S163" s="200">
        <v>0</v>
      </c>
      <c r="T163" s="201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2" t="s">
        <v>290</v>
      </c>
      <c r="AT163" s="202" t="s">
        <v>167</v>
      </c>
      <c r="AU163" s="202" t="s">
        <v>84</v>
      </c>
      <c r="AY163" s="17" t="s">
        <v>164</v>
      </c>
      <c r="BE163" s="203">
        <f>IF(N163="základní",J163,0)</f>
        <v>0</v>
      </c>
      <c r="BF163" s="203">
        <f>IF(N163="snížená",J163,0)</f>
        <v>0</v>
      </c>
      <c r="BG163" s="203">
        <f>IF(N163="zákl. přenesená",J163,0)</f>
        <v>0</v>
      </c>
      <c r="BH163" s="203">
        <f>IF(N163="sníž. přenesená",J163,0)</f>
        <v>0</v>
      </c>
      <c r="BI163" s="203">
        <f>IF(N163="nulová",J163,0)</f>
        <v>0</v>
      </c>
      <c r="BJ163" s="17" t="s">
        <v>82</v>
      </c>
      <c r="BK163" s="203">
        <f>ROUND(I163*H163,2)</f>
        <v>0</v>
      </c>
      <c r="BL163" s="17" t="s">
        <v>290</v>
      </c>
      <c r="BM163" s="202" t="s">
        <v>1261</v>
      </c>
    </row>
    <row r="164" spans="1:65" s="2" customFormat="1" ht="16.5" customHeight="1">
      <c r="A164" s="34"/>
      <c r="B164" s="35"/>
      <c r="C164" s="191" t="s">
        <v>365</v>
      </c>
      <c r="D164" s="191" t="s">
        <v>167</v>
      </c>
      <c r="E164" s="192" t="s">
        <v>1262</v>
      </c>
      <c r="F164" s="193" t="s">
        <v>1263</v>
      </c>
      <c r="G164" s="194" t="s">
        <v>393</v>
      </c>
      <c r="H164" s="195">
        <v>6</v>
      </c>
      <c r="I164" s="196"/>
      <c r="J164" s="197">
        <f>ROUND(I164*H164,2)</f>
        <v>0</v>
      </c>
      <c r="K164" s="193" t="s">
        <v>1</v>
      </c>
      <c r="L164" s="39"/>
      <c r="M164" s="198" t="s">
        <v>1</v>
      </c>
      <c r="N164" s="199" t="s">
        <v>40</v>
      </c>
      <c r="O164" s="71"/>
      <c r="P164" s="200">
        <f>O164*H164</f>
        <v>0</v>
      </c>
      <c r="Q164" s="200">
        <v>0</v>
      </c>
      <c r="R164" s="200">
        <f>Q164*H164</f>
        <v>0</v>
      </c>
      <c r="S164" s="200">
        <v>0</v>
      </c>
      <c r="T164" s="201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2" t="s">
        <v>172</v>
      </c>
      <c r="AT164" s="202" t="s">
        <v>167</v>
      </c>
      <c r="AU164" s="202" t="s">
        <v>84</v>
      </c>
      <c r="AY164" s="17" t="s">
        <v>164</v>
      </c>
      <c r="BE164" s="203">
        <f>IF(N164="základní",J164,0)</f>
        <v>0</v>
      </c>
      <c r="BF164" s="203">
        <f>IF(N164="snížená",J164,0)</f>
        <v>0</v>
      </c>
      <c r="BG164" s="203">
        <f>IF(N164="zákl. přenesená",J164,0)</f>
        <v>0</v>
      </c>
      <c r="BH164" s="203">
        <f>IF(N164="sníž. přenesená",J164,0)</f>
        <v>0</v>
      </c>
      <c r="BI164" s="203">
        <f>IF(N164="nulová",J164,0)</f>
        <v>0</v>
      </c>
      <c r="BJ164" s="17" t="s">
        <v>82</v>
      </c>
      <c r="BK164" s="203">
        <f>ROUND(I164*H164,2)</f>
        <v>0</v>
      </c>
      <c r="BL164" s="17" t="s">
        <v>172</v>
      </c>
      <c r="BM164" s="202" t="s">
        <v>1264</v>
      </c>
    </row>
    <row r="165" spans="1:65" s="2" customFormat="1" ht="48" customHeight="1">
      <c r="A165" s="34"/>
      <c r="B165" s="35"/>
      <c r="C165" s="232" t="s">
        <v>373</v>
      </c>
      <c r="D165" s="232" t="s">
        <v>291</v>
      </c>
      <c r="E165" s="233" t="s">
        <v>1265</v>
      </c>
      <c r="F165" s="234" t="s">
        <v>1266</v>
      </c>
      <c r="G165" s="235" t="s">
        <v>1267</v>
      </c>
      <c r="H165" s="236">
        <v>6</v>
      </c>
      <c r="I165" s="237"/>
      <c r="J165" s="238">
        <f>ROUND(I165*H165,2)</f>
        <v>0</v>
      </c>
      <c r="K165" s="234" t="s">
        <v>1</v>
      </c>
      <c r="L165" s="239"/>
      <c r="M165" s="240" t="s">
        <v>1</v>
      </c>
      <c r="N165" s="241" t="s">
        <v>40</v>
      </c>
      <c r="O165" s="71"/>
      <c r="P165" s="200">
        <f>O165*H165</f>
        <v>0</v>
      </c>
      <c r="Q165" s="200">
        <v>3.0000000000000001E-3</v>
      </c>
      <c r="R165" s="200">
        <f>Q165*H165</f>
        <v>1.8000000000000002E-2</v>
      </c>
      <c r="S165" s="200">
        <v>0</v>
      </c>
      <c r="T165" s="201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2" t="s">
        <v>227</v>
      </c>
      <c r="AT165" s="202" t="s">
        <v>291</v>
      </c>
      <c r="AU165" s="202" t="s">
        <v>84</v>
      </c>
      <c r="AY165" s="17" t="s">
        <v>164</v>
      </c>
      <c r="BE165" s="203">
        <f>IF(N165="základní",J165,0)</f>
        <v>0</v>
      </c>
      <c r="BF165" s="203">
        <f>IF(N165="snížená",J165,0)</f>
        <v>0</v>
      </c>
      <c r="BG165" s="203">
        <f>IF(N165="zákl. přenesená",J165,0)</f>
        <v>0</v>
      </c>
      <c r="BH165" s="203">
        <f>IF(N165="sníž. přenesená",J165,0)</f>
        <v>0</v>
      </c>
      <c r="BI165" s="203">
        <f>IF(N165="nulová",J165,0)</f>
        <v>0</v>
      </c>
      <c r="BJ165" s="17" t="s">
        <v>82</v>
      </c>
      <c r="BK165" s="203">
        <f>ROUND(I165*H165,2)</f>
        <v>0</v>
      </c>
      <c r="BL165" s="17" t="s">
        <v>172</v>
      </c>
      <c r="BM165" s="202" t="s">
        <v>1268</v>
      </c>
    </row>
    <row r="166" spans="1:65" s="2" customFormat="1" ht="16.5" customHeight="1">
      <c r="A166" s="34"/>
      <c r="B166" s="35"/>
      <c r="C166" s="191" t="s">
        <v>377</v>
      </c>
      <c r="D166" s="191" t="s">
        <v>167</v>
      </c>
      <c r="E166" s="192" t="s">
        <v>1269</v>
      </c>
      <c r="F166" s="193" t="s">
        <v>1270</v>
      </c>
      <c r="G166" s="194" t="s">
        <v>393</v>
      </c>
      <c r="H166" s="195">
        <v>8</v>
      </c>
      <c r="I166" s="196"/>
      <c r="J166" s="197">
        <f>ROUND(I166*H166,2)</f>
        <v>0</v>
      </c>
      <c r="K166" s="193" t="s">
        <v>171</v>
      </c>
      <c r="L166" s="39"/>
      <c r="M166" s="198" t="s">
        <v>1</v>
      </c>
      <c r="N166" s="199" t="s">
        <v>40</v>
      </c>
      <c r="O166" s="71"/>
      <c r="P166" s="200">
        <f>O166*H166</f>
        <v>0</v>
      </c>
      <c r="Q166" s="200">
        <v>8.0000000000000007E-5</v>
      </c>
      <c r="R166" s="200">
        <f>Q166*H166</f>
        <v>6.4000000000000005E-4</v>
      </c>
      <c r="S166" s="200">
        <v>0</v>
      </c>
      <c r="T166" s="201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2" t="s">
        <v>290</v>
      </c>
      <c r="AT166" s="202" t="s">
        <v>167</v>
      </c>
      <c r="AU166" s="202" t="s">
        <v>84</v>
      </c>
      <c r="AY166" s="17" t="s">
        <v>164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17" t="s">
        <v>82</v>
      </c>
      <c r="BK166" s="203">
        <f>ROUND(I166*H166,2)</f>
        <v>0</v>
      </c>
      <c r="BL166" s="17" t="s">
        <v>290</v>
      </c>
      <c r="BM166" s="202" t="s">
        <v>1271</v>
      </c>
    </row>
    <row r="167" spans="1:65" s="2" customFormat="1" ht="11.25">
      <c r="A167" s="34"/>
      <c r="B167" s="35"/>
      <c r="C167" s="36"/>
      <c r="D167" s="204" t="s">
        <v>174</v>
      </c>
      <c r="E167" s="36"/>
      <c r="F167" s="205" t="s">
        <v>1272</v>
      </c>
      <c r="G167" s="36"/>
      <c r="H167" s="36"/>
      <c r="I167" s="206"/>
      <c r="J167" s="36"/>
      <c r="K167" s="36"/>
      <c r="L167" s="39"/>
      <c r="M167" s="207"/>
      <c r="N167" s="208"/>
      <c r="O167" s="71"/>
      <c r="P167" s="71"/>
      <c r="Q167" s="71"/>
      <c r="R167" s="71"/>
      <c r="S167" s="71"/>
      <c r="T167" s="72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174</v>
      </c>
      <c r="AU167" s="17" t="s">
        <v>84</v>
      </c>
    </row>
    <row r="168" spans="1:65" s="2" customFormat="1" ht="48" customHeight="1">
      <c r="A168" s="34"/>
      <c r="B168" s="35"/>
      <c r="C168" s="232" t="s">
        <v>384</v>
      </c>
      <c r="D168" s="232" t="s">
        <v>291</v>
      </c>
      <c r="E168" s="233" t="s">
        <v>1273</v>
      </c>
      <c r="F168" s="234" t="s">
        <v>1274</v>
      </c>
      <c r="G168" s="235" t="s">
        <v>1267</v>
      </c>
      <c r="H168" s="236">
        <v>4</v>
      </c>
      <c r="I168" s="237"/>
      <c r="J168" s="238">
        <f>ROUND(I168*H168,2)</f>
        <v>0</v>
      </c>
      <c r="K168" s="234" t="s">
        <v>1</v>
      </c>
      <c r="L168" s="239"/>
      <c r="M168" s="240" t="s">
        <v>1</v>
      </c>
      <c r="N168" s="241" t="s">
        <v>40</v>
      </c>
      <c r="O168" s="71"/>
      <c r="P168" s="200">
        <f>O168*H168</f>
        <v>0</v>
      </c>
      <c r="Q168" s="200">
        <v>5.0000000000000001E-3</v>
      </c>
      <c r="R168" s="200">
        <f>Q168*H168</f>
        <v>0.02</v>
      </c>
      <c r="S168" s="200">
        <v>0</v>
      </c>
      <c r="T168" s="201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2" t="s">
        <v>227</v>
      </c>
      <c r="AT168" s="202" t="s">
        <v>291</v>
      </c>
      <c r="AU168" s="202" t="s">
        <v>84</v>
      </c>
      <c r="AY168" s="17" t="s">
        <v>164</v>
      </c>
      <c r="BE168" s="203">
        <f>IF(N168="základní",J168,0)</f>
        <v>0</v>
      </c>
      <c r="BF168" s="203">
        <f>IF(N168="snížená",J168,0)</f>
        <v>0</v>
      </c>
      <c r="BG168" s="203">
        <f>IF(N168="zákl. přenesená",J168,0)</f>
        <v>0</v>
      </c>
      <c r="BH168" s="203">
        <f>IF(N168="sníž. přenesená",J168,0)</f>
        <v>0</v>
      </c>
      <c r="BI168" s="203">
        <f>IF(N168="nulová",J168,0)</f>
        <v>0</v>
      </c>
      <c r="BJ168" s="17" t="s">
        <v>82</v>
      </c>
      <c r="BK168" s="203">
        <f>ROUND(I168*H168,2)</f>
        <v>0</v>
      </c>
      <c r="BL168" s="17" t="s">
        <v>172</v>
      </c>
      <c r="BM168" s="202" t="s">
        <v>1275</v>
      </c>
    </row>
    <row r="169" spans="1:65" s="2" customFormat="1" ht="40.9" customHeight="1">
      <c r="A169" s="34"/>
      <c r="B169" s="35"/>
      <c r="C169" s="232" t="s">
        <v>390</v>
      </c>
      <c r="D169" s="232" t="s">
        <v>291</v>
      </c>
      <c r="E169" s="233" t="s">
        <v>1276</v>
      </c>
      <c r="F169" s="234" t="s">
        <v>1277</v>
      </c>
      <c r="G169" s="235" t="s">
        <v>393</v>
      </c>
      <c r="H169" s="236">
        <v>2</v>
      </c>
      <c r="I169" s="237"/>
      <c r="J169" s="238">
        <f>ROUND(I169*H169,2)</f>
        <v>0</v>
      </c>
      <c r="K169" s="234" t="s">
        <v>1</v>
      </c>
      <c r="L169" s="239"/>
      <c r="M169" s="240" t="s">
        <v>1</v>
      </c>
      <c r="N169" s="241" t="s">
        <v>40</v>
      </c>
      <c r="O169" s="71"/>
      <c r="P169" s="200">
        <f>O169*H169</f>
        <v>0</v>
      </c>
      <c r="Q169" s="200">
        <v>3.0000000000000001E-3</v>
      </c>
      <c r="R169" s="200">
        <f>Q169*H169</f>
        <v>6.0000000000000001E-3</v>
      </c>
      <c r="S169" s="200">
        <v>0</v>
      </c>
      <c r="T169" s="201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2" t="s">
        <v>227</v>
      </c>
      <c r="AT169" s="202" t="s">
        <v>291</v>
      </c>
      <c r="AU169" s="202" t="s">
        <v>84</v>
      </c>
      <c r="AY169" s="17" t="s">
        <v>164</v>
      </c>
      <c r="BE169" s="203">
        <f>IF(N169="základní",J169,0)</f>
        <v>0</v>
      </c>
      <c r="BF169" s="203">
        <f>IF(N169="snížená",J169,0)</f>
        <v>0</v>
      </c>
      <c r="BG169" s="203">
        <f>IF(N169="zákl. přenesená",J169,0)</f>
        <v>0</v>
      </c>
      <c r="BH169" s="203">
        <f>IF(N169="sníž. přenesená",J169,0)</f>
        <v>0</v>
      </c>
      <c r="BI169" s="203">
        <f>IF(N169="nulová",J169,0)</f>
        <v>0</v>
      </c>
      <c r="BJ169" s="17" t="s">
        <v>82</v>
      </c>
      <c r="BK169" s="203">
        <f>ROUND(I169*H169,2)</f>
        <v>0</v>
      </c>
      <c r="BL169" s="17" t="s">
        <v>172</v>
      </c>
      <c r="BM169" s="202" t="s">
        <v>1278</v>
      </c>
    </row>
    <row r="170" spans="1:65" s="2" customFormat="1" ht="26.45" customHeight="1">
      <c r="A170" s="34"/>
      <c r="B170" s="35"/>
      <c r="C170" s="232" t="s">
        <v>396</v>
      </c>
      <c r="D170" s="232" t="s">
        <v>291</v>
      </c>
      <c r="E170" s="233" t="s">
        <v>1279</v>
      </c>
      <c r="F170" s="234" t="s">
        <v>1280</v>
      </c>
      <c r="G170" s="235" t="s">
        <v>1267</v>
      </c>
      <c r="H170" s="236">
        <v>2</v>
      </c>
      <c r="I170" s="237"/>
      <c r="J170" s="238">
        <f>ROUND(I170*H170,2)</f>
        <v>0</v>
      </c>
      <c r="K170" s="234" t="s">
        <v>1</v>
      </c>
      <c r="L170" s="239"/>
      <c r="M170" s="240" t="s">
        <v>1</v>
      </c>
      <c r="N170" s="241" t="s">
        <v>40</v>
      </c>
      <c r="O170" s="71"/>
      <c r="P170" s="200">
        <f>O170*H170</f>
        <v>0</v>
      </c>
      <c r="Q170" s="200">
        <v>0</v>
      </c>
      <c r="R170" s="200">
        <f>Q170*H170</f>
        <v>0</v>
      </c>
      <c r="S170" s="200">
        <v>0</v>
      </c>
      <c r="T170" s="201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2" t="s">
        <v>227</v>
      </c>
      <c r="AT170" s="202" t="s">
        <v>291</v>
      </c>
      <c r="AU170" s="202" t="s">
        <v>84</v>
      </c>
      <c r="AY170" s="17" t="s">
        <v>164</v>
      </c>
      <c r="BE170" s="203">
        <f>IF(N170="základní",J170,0)</f>
        <v>0</v>
      </c>
      <c r="BF170" s="203">
        <f>IF(N170="snížená",J170,0)</f>
        <v>0</v>
      </c>
      <c r="BG170" s="203">
        <f>IF(N170="zákl. přenesená",J170,0)</f>
        <v>0</v>
      </c>
      <c r="BH170" s="203">
        <f>IF(N170="sníž. přenesená",J170,0)</f>
        <v>0</v>
      </c>
      <c r="BI170" s="203">
        <f>IF(N170="nulová",J170,0)</f>
        <v>0</v>
      </c>
      <c r="BJ170" s="17" t="s">
        <v>82</v>
      </c>
      <c r="BK170" s="203">
        <f>ROUND(I170*H170,2)</f>
        <v>0</v>
      </c>
      <c r="BL170" s="17" t="s">
        <v>172</v>
      </c>
      <c r="BM170" s="202" t="s">
        <v>1281</v>
      </c>
    </row>
    <row r="171" spans="1:65" s="2" customFormat="1" ht="26.45" customHeight="1">
      <c r="A171" s="34"/>
      <c r="B171" s="35"/>
      <c r="C171" s="191" t="s">
        <v>401</v>
      </c>
      <c r="D171" s="191" t="s">
        <v>167</v>
      </c>
      <c r="E171" s="192" t="s">
        <v>1282</v>
      </c>
      <c r="F171" s="193" t="s">
        <v>1283</v>
      </c>
      <c r="G171" s="194" t="s">
        <v>183</v>
      </c>
      <c r="H171" s="195">
        <v>1E-3</v>
      </c>
      <c r="I171" s="196"/>
      <c r="J171" s="197">
        <f>ROUND(I171*H171,2)</f>
        <v>0</v>
      </c>
      <c r="K171" s="193" t="s">
        <v>171</v>
      </c>
      <c r="L171" s="39"/>
      <c r="M171" s="198" t="s">
        <v>1</v>
      </c>
      <c r="N171" s="199" t="s">
        <v>40</v>
      </c>
      <c r="O171" s="71"/>
      <c r="P171" s="200">
        <f>O171*H171</f>
        <v>0</v>
      </c>
      <c r="Q171" s="200">
        <v>0</v>
      </c>
      <c r="R171" s="200">
        <f>Q171*H171</f>
        <v>0</v>
      </c>
      <c r="S171" s="200">
        <v>0</v>
      </c>
      <c r="T171" s="201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2" t="s">
        <v>290</v>
      </c>
      <c r="AT171" s="202" t="s">
        <v>167</v>
      </c>
      <c r="AU171" s="202" t="s">
        <v>84</v>
      </c>
      <c r="AY171" s="17" t="s">
        <v>164</v>
      </c>
      <c r="BE171" s="203">
        <f>IF(N171="základní",J171,0)</f>
        <v>0</v>
      </c>
      <c r="BF171" s="203">
        <f>IF(N171="snížená",J171,0)</f>
        <v>0</v>
      </c>
      <c r="BG171" s="203">
        <f>IF(N171="zákl. přenesená",J171,0)</f>
        <v>0</v>
      </c>
      <c r="BH171" s="203">
        <f>IF(N171="sníž. přenesená",J171,0)</f>
        <v>0</v>
      </c>
      <c r="BI171" s="203">
        <f>IF(N171="nulová",J171,0)</f>
        <v>0</v>
      </c>
      <c r="BJ171" s="17" t="s">
        <v>82</v>
      </c>
      <c r="BK171" s="203">
        <f>ROUND(I171*H171,2)</f>
        <v>0</v>
      </c>
      <c r="BL171" s="17" t="s">
        <v>290</v>
      </c>
      <c r="BM171" s="202" t="s">
        <v>1284</v>
      </c>
    </row>
    <row r="172" spans="1:65" s="2" customFormat="1" ht="11.25">
      <c r="A172" s="34"/>
      <c r="B172" s="35"/>
      <c r="C172" s="36"/>
      <c r="D172" s="204" t="s">
        <v>174</v>
      </c>
      <c r="E172" s="36"/>
      <c r="F172" s="205" t="s">
        <v>1285</v>
      </c>
      <c r="G172" s="36"/>
      <c r="H172" s="36"/>
      <c r="I172" s="206"/>
      <c r="J172" s="36"/>
      <c r="K172" s="36"/>
      <c r="L172" s="39"/>
      <c r="M172" s="207"/>
      <c r="N172" s="208"/>
      <c r="O172" s="71"/>
      <c r="P172" s="71"/>
      <c r="Q172" s="71"/>
      <c r="R172" s="71"/>
      <c r="S172" s="71"/>
      <c r="T172" s="72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174</v>
      </c>
      <c r="AU172" s="17" t="s">
        <v>84</v>
      </c>
    </row>
    <row r="173" spans="1:65" s="12" customFormat="1" ht="22.9" customHeight="1">
      <c r="B173" s="175"/>
      <c r="C173" s="176"/>
      <c r="D173" s="177" t="s">
        <v>74</v>
      </c>
      <c r="E173" s="189" t="s">
        <v>1286</v>
      </c>
      <c r="F173" s="189" t="s">
        <v>1287</v>
      </c>
      <c r="G173" s="176"/>
      <c r="H173" s="176"/>
      <c r="I173" s="179"/>
      <c r="J173" s="190">
        <f>BK173</f>
        <v>0</v>
      </c>
      <c r="K173" s="176"/>
      <c r="L173" s="181"/>
      <c r="M173" s="182"/>
      <c r="N173" s="183"/>
      <c r="O173" s="183"/>
      <c r="P173" s="184">
        <f>SUM(P174:P184)</f>
        <v>0</v>
      </c>
      <c r="Q173" s="183"/>
      <c r="R173" s="184">
        <f>SUM(R174:R184)</f>
        <v>0.1356</v>
      </c>
      <c r="S173" s="183"/>
      <c r="T173" s="185">
        <f>SUM(T174:T184)</f>
        <v>0.11322</v>
      </c>
      <c r="AR173" s="186" t="s">
        <v>84</v>
      </c>
      <c r="AT173" s="187" t="s">
        <v>74</v>
      </c>
      <c r="AU173" s="187" t="s">
        <v>82</v>
      </c>
      <c r="AY173" s="186" t="s">
        <v>164</v>
      </c>
      <c r="BK173" s="188">
        <f>SUM(BK174:BK184)</f>
        <v>0</v>
      </c>
    </row>
    <row r="174" spans="1:65" s="2" customFormat="1" ht="26.45" customHeight="1">
      <c r="A174" s="34"/>
      <c r="B174" s="35"/>
      <c r="C174" s="191" t="s">
        <v>406</v>
      </c>
      <c r="D174" s="191" t="s">
        <v>167</v>
      </c>
      <c r="E174" s="192" t="s">
        <v>1288</v>
      </c>
      <c r="F174" s="193" t="s">
        <v>1289</v>
      </c>
      <c r="G174" s="194" t="s">
        <v>393</v>
      </c>
      <c r="H174" s="195">
        <v>4</v>
      </c>
      <c r="I174" s="196"/>
      <c r="J174" s="197">
        <f>ROUND(I174*H174,2)</f>
        <v>0</v>
      </c>
      <c r="K174" s="193" t="s">
        <v>171</v>
      </c>
      <c r="L174" s="39"/>
      <c r="M174" s="198" t="s">
        <v>1</v>
      </c>
      <c r="N174" s="199" t="s">
        <v>40</v>
      </c>
      <c r="O174" s="71"/>
      <c r="P174" s="200">
        <f>O174*H174</f>
        <v>0</v>
      </c>
      <c r="Q174" s="200">
        <v>8.0000000000000007E-5</v>
      </c>
      <c r="R174" s="200">
        <f>Q174*H174</f>
        <v>3.2000000000000003E-4</v>
      </c>
      <c r="S174" s="200">
        <v>2.4930000000000001E-2</v>
      </c>
      <c r="T174" s="201">
        <f>S174*H174</f>
        <v>9.9720000000000003E-2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2" t="s">
        <v>290</v>
      </c>
      <c r="AT174" s="202" t="s">
        <v>167</v>
      </c>
      <c r="AU174" s="202" t="s">
        <v>84</v>
      </c>
      <c r="AY174" s="17" t="s">
        <v>164</v>
      </c>
      <c r="BE174" s="203">
        <f>IF(N174="základní",J174,0)</f>
        <v>0</v>
      </c>
      <c r="BF174" s="203">
        <f>IF(N174="snížená",J174,0)</f>
        <v>0</v>
      </c>
      <c r="BG174" s="203">
        <f>IF(N174="zákl. přenesená",J174,0)</f>
        <v>0</v>
      </c>
      <c r="BH174" s="203">
        <f>IF(N174="sníž. přenesená",J174,0)</f>
        <v>0</v>
      </c>
      <c r="BI174" s="203">
        <f>IF(N174="nulová",J174,0)</f>
        <v>0</v>
      </c>
      <c r="BJ174" s="17" t="s">
        <v>82</v>
      </c>
      <c r="BK174" s="203">
        <f>ROUND(I174*H174,2)</f>
        <v>0</v>
      </c>
      <c r="BL174" s="17" t="s">
        <v>290</v>
      </c>
      <c r="BM174" s="202" t="s">
        <v>1290</v>
      </c>
    </row>
    <row r="175" spans="1:65" s="2" customFormat="1" ht="11.25">
      <c r="A175" s="34"/>
      <c r="B175" s="35"/>
      <c r="C175" s="36"/>
      <c r="D175" s="204" t="s">
        <v>174</v>
      </c>
      <c r="E175" s="36"/>
      <c r="F175" s="205" t="s">
        <v>1291</v>
      </c>
      <c r="G175" s="36"/>
      <c r="H175" s="36"/>
      <c r="I175" s="206"/>
      <c r="J175" s="36"/>
      <c r="K175" s="36"/>
      <c r="L175" s="39"/>
      <c r="M175" s="207"/>
      <c r="N175" s="208"/>
      <c r="O175" s="71"/>
      <c r="P175" s="71"/>
      <c r="Q175" s="71"/>
      <c r="R175" s="71"/>
      <c r="S175" s="71"/>
      <c r="T175" s="72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174</v>
      </c>
      <c r="AU175" s="17" t="s">
        <v>84</v>
      </c>
    </row>
    <row r="176" spans="1:65" s="2" customFormat="1" ht="24" customHeight="1">
      <c r="A176" s="34"/>
      <c r="B176" s="35"/>
      <c r="C176" s="191" t="s">
        <v>411</v>
      </c>
      <c r="D176" s="191" t="s">
        <v>167</v>
      </c>
      <c r="E176" s="192" t="s">
        <v>1292</v>
      </c>
      <c r="F176" s="193" t="s">
        <v>1293</v>
      </c>
      <c r="G176" s="194" t="s">
        <v>393</v>
      </c>
      <c r="H176" s="195">
        <v>1</v>
      </c>
      <c r="I176" s="196"/>
      <c r="J176" s="197">
        <f t="shared" ref="J176:J181" si="10">ROUND(I176*H176,2)</f>
        <v>0</v>
      </c>
      <c r="K176" s="193" t="s">
        <v>1</v>
      </c>
      <c r="L176" s="39"/>
      <c r="M176" s="198" t="s">
        <v>1</v>
      </c>
      <c r="N176" s="199" t="s">
        <v>40</v>
      </c>
      <c r="O176" s="71"/>
      <c r="P176" s="200">
        <f t="shared" ref="P176:P181" si="11">O176*H176</f>
        <v>0</v>
      </c>
      <c r="Q176" s="200">
        <v>8.0000000000000007E-5</v>
      </c>
      <c r="R176" s="200">
        <f t="shared" ref="R176:R181" si="12">Q176*H176</f>
        <v>8.0000000000000007E-5</v>
      </c>
      <c r="S176" s="200">
        <v>1.35E-2</v>
      </c>
      <c r="T176" s="201">
        <f t="shared" ref="T176:T181" si="13">S176*H176</f>
        <v>1.35E-2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2" t="s">
        <v>290</v>
      </c>
      <c r="AT176" s="202" t="s">
        <v>167</v>
      </c>
      <c r="AU176" s="202" t="s">
        <v>84</v>
      </c>
      <c r="AY176" s="17" t="s">
        <v>164</v>
      </c>
      <c r="BE176" s="203">
        <f t="shared" ref="BE176:BE181" si="14">IF(N176="základní",J176,0)</f>
        <v>0</v>
      </c>
      <c r="BF176" s="203">
        <f t="shared" ref="BF176:BF181" si="15">IF(N176="snížená",J176,0)</f>
        <v>0</v>
      </c>
      <c r="BG176" s="203">
        <f t="shared" ref="BG176:BG181" si="16">IF(N176="zákl. přenesená",J176,0)</f>
        <v>0</v>
      </c>
      <c r="BH176" s="203">
        <f t="shared" ref="BH176:BH181" si="17">IF(N176="sníž. přenesená",J176,0)</f>
        <v>0</v>
      </c>
      <c r="BI176" s="203">
        <f t="shared" ref="BI176:BI181" si="18">IF(N176="nulová",J176,0)</f>
        <v>0</v>
      </c>
      <c r="BJ176" s="17" t="s">
        <v>82</v>
      </c>
      <c r="BK176" s="203">
        <f t="shared" ref="BK176:BK181" si="19">ROUND(I176*H176,2)</f>
        <v>0</v>
      </c>
      <c r="BL176" s="17" t="s">
        <v>290</v>
      </c>
      <c r="BM176" s="202" t="s">
        <v>1294</v>
      </c>
    </row>
    <row r="177" spans="1:65" s="2" customFormat="1" ht="36" customHeight="1">
      <c r="A177" s="34"/>
      <c r="B177" s="35"/>
      <c r="C177" s="191" t="s">
        <v>416</v>
      </c>
      <c r="D177" s="191" t="s">
        <v>167</v>
      </c>
      <c r="E177" s="192" t="s">
        <v>1295</v>
      </c>
      <c r="F177" s="193" t="s">
        <v>1296</v>
      </c>
      <c r="G177" s="194" t="s">
        <v>183</v>
      </c>
      <c r="H177" s="195">
        <v>1.6E-2</v>
      </c>
      <c r="I177" s="196"/>
      <c r="J177" s="197">
        <f t="shared" si="10"/>
        <v>0</v>
      </c>
      <c r="K177" s="193" t="s">
        <v>1</v>
      </c>
      <c r="L177" s="39"/>
      <c r="M177" s="198" t="s">
        <v>1</v>
      </c>
      <c r="N177" s="199" t="s">
        <v>40</v>
      </c>
      <c r="O177" s="71"/>
      <c r="P177" s="200">
        <f t="shared" si="11"/>
        <v>0</v>
      </c>
      <c r="Q177" s="200">
        <v>0</v>
      </c>
      <c r="R177" s="200">
        <f t="shared" si="12"/>
        <v>0</v>
      </c>
      <c r="S177" s="200">
        <v>0</v>
      </c>
      <c r="T177" s="201">
        <f t="shared" si="13"/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2" t="s">
        <v>290</v>
      </c>
      <c r="AT177" s="202" t="s">
        <v>167</v>
      </c>
      <c r="AU177" s="202" t="s">
        <v>84</v>
      </c>
      <c r="AY177" s="17" t="s">
        <v>164</v>
      </c>
      <c r="BE177" s="203">
        <f t="shared" si="14"/>
        <v>0</v>
      </c>
      <c r="BF177" s="203">
        <f t="shared" si="15"/>
        <v>0</v>
      </c>
      <c r="BG177" s="203">
        <f t="shared" si="16"/>
        <v>0</v>
      </c>
      <c r="BH177" s="203">
        <f t="shared" si="17"/>
        <v>0</v>
      </c>
      <c r="BI177" s="203">
        <f t="shared" si="18"/>
        <v>0</v>
      </c>
      <c r="BJ177" s="17" t="s">
        <v>82</v>
      </c>
      <c r="BK177" s="203">
        <f t="shared" si="19"/>
        <v>0</v>
      </c>
      <c r="BL177" s="17" t="s">
        <v>290</v>
      </c>
      <c r="BM177" s="202" t="s">
        <v>1297</v>
      </c>
    </row>
    <row r="178" spans="1:65" s="2" customFormat="1" ht="26.45" customHeight="1">
      <c r="A178" s="34"/>
      <c r="B178" s="35"/>
      <c r="C178" s="191" t="s">
        <v>424</v>
      </c>
      <c r="D178" s="191" t="s">
        <v>167</v>
      </c>
      <c r="E178" s="192" t="s">
        <v>1298</v>
      </c>
      <c r="F178" s="193" t="s">
        <v>1299</v>
      </c>
      <c r="G178" s="194" t="s">
        <v>393</v>
      </c>
      <c r="H178" s="195">
        <v>4</v>
      </c>
      <c r="I178" s="196"/>
      <c r="J178" s="197">
        <f t="shared" si="10"/>
        <v>0</v>
      </c>
      <c r="K178" s="193" t="s">
        <v>1</v>
      </c>
      <c r="L178" s="39"/>
      <c r="M178" s="198" t="s">
        <v>1</v>
      </c>
      <c r="N178" s="199" t="s">
        <v>40</v>
      </c>
      <c r="O178" s="71"/>
      <c r="P178" s="200">
        <f t="shared" si="11"/>
        <v>0</v>
      </c>
      <c r="Q178" s="200">
        <v>2.6800000000000001E-2</v>
      </c>
      <c r="R178" s="200">
        <f t="shared" si="12"/>
        <v>0.1072</v>
      </c>
      <c r="S178" s="200">
        <v>0</v>
      </c>
      <c r="T178" s="201">
        <f t="shared" si="13"/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2" t="s">
        <v>290</v>
      </c>
      <c r="AT178" s="202" t="s">
        <v>167</v>
      </c>
      <c r="AU178" s="202" t="s">
        <v>84</v>
      </c>
      <c r="AY178" s="17" t="s">
        <v>164</v>
      </c>
      <c r="BE178" s="203">
        <f t="shared" si="14"/>
        <v>0</v>
      </c>
      <c r="BF178" s="203">
        <f t="shared" si="15"/>
        <v>0</v>
      </c>
      <c r="BG178" s="203">
        <f t="shared" si="16"/>
        <v>0</v>
      </c>
      <c r="BH178" s="203">
        <f t="shared" si="17"/>
        <v>0</v>
      </c>
      <c r="BI178" s="203">
        <f t="shared" si="18"/>
        <v>0</v>
      </c>
      <c r="BJ178" s="17" t="s">
        <v>82</v>
      </c>
      <c r="BK178" s="203">
        <f t="shared" si="19"/>
        <v>0</v>
      </c>
      <c r="BL178" s="17" t="s">
        <v>290</v>
      </c>
      <c r="BM178" s="202" t="s">
        <v>1300</v>
      </c>
    </row>
    <row r="179" spans="1:65" s="2" customFormat="1" ht="26.45" customHeight="1">
      <c r="A179" s="34"/>
      <c r="B179" s="35"/>
      <c r="C179" s="191" t="s">
        <v>432</v>
      </c>
      <c r="D179" s="191" t="s">
        <v>167</v>
      </c>
      <c r="E179" s="192" t="s">
        <v>1301</v>
      </c>
      <c r="F179" s="193" t="s">
        <v>1302</v>
      </c>
      <c r="G179" s="194" t="s">
        <v>393</v>
      </c>
      <c r="H179" s="195">
        <v>4</v>
      </c>
      <c r="I179" s="196"/>
      <c r="J179" s="197">
        <f t="shared" si="10"/>
        <v>0</v>
      </c>
      <c r="K179" s="193" t="s">
        <v>1</v>
      </c>
      <c r="L179" s="39"/>
      <c r="M179" s="198" t="s">
        <v>1</v>
      </c>
      <c r="N179" s="199" t="s">
        <v>40</v>
      </c>
      <c r="O179" s="71"/>
      <c r="P179" s="200">
        <f t="shared" si="11"/>
        <v>0</v>
      </c>
      <c r="Q179" s="200">
        <v>0</v>
      </c>
      <c r="R179" s="200">
        <f t="shared" si="12"/>
        <v>0</v>
      </c>
      <c r="S179" s="200">
        <v>0</v>
      </c>
      <c r="T179" s="201">
        <f t="shared" si="13"/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02" t="s">
        <v>290</v>
      </c>
      <c r="AT179" s="202" t="s">
        <v>167</v>
      </c>
      <c r="AU179" s="202" t="s">
        <v>84</v>
      </c>
      <c r="AY179" s="17" t="s">
        <v>164</v>
      </c>
      <c r="BE179" s="203">
        <f t="shared" si="14"/>
        <v>0</v>
      </c>
      <c r="BF179" s="203">
        <f t="shared" si="15"/>
        <v>0</v>
      </c>
      <c r="BG179" s="203">
        <f t="shared" si="16"/>
        <v>0</v>
      </c>
      <c r="BH179" s="203">
        <f t="shared" si="17"/>
        <v>0</v>
      </c>
      <c r="BI179" s="203">
        <f t="shared" si="18"/>
        <v>0</v>
      </c>
      <c r="BJ179" s="17" t="s">
        <v>82</v>
      </c>
      <c r="BK179" s="203">
        <f t="shared" si="19"/>
        <v>0</v>
      </c>
      <c r="BL179" s="17" t="s">
        <v>290</v>
      </c>
      <c r="BM179" s="202" t="s">
        <v>1303</v>
      </c>
    </row>
    <row r="180" spans="1:65" s="2" customFormat="1" ht="26.45" customHeight="1">
      <c r="A180" s="34"/>
      <c r="B180" s="35"/>
      <c r="C180" s="232" t="s">
        <v>438</v>
      </c>
      <c r="D180" s="232" t="s">
        <v>291</v>
      </c>
      <c r="E180" s="233" t="s">
        <v>1304</v>
      </c>
      <c r="F180" s="234" t="s">
        <v>1305</v>
      </c>
      <c r="G180" s="235" t="s">
        <v>393</v>
      </c>
      <c r="H180" s="236">
        <v>2</v>
      </c>
      <c r="I180" s="237"/>
      <c r="J180" s="238">
        <f t="shared" si="10"/>
        <v>0</v>
      </c>
      <c r="K180" s="234" t="s">
        <v>1</v>
      </c>
      <c r="L180" s="239"/>
      <c r="M180" s="240" t="s">
        <v>1</v>
      </c>
      <c r="N180" s="241" t="s">
        <v>40</v>
      </c>
      <c r="O180" s="71"/>
      <c r="P180" s="200">
        <f t="shared" si="11"/>
        <v>0</v>
      </c>
      <c r="Q180" s="200">
        <v>1.4E-2</v>
      </c>
      <c r="R180" s="200">
        <f t="shared" si="12"/>
        <v>2.8000000000000001E-2</v>
      </c>
      <c r="S180" s="200">
        <v>0</v>
      </c>
      <c r="T180" s="201">
        <f t="shared" si="13"/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2" t="s">
        <v>406</v>
      </c>
      <c r="AT180" s="202" t="s">
        <v>291</v>
      </c>
      <c r="AU180" s="202" t="s">
        <v>84</v>
      </c>
      <c r="AY180" s="17" t="s">
        <v>164</v>
      </c>
      <c r="BE180" s="203">
        <f t="shared" si="14"/>
        <v>0</v>
      </c>
      <c r="BF180" s="203">
        <f t="shared" si="15"/>
        <v>0</v>
      </c>
      <c r="BG180" s="203">
        <f t="shared" si="16"/>
        <v>0</v>
      </c>
      <c r="BH180" s="203">
        <f t="shared" si="17"/>
        <v>0</v>
      </c>
      <c r="BI180" s="203">
        <f t="shared" si="18"/>
        <v>0</v>
      </c>
      <c r="BJ180" s="17" t="s">
        <v>82</v>
      </c>
      <c r="BK180" s="203">
        <f t="shared" si="19"/>
        <v>0</v>
      </c>
      <c r="BL180" s="17" t="s">
        <v>290</v>
      </c>
      <c r="BM180" s="202" t="s">
        <v>1306</v>
      </c>
    </row>
    <row r="181" spans="1:65" s="2" customFormat="1" ht="26.45" customHeight="1">
      <c r="A181" s="34"/>
      <c r="B181" s="35"/>
      <c r="C181" s="191" t="s">
        <v>444</v>
      </c>
      <c r="D181" s="191" t="s">
        <v>167</v>
      </c>
      <c r="E181" s="192" t="s">
        <v>1307</v>
      </c>
      <c r="F181" s="193" t="s">
        <v>1308</v>
      </c>
      <c r="G181" s="194" t="s">
        <v>393</v>
      </c>
      <c r="H181" s="195">
        <v>2</v>
      </c>
      <c r="I181" s="196"/>
      <c r="J181" s="197">
        <f t="shared" si="10"/>
        <v>0</v>
      </c>
      <c r="K181" s="193" t="s">
        <v>171</v>
      </c>
      <c r="L181" s="39"/>
      <c r="M181" s="198" t="s">
        <v>1</v>
      </c>
      <c r="N181" s="199" t="s">
        <v>40</v>
      </c>
      <c r="O181" s="71"/>
      <c r="P181" s="200">
        <f t="shared" si="11"/>
        <v>0</v>
      </c>
      <c r="Q181" s="200">
        <v>0</v>
      </c>
      <c r="R181" s="200">
        <f t="shared" si="12"/>
        <v>0</v>
      </c>
      <c r="S181" s="200">
        <v>0</v>
      </c>
      <c r="T181" s="201">
        <f t="shared" si="13"/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2" t="s">
        <v>290</v>
      </c>
      <c r="AT181" s="202" t="s">
        <v>167</v>
      </c>
      <c r="AU181" s="202" t="s">
        <v>84</v>
      </c>
      <c r="AY181" s="17" t="s">
        <v>164</v>
      </c>
      <c r="BE181" s="203">
        <f t="shared" si="14"/>
        <v>0</v>
      </c>
      <c r="BF181" s="203">
        <f t="shared" si="15"/>
        <v>0</v>
      </c>
      <c r="BG181" s="203">
        <f t="shared" si="16"/>
        <v>0</v>
      </c>
      <c r="BH181" s="203">
        <f t="shared" si="17"/>
        <v>0</v>
      </c>
      <c r="BI181" s="203">
        <f t="shared" si="18"/>
        <v>0</v>
      </c>
      <c r="BJ181" s="17" t="s">
        <v>82</v>
      </c>
      <c r="BK181" s="203">
        <f t="shared" si="19"/>
        <v>0</v>
      </c>
      <c r="BL181" s="17" t="s">
        <v>290</v>
      </c>
      <c r="BM181" s="202" t="s">
        <v>1309</v>
      </c>
    </row>
    <row r="182" spans="1:65" s="2" customFormat="1" ht="11.25">
      <c r="A182" s="34"/>
      <c r="B182" s="35"/>
      <c r="C182" s="36"/>
      <c r="D182" s="204" t="s">
        <v>174</v>
      </c>
      <c r="E182" s="36"/>
      <c r="F182" s="205" t="s">
        <v>1310</v>
      </c>
      <c r="G182" s="36"/>
      <c r="H182" s="36"/>
      <c r="I182" s="206"/>
      <c r="J182" s="36"/>
      <c r="K182" s="36"/>
      <c r="L182" s="39"/>
      <c r="M182" s="207"/>
      <c r="N182" s="208"/>
      <c r="O182" s="71"/>
      <c r="P182" s="71"/>
      <c r="Q182" s="71"/>
      <c r="R182" s="71"/>
      <c r="S182" s="71"/>
      <c r="T182" s="72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174</v>
      </c>
      <c r="AU182" s="17" t="s">
        <v>84</v>
      </c>
    </row>
    <row r="183" spans="1:65" s="2" customFormat="1" ht="26.45" customHeight="1">
      <c r="A183" s="34"/>
      <c r="B183" s="35"/>
      <c r="C183" s="191" t="s">
        <v>453</v>
      </c>
      <c r="D183" s="191" t="s">
        <v>167</v>
      </c>
      <c r="E183" s="192" t="s">
        <v>1311</v>
      </c>
      <c r="F183" s="193" t="s">
        <v>1312</v>
      </c>
      <c r="G183" s="194" t="s">
        <v>183</v>
      </c>
      <c r="H183" s="195">
        <v>0.13600000000000001</v>
      </c>
      <c r="I183" s="196"/>
      <c r="J183" s="197">
        <f>ROUND(I183*H183,2)</f>
        <v>0</v>
      </c>
      <c r="K183" s="193" t="s">
        <v>171</v>
      </c>
      <c r="L183" s="39"/>
      <c r="M183" s="198" t="s">
        <v>1</v>
      </c>
      <c r="N183" s="199" t="s">
        <v>40</v>
      </c>
      <c r="O183" s="71"/>
      <c r="P183" s="200">
        <f>O183*H183</f>
        <v>0</v>
      </c>
      <c r="Q183" s="200">
        <v>0</v>
      </c>
      <c r="R183" s="200">
        <f>Q183*H183</f>
        <v>0</v>
      </c>
      <c r="S183" s="200">
        <v>0</v>
      </c>
      <c r="T183" s="201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2" t="s">
        <v>290</v>
      </c>
      <c r="AT183" s="202" t="s">
        <v>167</v>
      </c>
      <c r="AU183" s="202" t="s">
        <v>84</v>
      </c>
      <c r="AY183" s="17" t="s">
        <v>164</v>
      </c>
      <c r="BE183" s="203">
        <f>IF(N183="základní",J183,0)</f>
        <v>0</v>
      </c>
      <c r="BF183" s="203">
        <f>IF(N183="snížená",J183,0)</f>
        <v>0</v>
      </c>
      <c r="BG183" s="203">
        <f>IF(N183="zákl. přenesená",J183,0)</f>
        <v>0</v>
      </c>
      <c r="BH183" s="203">
        <f>IF(N183="sníž. přenesená",J183,0)</f>
        <v>0</v>
      </c>
      <c r="BI183" s="203">
        <f>IF(N183="nulová",J183,0)</f>
        <v>0</v>
      </c>
      <c r="BJ183" s="17" t="s">
        <v>82</v>
      </c>
      <c r="BK183" s="203">
        <f>ROUND(I183*H183,2)</f>
        <v>0</v>
      </c>
      <c r="BL183" s="17" t="s">
        <v>290</v>
      </c>
      <c r="BM183" s="202" t="s">
        <v>1313</v>
      </c>
    </row>
    <row r="184" spans="1:65" s="2" customFormat="1" ht="11.25">
      <c r="A184" s="34"/>
      <c r="B184" s="35"/>
      <c r="C184" s="36"/>
      <c r="D184" s="204" t="s">
        <v>174</v>
      </c>
      <c r="E184" s="36"/>
      <c r="F184" s="205" t="s">
        <v>1314</v>
      </c>
      <c r="G184" s="36"/>
      <c r="H184" s="36"/>
      <c r="I184" s="206"/>
      <c r="J184" s="36"/>
      <c r="K184" s="36"/>
      <c r="L184" s="39"/>
      <c r="M184" s="207"/>
      <c r="N184" s="208"/>
      <c r="O184" s="71"/>
      <c r="P184" s="71"/>
      <c r="Q184" s="71"/>
      <c r="R184" s="71"/>
      <c r="S184" s="71"/>
      <c r="T184" s="72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174</v>
      </c>
      <c r="AU184" s="17" t="s">
        <v>84</v>
      </c>
    </row>
    <row r="185" spans="1:65" s="12" customFormat="1" ht="22.9" customHeight="1">
      <c r="B185" s="175"/>
      <c r="C185" s="176"/>
      <c r="D185" s="177" t="s">
        <v>74</v>
      </c>
      <c r="E185" s="189" t="s">
        <v>1315</v>
      </c>
      <c r="F185" s="189" t="s">
        <v>1315</v>
      </c>
      <c r="G185" s="176"/>
      <c r="H185" s="176"/>
      <c r="I185" s="179"/>
      <c r="J185" s="190">
        <f>BK185</f>
        <v>0</v>
      </c>
      <c r="K185" s="176"/>
      <c r="L185" s="181"/>
      <c r="M185" s="182"/>
      <c r="N185" s="183"/>
      <c r="O185" s="183"/>
      <c r="P185" s="184">
        <f>SUM(P186:P194)</f>
        <v>0</v>
      </c>
      <c r="Q185" s="183"/>
      <c r="R185" s="184">
        <f>SUM(R186:R194)</f>
        <v>0</v>
      </c>
      <c r="S185" s="183"/>
      <c r="T185" s="185">
        <f>SUM(T186:T194)</f>
        <v>0</v>
      </c>
      <c r="AR185" s="186" t="s">
        <v>172</v>
      </c>
      <c r="AT185" s="187" t="s">
        <v>74</v>
      </c>
      <c r="AU185" s="187" t="s">
        <v>82</v>
      </c>
      <c r="AY185" s="186" t="s">
        <v>164</v>
      </c>
      <c r="BK185" s="188">
        <f>SUM(BK186:BK194)</f>
        <v>0</v>
      </c>
    </row>
    <row r="186" spans="1:65" s="2" customFormat="1" ht="16.5" customHeight="1">
      <c r="A186" s="34"/>
      <c r="B186" s="35"/>
      <c r="C186" s="191" t="s">
        <v>458</v>
      </c>
      <c r="D186" s="191" t="s">
        <v>167</v>
      </c>
      <c r="E186" s="192" t="s">
        <v>1316</v>
      </c>
      <c r="F186" s="193" t="s">
        <v>1317</v>
      </c>
      <c r="G186" s="194" t="s">
        <v>1318</v>
      </c>
      <c r="H186" s="195">
        <v>2</v>
      </c>
      <c r="I186" s="196"/>
      <c r="J186" s="197">
        <f t="shared" ref="J186:J194" si="20">ROUND(I186*H186,2)</f>
        <v>0</v>
      </c>
      <c r="K186" s="193" t="s">
        <v>1</v>
      </c>
      <c r="L186" s="39"/>
      <c r="M186" s="198" t="s">
        <v>1</v>
      </c>
      <c r="N186" s="199" t="s">
        <v>40</v>
      </c>
      <c r="O186" s="71"/>
      <c r="P186" s="200">
        <f t="shared" ref="P186:P194" si="21">O186*H186</f>
        <v>0</v>
      </c>
      <c r="Q186" s="200">
        <v>0</v>
      </c>
      <c r="R186" s="200">
        <f t="shared" ref="R186:R194" si="22">Q186*H186</f>
        <v>0</v>
      </c>
      <c r="S186" s="200">
        <v>0</v>
      </c>
      <c r="T186" s="201">
        <f t="shared" ref="T186:T194" si="23"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2" t="s">
        <v>172</v>
      </c>
      <c r="AT186" s="202" t="s">
        <v>167</v>
      </c>
      <c r="AU186" s="202" t="s">
        <v>84</v>
      </c>
      <c r="AY186" s="17" t="s">
        <v>164</v>
      </c>
      <c r="BE186" s="203">
        <f t="shared" ref="BE186:BE194" si="24">IF(N186="základní",J186,0)</f>
        <v>0</v>
      </c>
      <c r="BF186" s="203">
        <f t="shared" ref="BF186:BF194" si="25">IF(N186="snížená",J186,0)</f>
        <v>0</v>
      </c>
      <c r="BG186" s="203">
        <f t="shared" ref="BG186:BG194" si="26">IF(N186="zákl. přenesená",J186,0)</f>
        <v>0</v>
      </c>
      <c r="BH186" s="203">
        <f t="shared" ref="BH186:BH194" si="27">IF(N186="sníž. přenesená",J186,0)</f>
        <v>0</v>
      </c>
      <c r="BI186" s="203">
        <f t="shared" ref="BI186:BI194" si="28">IF(N186="nulová",J186,0)</f>
        <v>0</v>
      </c>
      <c r="BJ186" s="17" t="s">
        <v>82</v>
      </c>
      <c r="BK186" s="203">
        <f t="shared" ref="BK186:BK194" si="29">ROUND(I186*H186,2)</f>
        <v>0</v>
      </c>
      <c r="BL186" s="17" t="s">
        <v>172</v>
      </c>
      <c r="BM186" s="202" t="s">
        <v>1319</v>
      </c>
    </row>
    <row r="187" spans="1:65" s="2" customFormat="1" ht="16.5" customHeight="1">
      <c r="A187" s="34"/>
      <c r="B187" s="35"/>
      <c r="C187" s="191" t="s">
        <v>464</v>
      </c>
      <c r="D187" s="191" t="s">
        <v>167</v>
      </c>
      <c r="E187" s="192" t="s">
        <v>1320</v>
      </c>
      <c r="F187" s="193" t="s">
        <v>1321</v>
      </c>
      <c r="G187" s="194" t="s">
        <v>1318</v>
      </c>
      <c r="H187" s="195">
        <v>4</v>
      </c>
      <c r="I187" s="196"/>
      <c r="J187" s="197">
        <f t="shared" si="20"/>
        <v>0</v>
      </c>
      <c r="K187" s="193" t="s">
        <v>1</v>
      </c>
      <c r="L187" s="39"/>
      <c r="M187" s="198" t="s">
        <v>1</v>
      </c>
      <c r="N187" s="199" t="s">
        <v>40</v>
      </c>
      <c r="O187" s="71"/>
      <c r="P187" s="200">
        <f t="shared" si="21"/>
        <v>0</v>
      </c>
      <c r="Q187" s="200">
        <v>0</v>
      </c>
      <c r="R187" s="200">
        <f t="shared" si="22"/>
        <v>0</v>
      </c>
      <c r="S187" s="200">
        <v>0</v>
      </c>
      <c r="T187" s="201">
        <f t="shared" si="23"/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2" t="s">
        <v>172</v>
      </c>
      <c r="AT187" s="202" t="s">
        <v>167</v>
      </c>
      <c r="AU187" s="202" t="s">
        <v>84</v>
      </c>
      <c r="AY187" s="17" t="s">
        <v>164</v>
      </c>
      <c r="BE187" s="203">
        <f t="shared" si="24"/>
        <v>0</v>
      </c>
      <c r="BF187" s="203">
        <f t="shared" si="25"/>
        <v>0</v>
      </c>
      <c r="BG187" s="203">
        <f t="shared" si="26"/>
        <v>0</v>
      </c>
      <c r="BH187" s="203">
        <f t="shared" si="27"/>
        <v>0</v>
      </c>
      <c r="BI187" s="203">
        <f t="shared" si="28"/>
        <v>0</v>
      </c>
      <c r="BJ187" s="17" t="s">
        <v>82</v>
      </c>
      <c r="BK187" s="203">
        <f t="shared" si="29"/>
        <v>0</v>
      </c>
      <c r="BL187" s="17" t="s">
        <v>172</v>
      </c>
      <c r="BM187" s="202" t="s">
        <v>1322</v>
      </c>
    </row>
    <row r="188" spans="1:65" s="2" customFormat="1" ht="16.5" customHeight="1">
      <c r="A188" s="34"/>
      <c r="B188" s="35"/>
      <c r="C188" s="191" t="s">
        <v>470</v>
      </c>
      <c r="D188" s="191" t="s">
        <v>167</v>
      </c>
      <c r="E188" s="192" t="s">
        <v>1323</v>
      </c>
      <c r="F188" s="193" t="s">
        <v>1324</v>
      </c>
      <c r="G188" s="194" t="s">
        <v>1318</v>
      </c>
      <c r="H188" s="195">
        <v>8</v>
      </c>
      <c r="I188" s="196"/>
      <c r="J188" s="197">
        <f t="shared" si="20"/>
        <v>0</v>
      </c>
      <c r="K188" s="193" t="s">
        <v>1</v>
      </c>
      <c r="L188" s="39"/>
      <c r="M188" s="198" t="s">
        <v>1</v>
      </c>
      <c r="N188" s="199" t="s">
        <v>40</v>
      </c>
      <c r="O188" s="71"/>
      <c r="P188" s="200">
        <f t="shared" si="21"/>
        <v>0</v>
      </c>
      <c r="Q188" s="200">
        <v>0</v>
      </c>
      <c r="R188" s="200">
        <f t="shared" si="22"/>
        <v>0</v>
      </c>
      <c r="S188" s="200">
        <v>0</v>
      </c>
      <c r="T188" s="201">
        <f t="shared" si="23"/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2" t="s">
        <v>172</v>
      </c>
      <c r="AT188" s="202" t="s">
        <v>167</v>
      </c>
      <c r="AU188" s="202" t="s">
        <v>84</v>
      </c>
      <c r="AY188" s="17" t="s">
        <v>164</v>
      </c>
      <c r="BE188" s="203">
        <f t="shared" si="24"/>
        <v>0</v>
      </c>
      <c r="BF188" s="203">
        <f t="shared" si="25"/>
        <v>0</v>
      </c>
      <c r="BG188" s="203">
        <f t="shared" si="26"/>
        <v>0</v>
      </c>
      <c r="BH188" s="203">
        <f t="shared" si="27"/>
        <v>0</v>
      </c>
      <c r="BI188" s="203">
        <f t="shared" si="28"/>
        <v>0</v>
      </c>
      <c r="BJ188" s="17" t="s">
        <v>82</v>
      </c>
      <c r="BK188" s="203">
        <f t="shared" si="29"/>
        <v>0</v>
      </c>
      <c r="BL188" s="17" t="s">
        <v>172</v>
      </c>
      <c r="BM188" s="202" t="s">
        <v>1325</v>
      </c>
    </row>
    <row r="189" spans="1:65" s="2" customFormat="1" ht="16.5" customHeight="1">
      <c r="A189" s="34"/>
      <c r="B189" s="35"/>
      <c r="C189" s="191" t="s">
        <v>475</v>
      </c>
      <c r="D189" s="191" t="s">
        <v>167</v>
      </c>
      <c r="E189" s="192" t="s">
        <v>1326</v>
      </c>
      <c r="F189" s="193" t="s">
        <v>1327</v>
      </c>
      <c r="G189" s="194" t="s">
        <v>1318</v>
      </c>
      <c r="H189" s="195">
        <v>6</v>
      </c>
      <c r="I189" s="196"/>
      <c r="J189" s="197">
        <f t="shared" si="20"/>
        <v>0</v>
      </c>
      <c r="K189" s="193" t="s">
        <v>1</v>
      </c>
      <c r="L189" s="39"/>
      <c r="M189" s="198" t="s">
        <v>1</v>
      </c>
      <c r="N189" s="199" t="s">
        <v>40</v>
      </c>
      <c r="O189" s="71"/>
      <c r="P189" s="200">
        <f t="shared" si="21"/>
        <v>0</v>
      </c>
      <c r="Q189" s="200">
        <v>0</v>
      </c>
      <c r="R189" s="200">
        <f t="shared" si="22"/>
        <v>0</v>
      </c>
      <c r="S189" s="200">
        <v>0</v>
      </c>
      <c r="T189" s="201">
        <f t="shared" si="23"/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2" t="s">
        <v>172</v>
      </c>
      <c r="AT189" s="202" t="s">
        <v>167</v>
      </c>
      <c r="AU189" s="202" t="s">
        <v>84</v>
      </c>
      <c r="AY189" s="17" t="s">
        <v>164</v>
      </c>
      <c r="BE189" s="203">
        <f t="shared" si="24"/>
        <v>0</v>
      </c>
      <c r="BF189" s="203">
        <f t="shared" si="25"/>
        <v>0</v>
      </c>
      <c r="BG189" s="203">
        <f t="shared" si="26"/>
        <v>0</v>
      </c>
      <c r="BH189" s="203">
        <f t="shared" si="27"/>
        <v>0</v>
      </c>
      <c r="BI189" s="203">
        <f t="shared" si="28"/>
        <v>0</v>
      </c>
      <c r="BJ189" s="17" t="s">
        <v>82</v>
      </c>
      <c r="BK189" s="203">
        <f t="shared" si="29"/>
        <v>0</v>
      </c>
      <c r="BL189" s="17" t="s">
        <v>172</v>
      </c>
      <c r="BM189" s="202" t="s">
        <v>1328</v>
      </c>
    </row>
    <row r="190" spans="1:65" s="2" customFormat="1" ht="16.5" customHeight="1">
      <c r="A190" s="34"/>
      <c r="B190" s="35"/>
      <c r="C190" s="191" t="s">
        <v>482</v>
      </c>
      <c r="D190" s="191" t="s">
        <v>167</v>
      </c>
      <c r="E190" s="192" t="s">
        <v>1329</v>
      </c>
      <c r="F190" s="193" t="s">
        <v>1330</v>
      </c>
      <c r="G190" s="194" t="s">
        <v>1318</v>
      </c>
      <c r="H190" s="195">
        <v>6</v>
      </c>
      <c r="I190" s="196"/>
      <c r="J190" s="197">
        <f t="shared" si="20"/>
        <v>0</v>
      </c>
      <c r="K190" s="193" t="s">
        <v>1</v>
      </c>
      <c r="L190" s="39"/>
      <c r="M190" s="198" t="s">
        <v>1</v>
      </c>
      <c r="N190" s="199" t="s">
        <v>40</v>
      </c>
      <c r="O190" s="71"/>
      <c r="P190" s="200">
        <f t="shared" si="21"/>
        <v>0</v>
      </c>
      <c r="Q190" s="200">
        <v>0</v>
      </c>
      <c r="R190" s="200">
        <f t="shared" si="22"/>
        <v>0</v>
      </c>
      <c r="S190" s="200">
        <v>0</v>
      </c>
      <c r="T190" s="201">
        <f t="shared" si="23"/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2" t="s">
        <v>172</v>
      </c>
      <c r="AT190" s="202" t="s">
        <v>167</v>
      </c>
      <c r="AU190" s="202" t="s">
        <v>84</v>
      </c>
      <c r="AY190" s="17" t="s">
        <v>164</v>
      </c>
      <c r="BE190" s="203">
        <f t="shared" si="24"/>
        <v>0</v>
      </c>
      <c r="BF190" s="203">
        <f t="shared" si="25"/>
        <v>0</v>
      </c>
      <c r="BG190" s="203">
        <f t="shared" si="26"/>
        <v>0</v>
      </c>
      <c r="BH190" s="203">
        <f t="shared" si="27"/>
        <v>0</v>
      </c>
      <c r="BI190" s="203">
        <f t="shared" si="28"/>
        <v>0</v>
      </c>
      <c r="BJ190" s="17" t="s">
        <v>82</v>
      </c>
      <c r="BK190" s="203">
        <f t="shared" si="29"/>
        <v>0</v>
      </c>
      <c r="BL190" s="17" t="s">
        <v>172</v>
      </c>
      <c r="BM190" s="202" t="s">
        <v>1331</v>
      </c>
    </row>
    <row r="191" spans="1:65" s="2" customFormat="1" ht="16.5" customHeight="1">
      <c r="A191" s="34"/>
      <c r="B191" s="35"/>
      <c r="C191" s="191" t="s">
        <v>489</v>
      </c>
      <c r="D191" s="191" t="s">
        <v>167</v>
      </c>
      <c r="E191" s="192" t="s">
        <v>1332</v>
      </c>
      <c r="F191" s="193" t="s">
        <v>1333</v>
      </c>
      <c r="G191" s="194" t="s">
        <v>1318</v>
      </c>
      <c r="H191" s="195">
        <v>2</v>
      </c>
      <c r="I191" s="196"/>
      <c r="J191" s="197">
        <f t="shared" si="20"/>
        <v>0</v>
      </c>
      <c r="K191" s="193" t="s">
        <v>1</v>
      </c>
      <c r="L191" s="39"/>
      <c r="M191" s="198" t="s">
        <v>1</v>
      </c>
      <c r="N191" s="199" t="s">
        <v>40</v>
      </c>
      <c r="O191" s="71"/>
      <c r="P191" s="200">
        <f t="shared" si="21"/>
        <v>0</v>
      </c>
      <c r="Q191" s="200">
        <v>0</v>
      </c>
      <c r="R191" s="200">
        <f t="shared" si="22"/>
        <v>0</v>
      </c>
      <c r="S191" s="200">
        <v>0</v>
      </c>
      <c r="T191" s="201">
        <f t="shared" si="23"/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2" t="s">
        <v>172</v>
      </c>
      <c r="AT191" s="202" t="s">
        <v>167</v>
      </c>
      <c r="AU191" s="202" t="s">
        <v>84</v>
      </c>
      <c r="AY191" s="17" t="s">
        <v>164</v>
      </c>
      <c r="BE191" s="203">
        <f t="shared" si="24"/>
        <v>0</v>
      </c>
      <c r="BF191" s="203">
        <f t="shared" si="25"/>
        <v>0</v>
      </c>
      <c r="BG191" s="203">
        <f t="shared" si="26"/>
        <v>0</v>
      </c>
      <c r="BH191" s="203">
        <f t="shared" si="27"/>
        <v>0</v>
      </c>
      <c r="BI191" s="203">
        <f t="shared" si="28"/>
        <v>0</v>
      </c>
      <c r="BJ191" s="17" t="s">
        <v>82</v>
      </c>
      <c r="BK191" s="203">
        <f t="shared" si="29"/>
        <v>0</v>
      </c>
      <c r="BL191" s="17" t="s">
        <v>172</v>
      </c>
      <c r="BM191" s="202" t="s">
        <v>1334</v>
      </c>
    </row>
    <row r="192" spans="1:65" s="2" customFormat="1" ht="36" customHeight="1">
      <c r="A192" s="34"/>
      <c r="B192" s="35"/>
      <c r="C192" s="191" t="s">
        <v>495</v>
      </c>
      <c r="D192" s="191" t="s">
        <v>167</v>
      </c>
      <c r="E192" s="192" t="s">
        <v>1335</v>
      </c>
      <c r="F192" s="193" t="s">
        <v>1336</v>
      </c>
      <c r="G192" s="194" t="s">
        <v>1318</v>
      </c>
      <c r="H192" s="195">
        <v>6</v>
      </c>
      <c r="I192" s="196"/>
      <c r="J192" s="197">
        <f t="shared" si="20"/>
        <v>0</v>
      </c>
      <c r="K192" s="193" t="s">
        <v>1</v>
      </c>
      <c r="L192" s="39"/>
      <c r="M192" s="198" t="s">
        <v>1</v>
      </c>
      <c r="N192" s="199" t="s">
        <v>40</v>
      </c>
      <c r="O192" s="71"/>
      <c r="P192" s="200">
        <f t="shared" si="21"/>
        <v>0</v>
      </c>
      <c r="Q192" s="200">
        <v>0</v>
      </c>
      <c r="R192" s="200">
        <f t="shared" si="22"/>
        <v>0</v>
      </c>
      <c r="S192" s="200">
        <v>0</v>
      </c>
      <c r="T192" s="201">
        <f t="shared" si="23"/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2" t="s">
        <v>290</v>
      </c>
      <c r="AT192" s="202" t="s">
        <v>167</v>
      </c>
      <c r="AU192" s="202" t="s">
        <v>84</v>
      </c>
      <c r="AY192" s="17" t="s">
        <v>164</v>
      </c>
      <c r="BE192" s="203">
        <f t="shared" si="24"/>
        <v>0</v>
      </c>
      <c r="BF192" s="203">
        <f t="shared" si="25"/>
        <v>0</v>
      </c>
      <c r="BG192" s="203">
        <f t="shared" si="26"/>
        <v>0</v>
      </c>
      <c r="BH192" s="203">
        <f t="shared" si="27"/>
        <v>0</v>
      </c>
      <c r="BI192" s="203">
        <f t="shared" si="28"/>
        <v>0</v>
      </c>
      <c r="BJ192" s="17" t="s">
        <v>82</v>
      </c>
      <c r="BK192" s="203">
        <f t="shared" si="29"/>
        <v>0</v>
      </c>
      <c r="BL192" s="17" t="s">
        <v>290</v>
      </c>
      <c r="BM192" s="202" t="s">
        <v>1337</v>
      </c>
    </row>
    <row r="193" spans="1:65" s="2" customFormat="1" ht="26.45" customHeight="1">
      <c r="A193" s="34"/>
      <c r="B193" s="35"/>
      <c r="C193" s="191" t="s">
        <v>500</v>
      </c>
      <c r="D193" s="191" t="s">
        <v>167</v>
      </c>
      <c r="E193" s="192" t="s">
        <v>1338</v>
      </c>
      <c r="F193" s="193" t="s">
        <v>1339</v>
      </c>
      <c r="G193" s="194" t="s">
        <v>858</v>
      </c>
      <c r="H193" s="195">
        <v>1</v>
      </c>
      <c r="I193" s="196"/>
      <c r="J193" s="197">
        <f t="shared" si="20"/>
        <v>0</v>
      </c>
      <c r="K193" s="193" t="s">
        <v>1</v>
      </c>
      <c r="L193" s="39"/>
      <c r="M193" s="198" t="s">
        <v>1</v>
      </c>
      <c r="N193" s="199" t="s">
        <v>40</v>
      </c>
      <c r="O193" s="71"/>
      <c r="P193" s="200">
        <f t="shared" si="21"/>
        <v>0</v>
      </c>
      <c r="Q193" s="200">
        <v>0</v>
      </c>
      <c r="R193" s="200">
        <f t="shared" si="22"/>
        <v>0</v>
      </c>
      <c r="S193" s="200">
        <v>0</v>
      </c>
      <c r="T193" s="201">
        <f t="shared" si="23"/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2" t="s">
        <v>290</v>
      </c>
      <c r="AT193" s="202" t="s">
        <v>167</v>
      </c>
      <c r="AU193" s="202" t="s">
        <v>84</v>
      </c>
      <c r="AY193" s="17" t="s">
        <v>164</v>
      </c>
      <c r="BE193" s="203">
        <f t="shared" si="24"/>
        <v>0</v>
      </c>
      <c r="BF193" s="203">
        <f t="shared" si="25"/>
        <v>0</v>
      </c>
      <c r="BG193" s="203">
        <f t="shared" si="26"/>
        <v>0</v>
      </c>
      <c r="BH193" s="203">
        <f t="shared" si="27"/>
        <v>0</v>
      </c>
      <c r="BI193" s="203">
        <f t="shared" si="28"/>
        <v>0</v>
      </c>
      <c r="BJ193" s="17" t="s">
        <v>82</v>
      </c>
      <c r="BK193" s="203">
        <f t="shared" si="29"/>
        <v>0</v>
      </c>
      <c r="BL193" s="17" t="s">
        <v>290</v>
      </c>
      <c r="BM193" s="202" t="s">
        <v>1340</v>
      </c>
    </row>
    <row r="194" spans="1:65" s="2" customFormat="1" ht="26.45" customHeight="1">
      <c r="A194" s="34"/>
      <c r="B194" s="35"/>
      <c r="C194" s="191" t="s">
        <v>505</v>
      </c>
      <c r="D194" s="191" t="s">
        <v>167</v>
      </c>
      <c r="E194" s="192" t="s">
        <v>1341</v>
      </c>
      <c r="F194" s="193" t="s">
        <v>1342</v>
      </c>
      <c r="G194" s="194" t="s">
        <v>858</v>
      </c>
      <c r="H194" s="195">
        <v>1</v>
      </c>
      <c r="I194" s="196"/>
      <c r="J194" s="197">
        <f t="shared" si="20"/>
        <v>0</v>
      </c>
      <c r="K194" s="193" t="s">
        <v>1</v>
      </c>
      <c r="L194" s="39"/>
      <c r="M194" s="246" t="s">
        <v>1</v>
      </c>
      <c r="N194" s="247" t="s">
        <v>40</v>
      </c>
      <c r="O194" s="248"/>
      <c r="P194" s="249">
        <f t="shared" si="21"/>
        <v>0</v>
      </c>
      <c r="Q194" s="249">
        <v>0</v>
      </c>
      <c r="R194" s="249">
        <f t="shared" si="22"/>
        <v>0</v>
      </c>
      <c r="S194" s="249">
        <v>0</v>
      </c>
      <c r="T194" s="250">
        <f t="shared" si="23"/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02" t="s">
        <v>290</v>
      </c>
      <c r="AT194" s="202" t="s">
        <v>167</v>
      </c>
      <c r="AU194" s="202" t="s">
        <v>84</v>
      </c>
      <c r="AY194" s="17" t="s">
        <v>164</v>
      </c>
      <c r="BE194" s="203">
        <f t="shared" si="24"/>
        <v>0</v>
      </c>
      <c r="BF194" s="203">
        <f t="shared" si="25"/>
        <v>0</v>
      </c>
      <c r="BG194" s="203">
        <f t="shared" si="26"/>
        <v>0</v>
      </c>
      <c r="BH194" s="203">
        <f t="shared" si="27"/>
        <v>0</v>
      </c>
      <c r="BI194" s="203">
        <f t="shared" si="28"/>
        <v>0</v>
      </c>
      <c r="BJ194" s="17" t="s">
        <v>82</v>
      </c>
      <c r="BK194" s="203">
        <f t="shared" si="29"/>
        <v>0</v>
      </c>
      <c r="BL194" s="17" t="s">
        <v>290</v>
      </c>
      <c r="BM194" s="202" t="s">
        <v>1343</v>
      </c>
    </row>
    <row r="195" spans="1:65" s="2" customFormat="1" ht="6.95" customHeight="1">
      <c r="A195" s="34"/>
      <c r="B195" s="54"/>
      <c r="C195" s="55"/>
      <c r="D195" s="55"/>
      <c r="E195" s="55"/>
      <c r="F195" s="55"/>
      <c r="G195" s="55"/>
      <c r="H195" s="55"/>
      <c r="I195" s="55"/>
      <c r="J195" s="55"/>
      <c r="K195" s="55"/>
      <c r="L195" s="39"/>
      <c r="M195" s="34"/>
      <c r="O195" s="34"/>
      <c r="P195" s="34"/>
      <c r="Q195" s="34"/>
      <c r="R195" s="34"/>
      <c r="S195" s="34"/>
      <c r="T195" s="34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</row>
  </sheetData>
  <sheetProtection algorithmName="SHA-512" hashValue="BMAkQLNgjV22k/ShGCHcbt4EsCjYo+VzkEfAoyMgW86ylLW7AtRrr/39yHhkXHVnvK8y5143TamiIsGr5x9eyg==" saltValue="i4++4BPgE0tJn7zzJryT5Y64/6crF16GixmU4wE9dGD8aqjKtgbhhE1o3NYX24VaxSy9d9R53RjnRKad9zIlTw==" spinCount="100000" sheet="1" objects="1" scenarios="1" formatColumns="0" formatRows="0" autoFilter="0"/>
  <autoFilter ref="C126:K194" xr:uid="{00000000-0009-0000-0000-000002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hyperlinks>
    <hyperlink ref="F136" r:id="rId1" xr:uid="{00000000-0004-0000-0200-000000000000}"/>
    <hyperlink ref="F145" r:id="rId2" xr:uid="{00000000-0004-0000-0200-000001000000}"/>
    <hyperlink ref="F148" r:id="rId3" xr:uid="{00000000-0004-0000-0200-000002000000}"/>
    <hyperlink ref="F154" r:id="rId4" xr:uid="{00000000-0004-0000-0200-000003000000}"/>
    <hyperlink ref="F156" r:id="rId5" xr:uid="{00000000-0004-0000-0200-000004000000}"/>
    <hyperlink ref="F159" r:id="rId6" xr:uid="{00000000-0004-0000-0200-000005000000}"/>
    <hyperlink ref="F162" r:id="rId7" xr:uid="{00000000-0004-0000-0200-000006000000}"/>
    <hyperlink ref="F167" r:id="rId8" xr:uid="{00000000-0004-0000-0200-000007000000}"/>
    <hyperlink ref="F172" r:id="rId9" xr:uid="{00000000-0004-0000-0200-000008000000}"/>
    <hyperlink ref="F175" r:id="rId10" xr:uid="{00000000-0004-0000-0200-000009000000}"/>
    <hyperlink ref="F182" r:id="rId11" xr:uid="{00000000-0004-0000-0200-00000A000000}"/>
    <hyperlink ref="F184" r:id="rId12" xr:uid="{00000000-0004-0000-0200-00000B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28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7" t="s">
        <v>95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84</v>
      </c>
    </row>
    <row r="4" spans="1:46" s="1" customFormat="1" ht="24.95" customHeight="1">
      <c r="B4" s="20"/>
      <c r="D4" s="117" t="s">
        <v>114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28.5" customHeight="1">
      <c r="B7" s="20"/>
      <c r="E7" s="307" t="str">
        <f>'Rekapitulace stavby'!K6</f>
        <v>Nemocnice Nové Město na Moravě - Zřízení 2 pokojů zvýšené péče neurologického oddělení</v>
      </c>
      <c r="F7" s="308"/>
      <c r="G7" s="308"/>
      <c r="H7" s="308"/>
      <c r="L7" s="20"/>
    </row>
    <row r="8" spans="1:46" s="1" customFormat="1" ht="12" customHeight="1">
      <c r="B8" s="20"/>
      <c r="D8" s="119" t="s">
        <v>115</v>
      </c>
      <c r="L8" s="20"/>
    </row>
    <row r="9" spans="1:46" s="2" customFormat="1" ht="16.5" customHeight="1">
      <c r="A9" s="34"/>
      <c r="B9" s="39"/>
      <c r="C9" s="34"/>
      <c r="D9" s="34"/>
      <c r="E9" s="307" t="s">
        <v>116</v>
      </c>
      <c r="F9" s="309"/>
      <c r="G9" s="309"/>
      <c r="H9" s="309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117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10" t="s">
        <v>1344</v>
      </c>
      <c r="F11" s="309"/>
      <c r="G11" s="309"/>
      <c r="H11" s="309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</v>
      </c>
      <c r="G13" s="34"/>
      <c r="H13" s="34"/>
      <c r="I13" s="119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20</v>
      </c>
      <c r="E14" s="34"/>
      <c r="F14" s="110" t="s">
        <v>21</v>
      </c>
      <c r="G14" s="34"/>
      <c r="H14" s="34"/>
      <c r="I14" s="119" t="s">
        <v>22</v>
      </c>
      <c r="J14" s="120">
        <f>'Rekapitulace stavby'!AN8</f>
        <v>45370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23</v>
      </c>
      <c r="E16" s="34"/>
      <c r="F16" s="34"/>
      <c r="G16" s="34"/>
      <c r="H16" s="34"/>
      <c r="I16" s="119" t="s">
        <v>24</v>
      </c>
      <c r="J16" s="110" t="s">
        <v>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25</v>
      </c>
      <c r="F17" s="34"/>
      <c r="G17" s="34"/>
      <c r="H17" s="34"/>
      <c r="I17" s="119" t="s">
        <v>26</v>
      </c>
      <c r="J17" s="110" t="s">
        <v>1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27</v>
      </c>
      <c r="E19" s="34"/>
      <c r="F19" s="34"/>
      <c r="G19" s="34"/>
      <c r="H19" s="34"/>
      <c r="I19" s="119" t="s">
        <v>24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1" t="str">
        <f>'Rekapitulace stavby'!E14</f>
        <v>Vyplň údaj</v>
      </c>
      <c r="F20" s="312"/>
      <c r="G20" s="312"/>
      <c r="H20" s="312"/>
      <c r="I20" s="119" t="s">
        <v>26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29</v>
      </c>
      <c r="E22" s="34"/>
      <c r="F22" s="34"/>
      <c r="G22" s="34"/>
      <c r="H22" s="34"/>
      <c r="I22" s="119" t="s">
        <v>24</v>
      </c>
      <c r="J22" s="110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30</v>
      </c>
      <c r="F23" s="34"/>
      <c r="G23" s="34"/>
      <c r="H23" s="34"/>
      <c r="I23" s="119" t="s">
        <v>26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32</v>
      </c>
      <c r="E25" s="34"/>
      <c r="F25" s="34"/>
      <c r="G25" s="34"/>
      <c r="H25" s="34"/>
      <c r="I25" s="119" t="s">
        <v>24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>Ing. Avuk</v>
      </c>
      <c r="F26" s="34"/>
      <c r="G26" s="34"/>
      <c r="H26" s="34"/>
      <c r="I26" s="119" t="s">
        <v>26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34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1"/>
      <c r="B29" s="122"/>
      <c r="C29" s="121"/>
      <c r="D29" s="121"/>
      <c r="E29" s="313" t="s">
        <v>1</v>
      </c>
      <c r="F29" s="313"/>
      <c r="G29" s="313"/>
      <c r="H29" s="313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5" t="s">
        <v>35</v>
      </c>
      <c r="E32" s="34"/>
      <c r="F32" s="34"/>
      <c r="G32" s="34"/>
      <c r="H32" s="34"/>
      <c r="I32" s="34"/>
      <c r="J32" s="126">
        <f>ROUND(J124,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7" t="s">
        <v>37</v>
      </c>
      <c r="G34" s="34"/>
      <c r="H34" s="34"/>
      <c r="I34" s="127" t="s">
        <v>36</v>
      </c>
      <c r="J34" s="127" t="s">
        <v>38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8" t="s">
        <v>39</v>
      </c>
      <c r="E35" s="119" t="s">
        <v>40</v>
      </c>
      <c r="F35" s="129">
        <f>ROUND((SUM(BE124:BE279)),  2)</f>
        <v>0</v>
      </c>
      <c r="G35" s="34"/>
      <c r="H35" s="34"/>
      <c r="I35" s="130">
        <v>0.21</v>
      </c>
      <c r="J35" s="129">
        <f>ROUND(((SUM(BE124:BE279))*I35),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41</v>
      </c>
      <c r="F36" s="129">
        <f>ROUND((SUM(BF124:BF279)),  2)</f>
        <v>0</v>
      </c>
      <c r="G36" s="34"/>
      <c r="H36" s="34"/>
      <c r="I36" s="130">
        <v>0.15</v>
      </c>
      <c r="J36" s="129">
        <f>ROUND(((SUM(BF124:BF279))*I36),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42</v>
      </c>
      <c r="F37" s="129">
        <f>ROUND((SUM(BG124:BG279)),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43</v>
      </c>
      <c r="F38" s="129">
        <f>ROUND((SUM(BH124:BH279)),  2)</f>
        <v>0</v>
      </c>
      <c r="G38" s="34"/>
      <c r="H38" s="34"/>
      <c r="I38" s="130">
        <v>0.15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44</v>
      </c>
      <c r="F39" s="129">
        <f>ROUND((SUM(BI124:BI279)),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1"/>
      <c r="D41" s="132" t="s">
        <v>45</v>
      </c>
      <c r="E41" s="133"/>
      <c r="F41" s="133"/>
      <c r="G41" s="134" t="s">
        <v>46</v>
      </c>
      <c r="H41" s="135" t="s">
        <v>47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48</v>
      </c>
      <c r="E50" s="139"/>
      <c r="F50" s="139"/>
      <c r="G50" s="138" t="s">
        <v>49</v>
      </c>
      <c r="H50" s="139"/>
      <c r="I50" s="139"/>
      <c r="J50" s="139"/>
      <c r="K50" s="13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0" t="s">
        <v>50</v>
      </c>
      <c r="E61" s="141"/>
      <c r="F61" s="142" t="s">
        <v>51</v>
      </c>
      <c r="G61" s="140" t="s">
        <v>50</v>
      </c>
      <c r="H61" s="141"/>
      <c r="I61" s="141"/>
      <c r="J61" s="143" t="s">
        <v>51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8" t="s">
        <v>52</v>
      </c>
      <c r="E65" s="144"/>
      <c r="F65" s="144"/>
      <c r="G65" s="138" t="s">
        <v>53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0" t="s">
        <v>50</v>
      </c>
      <c r="E76" s="141"/>
      <c r="F76" s="142" t="s">
        <v>51</v>
      </c>
      <c r="G76" s="140" t="s">
        <v>50</v>
      </c>
      <c r="H76" s="141"/>
      <c r="I76" s="141"/>
      <c r="J76" s="143" t="s">
        <v>51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119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28.5" customHeight="1">
      <c r="A85" s="34"/>
      <c r="B85" s="35"/>
      <c r="C85" s="36"/>
      <c r="D85" s="36"/>
      <c r="E85" s="314" t="str">
        <f>E7</f>
        <v>Nemocnice Nové Město na Moravě - Zřízení 2 pokojů zvýšené péče neurologického oddělení</v>
      </c>
      <c r="F85" s="315"/>
      <c r="G85" s="315"/>
      <c r="H85" s="315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115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14" t="s">
        <v>116</v>
      </c>
      <c r="F87" s="316"/>
      <c r="G87" s="316"/>
      <c r="H87" s="31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117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267" t="str">
        <f>E11</f>
        <v>D1.14.4c - Vzduchotechnika a chlazení</v>
      </c>
      <c r="F89" s="316"/>
      <c r="G89" s="316"/>
      <c r="H89" s="316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>Nové Město na Moravě</v>
      </c>
      <c r="G91" s="36"/>
      <c r="H91" s="36"/>
      <c r="I91" s="29" t="s">
        <v>22</v>
      </c>
      <c r="J91" s="66">
        <f>IF(J14="","",J14)</f>
        <v>45370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27.95" customHeight="1">
      <c r="A93" s="34"/>
      <c r="B93" s="35"/>
      <c r="C93" s="29" t="s">
        <v>23</v>
      </c>
      <c r="D93" s="36"/>
      <c r="E93" s="36"/>
      <c r="F93" s="27" t="str">
        <f>E17</f>
        <v>Nemocnice Nové Město na Moravě</v>
      </c>
      <c r="G93" s="36"/>
      <c r="H93" s="36"/>
      <c r="I93" s="29" t="s">
        <v>29</v>
      </c>
      <c r="J93" s="32" t="str">
        <f>E23</f>
        <v>Penta Projekt s.r.o., Mrštíkova 12, Jihlava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27</v>
      </c>
      <c r="D94" s="36"/>
      <c r="E94" s="36"/>
      <c r="F94" s="27" t="str">
        <f>IF(E20="","",E20)</f>
        <v>Vyplň údaj</v>
      </c>
      <c r="G94" s="36"/>
      <c r="H94" s="36"/>
      <c r="I94" s="29" t="s">
        <v>32</v>
      </c>
      <c r="J94" s="32" t="str">
        <f>E26</f>
        <v>Ing. Avuk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49" t="s">
        <v>120</v>
      </c>
      <c r="D96" s="150"/>
      <c r="E96" s="150"/>
      <c r="F96" s="150"/>
      <c r="G96" s="150"/>
      <c r="H96" s="150"/>
      <c r="I96" s="150"/>
      <c r="J96" s="151" t="s">
        <v>121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52" t="s">
        <v>122</v>
      </c>
      <c r="D98" s="36"/>
      <c r="E98" s="36"/>
      <c r="F98" s="36"/>
      <c r="G98" s="36"/>
      <c r="H98" s="36"/>
      <c r="I98" s="36"/>
      <c r="J98" s="84">
        <f>J124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123</v>
      </c>
    </row>
    <row r="99" spans="1:47" s="9" customFormat="1" ht="24.95" customHeight="1">
      <c r="B99" s="153"/>
      <c r="C99" s="154"/>
      <c r="D99" s="155" t="s">
        <v>1345</v>
      </c>
      <c r="E99" s="156"/>
      <c r="F99" s="156"/>
      <c r="G99" s="156"/>
      <c r="H99" s="156"/>
      <c r="I99" s="156"/>
      <c r="J99" s="157">
        <f>J125</f>
        <v>0</v>
      </c>
      <c r="K99" s="154"/>
      <c r="L99" s="158"/>
    </row>
    <row r="100" spans="1:47" s="9" customFormat="1" ht="24.95" customHeight="1">
      <c r="B100" s="153"/>
      <c r="C100" s="154"/>
      <c r="D100" s="155" t="s">
        <v>1346</v>
      </c>
      <c r="E100" s="156"/>
      <c r="F100" s="156"/>
      <c r="G100" s="156"/>
      <c r="H100" s="156"/>
      <c r="I100" s="156"/>
      <c r="J100" s="157">
        <f>J216</f>
        <v>0</v>
      </c>
      <c r="K100" s="154"/>
      <c r="L100" s="158"/>
    </row>
    <row r="101" spans="1:47" s="9" customFormat="1" ht="24.95" customHeight="1">
      <c r="B101" s="153"/>
      <c r="C101" s="154"/>
      <c r="D101" s="155" t="s">
        <v>1347</v>
      </c>
      <c r="E101" s="156"/>
      <c r="F101" s="156"/>
      <c r="G101" s="156"/>
      <c r="H101" s="156"/>
      <c r="I101" s="156"/>
      <c r="J101" s="157">
        <f>J227</f>
        <v>0</v>
      </c>
      <c r="K101" s="154"/>
      <c r="L101" s="158"/>
    </row>
    <row r="102" spans="1:47" s="9" customFormat="1" ht="24.95" customHeight="1">
      <c r="B102" s="153"/>
      <c r="C102" s="154"/>
      <c r="D102" s="155" t="s">
        <v>1348</v>
      </c>
      <c r="E102" s="156"/>
      <c r="F102" s="156"/>
      <c r="G102" s="156"/>
      <c r="H102" s="156"/>
      <c r="I102" s="156"/>
      <c r="J102" s="157">
        <f>J270</f>
        <v>0</v>
      </c>
      <c r="K102" s="154"/>
      <c r="L102" s="158"/>
    </row>
    <row r="103" spans="1:47" s="2" customFormat="1" ht="21.75" customHeight="1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47" s="2" customFormat="1" ht="6.95" customHeight="1">
      <c r="A104" s="34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pans="1:47" s="2" customFormat="1" ht="6.95" customHeight="1">
      <c r="A108" s="34"/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24.95" customHeight="1">
      <c r="A109" s="34"/>
      <c r="B109" s="35"/>
      <c r="C109" s="23" t="s">
        <v>149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2" customHeight="1">
      <c r="A111" s="34"/>
      <c r="B111" s="35"/>
      <c r="C111" s="29" t="s">
        <v>16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28.5" customHeight="1">
      <c r="A112" s="34"/>
      <c r="B112" s="35"/>
      <c r="C112" s="36"/>
      <c r="D112" s="36"/>
      <c r="E112" s="314" t="str">
        <f>E7</f>
        <v>Nemocnice Nové Město na Moravě - Zřízení 2 pokojů zvýšené péče neurologického oddělení</v>
      </c>
      <c r="F112" s="315"/>
      <c r="G112" s="315"/>
      <c r="H112" s="315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1" customFormat="1" ht="12" customHeight="1">
      <c r="B113" s="21"/>
      <c r="C113" s="29" t="s">
        <v>115</v>
      </c>
      <c r="D113" s="22"/>
      <c r="E113" s="22"/>
      <c r="F113" s="22"/>
      <c r="G113" s="22"/>
      <c r="H113" s="22"/>
      <c r="I113" s="22"/>
      <c r="J113" s="22"/>
      <c r="K113" s="22"/>
      <c r="L113" s="20"/>
    </row>
    <row r="114" spans="1:65" s="2" customFormat="1" ht="16.5" customHeight="1">
      <c r="A114" s="34"/>
      <c r="B114" s="35"/>
      <c r="C114" s="36"/>
      <c r="D114" s="36"/>
      <c r="E114" s="314" t="s">
        <v>116</v>
      </c>
      <c r="F114" s="316"/>
      <c r="G114" s="316"/>
      <c r="H114" s="31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117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6.5" customHeight="1">
      <c r="A116" s="34"/>
      <c r="B116" s="35"/>
      <c r="C116" s="36"/>
      <c r="D116" s="36"/>
      <c r="E116" s="267" t="str">
        <f>E11</f>
        <v>D1.14.4c - Vzduchotechnika a chlazení</v>
      </c>
      <c r="F116" s="316"/>
      <c r="G116" s="316"/>
      <c r="H116" s="31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2" customHeight="1">
      <c r="A118" s="34"/>
      <c r="B118" s="35"/>
      <c r="C118" s="29" t="s">
        <v>20</v>
      </c>
      <c r="D118" s="36"/>
      <c r="E118" s="36"/>
      <c r="F118" s="27" t="str">
        <f>F14</f>
        <v>Nové Město na Moravě</v>
      </c>
      <c r="G118" s="36"/>
      <c r="H118" s="36"/>
      <c r="I118" s="29" t="s">
        <v>22</v>
      </c>
      <c r="J118" s="66">
        <f>IF(J14="","",J14)</f>
        <v>45370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27.95" customHeight="1">
      <c r="A120" s="34"/>
      <c r="B120" s="35"/>
      <c r="C120" s="29" t="s">
        <v>23</v>
      </c>
      <c r="D120" s="36"/>
      <c r="E120" s="36"/>
      <c r="F120" s="27" t="str">
        <f>E17</f>
        <v>Nemocnice Nové Město na Moravě</v>
      </c>
      <c r="G120" s="36"/>
      <c r="H120" s="36"/>
      <c r="I120" s="29" t="s">
        <v>29</v>
      </c>
      <c r="J120" s="32" t="str">
        <f>E23</f>
        <v>Penta Projekt s.r.o., Mrštíkova 12, Jihlava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5.2" customHeight="1">
      <c r="A121" s="34"/>
      <c r="B121" s="35"/>
      <c r="C121" s="29" t="s">
        <v>27</v>
      </c>
      <c r="D121" s="36"/>
      <c r="E121" s="36"/>
      <c r="F121" s="27" t="str">
        <f>IF(E20="","",E20)</f>
        <v>Vyplň údaj</v>
      </c>
      <c r="G121" s="36"/>
      <c r="H121" s="36"/>
      <c r="I121" s="29" t="s">
        <v>32</v>
      </c>
      <c r="J121" s="32" t="str">
        <f>E26</f>
        <v>Ing. Avuk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0.3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11" customFormat="1" ht="29.25" customHeight="1">
      <c r="A123" s="164"/>
      <c r="B123" s="165"/>
      <c r="C123" s="166" t="s">
        <v>150</v>
      </c>
      <c r="D123" s="167" t="s">
        <v>60</v>
      </c>
      <c r="E123" s="167" t="s">
        <v>56</v>
      </c>
      <c r="F123" s="167" t="s">
        <v>57</v>
      </c>
      <c r="G123" s="167" t="s">
        <v>151</v>
      </c>
      <c r="H123" s="167" t="s">
        <v>152</v>
      </c>
      <c r="I123" s="167" t="s">
        <v>153</v>
      </c>
      <c r="J123" s="167" t="s">
        <v>121</v>
      </c>
      <c r="K123" s="168" t="s">
        <v>154</v>
      </c>
      <c r="L123" s="169"/>
      <c r="M123" s="75" t="s">
        <v>1</v>
      </c>
      <c r="N123" s="76" t="s">
        <v>39</v>
      </c>
      <c r="O123" s="76" t="s">
        <v>155</v>
      </c>
      <c r="P123" s="76" t="s">
        <v>156</v>
      </c>
      <c r="Q123" s="76" t="s">
        <v>157</v>
      </c>
      <c r="R123" s="76" t="s">
        <v>158</v>
      </c>
      <c r="S123" s="76" t="s">
        <v>159</v>
      </c>
      <c r="T123" s="77" t="s">
        <v>160</v>
      </c>
      <c r="U123" s="164"/>
      <c r="V123" s="164"/>
      <c r="W123" s="164"/>
      <c r="X123" s="164"/>
      <c r="Y123" s="164"/>
      <c r="Z123" s="164"/>
      <c r="AA123" s="164"/>
      <c r="AB123" s="164"/>
      <c r="AC123" s="164"/>
      <c r="AD123" s="164"/>
      <c r="AE123" s="164"/>
    </row>
    <row r="124" spans="1:65" s="2" customFormat="1" ht="22.9" customHeight="1">
      <c r="A124" s="34"/>
      <c r="B124" s="35"/>
      <c r="C124" s="82" t="s">
        <v>161</v>
      </c>
      <c r="D124" s="36"/>
      <c r="E124" s="36"/>
      <c r="F124" s="36"/>
      <c r="G124" s="36"/>
      <c r="H124" s="36"/>
      <c r="I124" s="36"/>
      <c r="J124" s="170">
        <f>BK124</f>
        <v>0</v>
      </c>
      <c r="K124" s="36"/>
      <c r="L124" s="39"/>
      <c r="M124" s="78"/>
      <c r="N124" s="171"/>
      <c r="O124" s="79"/>
      <c r="P124" s="172">
        <f>P125+P216+P227+P270</f>
        <v>0</v>
      </c>
      <c r="Q124" s="79"/>
      <c r="R124" s="172">
        <f>R125+R216+R227+R270</f>
        <v>0</v>
      </c>
      <c r="S124" s="79"/>
      <c r="T124" s="173">
        <f>T125+T216+T227+T270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74</v>
      </c>
      <c r="AU124" s="17" t="s">
        <v>123</v>
      </c>
      <c r="BK124" s="174">
        <f>BK125+BK216+BK227+BK270</f>
        <v>0</v>
      </c>
    </row>
    <row r="125" spans="1:65" s="12" customFormat="1" ht="25.9" customHeight="1">
      <c r="B125" s="175"/>
      <c r="C125" s="176"/>
      <c r="D125" s="177" t="s">
        <v>74</v>
      </c>
      <c r="E125" s="178" t="s">
        <v>1349</v>
      </c>
      <c r="F125" s="178" t="s">
        <v>1350</v>
      </c>
      <c r="G125" s="176"/>
      <c r="H125" s="176"/>
      <c r="I125" s="179"/>
      <c r="J125" s="180">
        <f>BK125</f>
        <v>0</v>
      </c>
      <c r="K125" s="176"/>
      <c r="L125" s="181"/>
      <c r="M125" s="182"/>
      <c r="N125" s="183"/>
      <c r="O125" s="183"/>
      <c r="P125" s="184">
        <f>SUM(P126:P215)</f>
        <v>0</v>
      </c>
      <c r="Q125" s="183"/>
      <c r="R125" s="184">
        <f>SUM(R126:R215)</f>
        <v>0</v>
      </c>
      <c r="S125" s="183"/>
      <c r="T125" s="185">
        <f>SUM(T126:T215)</f>
        <v>0</v>
      </c>
      <c r="AR125" s="186" t="s">
        <v>82</v>
      </c>
      <c r="AT125" s="187" t="s">
        <v>74</v>
      </c>
      <c r="AU125" s="187" t="s">
        <v>75</v>
      </c>
      <c r="AY125" s="186" t="s">
        <v>164</v>
      </c>
      <c r="BK125" s="188">
        <f>SUM(BK126:BK215)</f>
        <v>0</v>
      </c>
    </row>
    <row r="126" spans="1:65" s="2" customFormat="1" ht="40.9" customHeight="1">
      <c r="A126" s="34"/>
      <c r="B126" s="35"/>
      <c r="C126" s="191" t="s">
        <v>82</v>
      </c>
      <c r="D126" s="191" t="s">
        <v>167</v>
      </c>
      <c r="E126" s="192" t="s">
        <v>1351</v>
      </c>
      <c r="F126" s="193" t="s">
        <v>1352</v>
      </c>
      <c r="G126" s="194" t="s">
        <v>393</v>
      </c>
      <c r="H126" s="195">
        <v>1</v>
      </c>
      <c r="I126" s="196"/>
      <c r="J126" s="197">
        <f>ROUND(I126*H126,2)</f>
        <v>0</v>
      </c>
      <c r="K126" s="193" t="s">
        <v>1</v>
      </c>
      <c r="L126" s="39"/>
      <c r="M126" s="198" t="s">
        <v>1</v>
      </c>
      <c r="N126" s="199" t="s">
        <v>40</v>
      </c>
      <c r="O126" s="71"/>
      <c r="P126" s="200">
        <f>O126*H126</f>
        <v>0</v>
      </c>
      <c r="Q126" s="200">
        <v>0</v>
      </c>
      <c r="R126" s="200">
        <f>Q126*H126</f>
        <v>0</v>
      </c>
      <c r="S126" s="200">
        <v>0</v>
      </c>
      <c r="T126" s="201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2" t="s">
        <v>172</v>
      </c>
      <c r="AT126" s="202" t="s">
        <v>167</v>
      </c>
      <c r="AU126" s="202" t="s">
        <v>82</v>
      </c>
      <c r="AY126" s="17" t="s">
        <v>164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17" t="s">
        <v>82</v>
      </c>
      <c r="BK126" s="203">
        <f>ROUND(I126*H126,2)</f>
        <v>0</v>
      </c>
      <c r="BL126" s="17" t="s">
        <v>172</v>
      </c>
      <c r="BM126" s="202" t="s">
        <v>84</v>
      </c>
    </row>
    <row r="127" spans="1:65" s="13" customFormat="1" ht="22.5">
      <c r="B127" s="209"/>
      <c r="C127" s="210"/>
      <c r="D127" s="211" t="s">
        <v>176</v>
      </c>
      <c r="E127" s="212" t="s">
        <v>1</v>
      </c>
      <c r="F127" s="213" t="s">
        <v>1353</v>
      </c>
      <c r="G127" s="210"/>
      <c r="H127" s="212" t="s">
        <v>1</v>
      </c>
      <c r="I127" s="214"/>
      <c r="J127" s="210"/>
      <c r="K127" s="210"/>
      <c r="L127" s="215"/>
      <c r="M127" s="216"/>
      <c r="N127" s="217"/>
      <c r="O127" s="217"/>
      <c r="P127" s="217"/>
      <c r="Q127" s="217"/>
      <c r="R127" s="217"/>
      <c r="S127" s="217"/>
      <c r="T127" s="218"/>
      <c r="AT127" s="219" t="s">
        <v>176</v>
      </c>
      <c r="AU127" s="219" t="s">
        <v>82</v>
      </c>
      <c r="AV127" s="13" t="s">
        <v>82</v>
      </c>
      <c r="AW127" s="13" t="s">
        <v>31</v>
      </c>
      <c r="AX127" s="13" t="s">
        <v>75</v>
      </c>
      <c r="AY127" s="219" t="s">
        <v>164</v>
      </c>
    </row>
    <row r="128" spans="1:65" s="13" customFormat="1" ht="11.25">
      <c r="B128" s="209"/>
      <c r="C128" s="210"/>
      <c r="D128" s="211" t="s">
        <v>176</v>
      </c>
      <c r="E128" s="212" t="s">
        <v>1</v>
      </c>
      <c r="F128" s="213" t="s">
        <v>1354</v>
      </c>
      <c r="G128" s="210"/>
      <c r="H128" s="212" t="s">
        <v>1</v>
      </c>
      <c r="I128" s="214"/>
      <c r="J128" s="210"/>
      <c r="K128" s="210"/>
      <c r="L128" s="215"/>
      <c r="M128" s="216"/>
      <c r="N128" s="217"/>
      <c r="O128" s="217"/>
      <c r="P128" s="217"/>
      <c r="Q128" s="217"/>
      <c r="R128" s="217"/>
      <c r="S128" s="217"/>
      <c r="T128" s="218"/>
      <c r="AT128" s="219" t="s">
        <v>176</v>
      </c>
      <c r="AU128" s="219" t="s">
        <v>82</v>
      </c>
      <c r="AV128" s="13" t="s">
        <v>82</v>
      </c>
      <c r="AW128" s="13" t="s">
        <v>31</v>
      </c>
      <c r="AX128" s="13" t="s">
        <v>75</v>
      </c>
      <c r="AY128" s="219" t="s">
        <v>164</v>
      </c>
    </row>
    <row r="129" spans="1:65" s="13" customFormat="1" ht="22.5">
      <c r="B129" s="209"/>
      <c r="C129" s="210"/>
      <c r="D129" s="211" t="s">
        <v>176</v>
      </c>
      <c r="E129" s="212" t="s">
        <v>1</v>
      </c>
      <c r="F129" s="213" t="s">
        <v>1355</v>
      </c>
      <c r="G129" s="210"/>
      <c r="H129" s="212" t="s">
        <v>1</v>
      </c>
      <c r="I129" s="214"/>
      <c r="J129" s="210"/>
      <c r="K129" s="210"/>
      <c r="L129" s="215"/>
      <c r="M129" s="216"/>
      <c r="N129" s="217"/>
      <c r="O129" s="217"/>
      <c r="P129" s="217"/>
      <c r="Q129" s="217"/>
      <c r="R129" s="217"/>
      <c r="S129" s="217"/>
      <c r="T129" s="218"/>
      <c r="AT129" s="219" t="s">
        <v>176</v>
      </c>
      <c r="AU129" s="219" t="s">
        <v>82</v>
      </c>
      <c r="AV129" s="13" t="s">
        <v>82</v>
      </c>
      <c r="AW129" s="13" t="s">
        <v>31</v>
      </c>
      <c r="AX129" s="13" t="s">
        <v>75</v>
      </c>
      <c r="AY129" s="219" t="s">
        <v>164</v>
      </c>
    </row>
    <row r="130" spans="1:65" s="13" customFormat="1" ht="22.5">
      <c r="B130" s="209"/>
      <c r="C130" s="210"/>
      <c r="D130" s="211" t="s">
        <v>176</v>
      </c>
      <c r="E130" s="212" t="s">
        <v>1</v>
      </c>
      <c r="F130" s="213" t="s">
        <v>1356</v>
      </c>
      <c r="G130" s="210"/>
      <c r="H130" s="212" t="s">
        <v>1</v>
      </c>
      <c r="I130" s="214"/>
      <c r="J130" s="210"/>
      <c r="K130" s="210"/>
      <c r="L130" s="215"/>
      <c r="M130" s="216"/>
      <c r="N130" s="217"/>
      <c r="O130" s="217"/>
      <c r="P130" s="217"/>
      <c r="Q130" s="217"/>
      <c r="R130" s="217"/>
      <c r="S130" s="217"/>
      <c r="T130" s="218"/>
      <c r="AT130" s="219" t="s">
        <v>176</v>
      </c>
      <c r="AU130" s="219" t="s">
        <v>82</v>
      </c>
      <c r="AV130" s="13" t="s">
        <v>82</v>
      </c>
      <c r="AW130" s="13" t="s">
        <v>31</v>
      </c>
      <c r="AX130" s="13" t="s">
        <v>75</v>
      </c>
      <c r="AY130" s="219" t="s">
        <v>164</v>
      </c>
    </row>
    <row r="131" spans="1:65" s="13" customFormat="1" ht="11.25">
      <c r="B131" s="209"/>
      <c r="C131" s="210"/>
      <c r="D131" s="211" t="s">
        <v>176</v>
      </c>
      <c r="E131" s="212" t="s">
        <v>1</v>
      </c>
      <c r="F131" s="213" t="s">
        <v>1357</v>
      </c>
      <c r="G131" s="210"/>
      <c r="H131" s="212" t="s">
        <v>1</v>
      </c>
      <c r="I131" s="214"/>
      <c r="J131" s="210"/>
      <c r="K131" s="210"/>
      <c r="L131" s="215"/>
      <c r="M131" s="216"/>
      <c r="N131" s="217"/>
      <c r="O131" s="217"/>
      <c r="P131" s="217"/>
      <c r="Q131" s="217"/>
      <c r="R131" s="217"/>
      <c r="S131" s="217"/>
      <c r="T131" s="218"/>
      <c r="AT131" s="219" t="s">
        <v>176</v>
      </c>
      <c r="AU131" s="219" t="s">
        <v>82</v>
      </c>
      <c r="AV131" s="13" t="s">
        <v>82</v>
      </c>
      <c r="AW131" s="13" t="s">
        <v>31</v>
      </c>
      <c r="AX131" s="13" t="s">
        <v>75</v>
      </c>
      <c r="AY131" s="219" t="s">
        <v>164</v>
      </c>
    </row>
    <row r="132" spans="1:65" s="13" customFormat="1" ht="22.5">
      <c r="B132" s="209"/>
      <c r="C132" s="210"/>
      <c r="D132" s="211" t="s">
        <v>176</v>
      </c>
      <c r="E132" s="212" t="s">
        <v>1</v>
      </c>
      <c r="F132" s="213" t="s">
        <v>1358</v>
      </c>
      <c r="G132" s="210"/>
      <c r="H132" s="212" t="s">
        <v>1</v>
      </c>
      <c r="I132" s="214"/>
      <c r="J132" s="210"/>
      <c r="K132" s="210"/>
      <c r="L132" s="215"/>
      <c r="M132" s="216"/>
      <c r="N132" s="217"/>
      <c r="O132" s="217"/>
      <c r="P132" s="217"/>
      <c r="Q132" s="217"/>
      <c r="R132" s="217"/>
      <c r="S132" s="217"/>
      <c r="T132" s="218"/>
      <c r="AT132" s="219" t="s">
        <v>176</v>
      </c>
      <c r="AU132" s="219" t="s">
        <v>82</v>
      </c>
      <c r="AV132" s="13" t="s">
        <v>82</v>
      </c>
      <c r="AW132" s="13" t="s">
        <v>31</v>
      </c>
      <c r="AX132" s="13" t="s">
        <v>75</v>
      </c>
      <c r="AY132" s="219" t="s">
        <v>164</v>
      </c>
    </row>
    <row r="133" spans="1:65" s="13" customFormat="1" ht="22.5">
      <c r="B133" s="209"/>
      <c r="C133" s="210"/>
      <c r="D133" s="211" t="s">
        <v>176</v>
      </c>
      <c r="E133" s="212" t="s">
        <v>1</v>
      </c>
      <c r="F133" s="213" t="s">
        <v>1359</v>
      </c>
      <c r="G133" s="210"/>
      <c r="H133" s="212" t="s">
        <v>1</v>
      </c>
      <c r="I133" s="214"/>
      <c r="J133" s="210"/>
      <c r="K133" s="210"/>
      <c r="L133" s="215"/>
      <c r="M133" s="216"/>
      <c r="N133" s="217"/>
      <c r="O133" s="217"/>
      <c r="P133" s="217"/>
      <c r="Q133" s="217"/>
      <c r="R133" s="217"/>
      <c r="S133" s="217"/>
      <c r="T133" s="218"/>
      <c r="AT133" s="219" t="s">
        <v>176</v>
      </c>
      <c r="AU133" s="219" t="s">
        <v>82</v>
      </c>
      <c r="AV133" s="13" t="s">
        <v>82</v>
      </c>
      <c r="AW133" s="13" t="s">
        <v>31</v>
      </c>
      <c r="AX133" s="13" t="s">
        <v>75</v>
      </c>
      <c r="AY133" s="219" t="s">
        <v>164</v>
      </c>
    </row>
    <row r="134" spans="1:65" s="13" customFormat="1" ht="11.25">
      <c r="B134" s="209"/>
      <c r="C134" s="210"/>
      <c r="D134" s="211" t="s">
        <v>176</v>
      </c>
      <c r="E134" s="212" t="s">
        <v>1</v>
      </c>
      <c r="F134" s="213" t="s">
        <v>1360</v>
      </c>
      <c r="G134" s="210"/>
      <c r="H134" s="212" t="s">
        <v>1</v>
      </c>
      <c r="I134" s="214"/>
      <c r="J134" s="210"/>
      <c r="K134" s="210"/>
      <c r="L134" s="215"/>
      <c r="M134" s="216"/>
      <c r="N134" s="217"/>
      <c r="O134" s="217"/>
      <c r="P134" s="217"/>
      <c r="Q134" s="217"/>
      <c r="R134" s="217"/>
      <c r="S134" s="217"/>
      <c r="T134" s="218"/>
      <c r="AT134" s="219" t="s">
        <v>176</v>
      </c>
      <c r="AU134" s="219" t="s">
        <v>82</v>
      </c>
      <c r="AV134" s="13" t="s">
        <v>82</v>
      </c>
      <c r="AW134" s="13" t="s">
        <v>31</v>
      </c>
      <c r="AX134" s="13" t="s">
        <v>75</v>
      </c>
      <c r="AY134" s="219" t="s">
        <v>164</v>
      </c>
    </row>
    <row r="135" spans="1:65" s="14" customFormat="1" ht="11.25">
      <c r="B135" s="220"/>
      <c r="C135" s="221"/>
      <c r="D135" s="211" t="s">
        <v>176</v>
      </c>
      <c r="E135" s="222" t="s">
        <v>1</v>
      </c>
      <c r="F135" s="223" t="s">
        <v>82</v>
      </c>
      <c r="G135" s="221"/>
      <c r="H135" s="224">
        <v>1</v>
      </c>
      <c r="I135" s="225"/>
      <c r="J135" s="221"/>
      <c r="K135" s="221"/>
      <c r="L135" s="226"/>
      <c r="M135" s="227"/>
      <c r="N135" s="228"/>
      <c r="O135" s="228"/>
      <c r="P135" s="228"/>
      <c r="Q135" s="228"/>
      <c r="R135" s="228"/>
      <c r="S135" s="228"/>
      <c r="T135" s="229"/>
      <c r="AT135" s="230" t="s">
        <v>176</v>
      </c>
      <c r="AU135" s="230" t="s">
        <v>82</v>
      </c>
      <c r="AV135" s="14" t="s">
        <v>84</v>
      </c>
      <c r="AW135" s="14" t="s">
        <v>31</v>
      </c>
      <c r="AX135" s="14" t="s">
        <v>75</v>
      </c>
      <c r="AY135" s="230" t="s">
        <v>164</v>
      </c>
    </row>
    <row r="136" spans="1:65" s="15" customFormat="1" ht="11.25">
      <c r="B136" s="251"/>
      <c r="C136" s="252"/>
      <c r="D136" s="211" t="s">
        <v>176</v>
      </c>
      <c r="E136" s="253" t="s">
        <v>1</v>
      </c>
      <c r="F136" s="254" t="s">
        <v>1361</v>
      </c>
      <c r="G136" s="252"/>
      <c r="H136" s="255">
        <v>1</v>
      </c>
      <c r="I136" s="256"/>
      <c r="J136" s="252"/>
      <c r="K136" s="252"/>
      <c r="L136" s="257"/>
      <c r="M136" s="258"/>
      <c r="N136" s="259"/>
      <c r="O136" s="259"/>
      <c r="P136" s="259"/>
      <c r="Q136" s="259"/>
      <c r="R136" s="259"/>
      <c r="S136" s="259"/>
      <c r="T136" s="260"/>
      <c r="AT136" s="261" t="s">
        <v>176</v>
      </c>
      <c r="AU136" s="261" t="s">
        <v>82</v>
      </c>
      <c r="AV136" s="15" t="s">
        <v>172</v>
      </c>
      <c r="AW136" s="15" t="s">
        <v>31</v>
      </c>
      <c r="AX136" s="15" t="s">
        <v>82</v>
      </c>
      <c r="AY136" s="261" t="s">
        <v>164</v>
      </c>
    </row>
    <row r="137" spans="1:65" s="2" customFormat="1" ht="24" customHeight="1">
      <c r="A137" s="34"/>
      <c r="B137" s="35"/>
      <c r="C137" s="191" t="s">
        <v>84</v>
      </c>
      <c r="D137" s="191" t="s">
        <v>167</v>
      </c>
      <c r="E137" s="192" t="s">
        <v>1362</v>
      </c>
      <c r="F137" s="193" t="s">
        <v>1363</v>
      </c>
      <c r="G137" s="194" t="s">
        <v>393</v>
      </c>
      <c r="H137" s="195">
        <v>2</v>
      </c>
      <c r="I137" s="196"/>
      <c r="J137" s="197">
        <f>ROUND(I137*H137,2)</f>
        <v>0</v>
      </c>
      <c r="K137" s="193" t="s">
        <v>1</v>
      </c>
      <c r="L137" s="39"/>
      <c r="M137" s="198" t="s">
        <v>1</v>
      </c>
      <c r="N137" s="199" t="s">
        <v>40</v>
      </c>
      <c r="O137" s="71"/>
      <c r="P137" s="200">
        <f>O137*H137</f>
        <v>0</v>
      </c>
      <c r="Q137" s="200">
        <v>0</v>
      </c>
      <c r="R137" s="200">
        <f>Q137*H137</f>
        <v>0</v>
      </c>
      <c r="S137" s="200">
        <v>0</v>
      </c>
      <c r="T137" s="201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2" t="s">
        <v>172</v>
      </c>
      <c r="AT137" s="202" t="s">
        <v>167</v>
      </c>
      <c r="AU137" s="202" t="s">
        <v>82</v>
      </c>
      <c r="AY137" s="17" t="s">
        <v>164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17" t="s">
        <v>82</v>
      </c>
      <c r="BK137" s="203">
        <f>ROUND(I137*H137,2)</f>
        <v>0</v>
      </c>
      <c r="BL137" s="17" t="s">
        <v>172</v>
      </c>
      <c r="BM137" s="202" t="s">
        <v>172</v>
      </c>
    </row>
    <row r="138" spans="1:65" s="13" customFormat="1" ht="11.25">
      <c r="B138" s="209"/>
      <c r="C138" s="210"/>
      <c r="D138" s="211" t="s">
        <v>176</v>
      </c>
      <c r="E138" s="212" t="s">
        <v>1</v>
      </c>
      <c r="F138" s="213" t="s">
        <v>1360</v>
      </c>
      <c r="G138" s="210"/>
      <c r="H138" s="212" t="s">
        <v>1</v>
      </c>
      <c r="I138" s="214"/>
      <c r="J138" s="210"/>
      <c r="K138" s="210"/>
      <c r="L138" s="215"/>
      <c r="M138" s="216"/>
      <c r="N138" s="217"/>
      <c r="O138" s="217"/>
      <c r="P138" s="217"/>
      <c r="Q138" s="217"/>
      <c r="R138" s="217"/>
      <c r="S138" s="217"/>
      <c r="T138" s="218"/>
      <c r="AT138" s="219" t="s">
        <v>176</v>
      </c>
      <c r="AU138" s="219" t="s">
        <v>82</v>
      </c>
      <c r="AV138" s="13" t="s">
        <v>82</v>
      </c>
      <c r="AW138" s="13" t="s">
        <v>31</v>
      </c>
      <c r="AX138" s="13" t="s">
        <v>75</v>
      </c>
      <c r="AY138" s="219" t="s">
        <v>164</v>
      </c>
    </row>
    <row r="139" spans="1:65" s="14" customFormat="1" ht="11.25">
      <c r="B139" s="220"/>
      <c r="C139" s="221"/>
      <c r="D139" s="211" t="s">
        <v>176</v>
      </c>
      <c r="E139" s="222" t="s">
        <v>1</v>
      </c>
      <c r="F139" s="223" t="s">
        <v>84</v>
      </c>
      <c r="G139" s="221"/>
      <c r="H139" s="224">
        <v>2</v>
      </c>
      <c r="I139" s="225"/>
      <c r="J139" s="221"/>
      <c r="K139" s="221"/>
      <c r="L139" s="226"/>
      <c r="M139" s="227"/>
      <c r="N139" s="228"/>
      <c r="O139" s="228"/>
      <c r="P139" s="228"/>
      <c r="Q139" s="228"/>
      <c r="R139" s="228"/>
      <c r="S139" s="228"/>
      <c r="T139" s="229"/>
      <c r="AT139" s="230" t="s">
        <v>176</v>
      </c>
      <c r="AU139" s="230" t="s">
        <v>82</v>
      </c>
      <c r="AV139" s="14" t="s">
        <v>84</v>
      </c>
      <c r="AW139" s="14" t="s">
        <v>31</v>
      </c>
      <c r="AX139" s="14" t="s">
        <v>75</v>
      </c>
      <c r="AY139" s="230" t="s">
        <v>164</v>
      </c>
    </row>
    <row r="140" spans="1:65" s="15" customFormat="1" ht="11.25">
      <c r="B140" s="251"/>
      <c r="C140" s="252"/>
      <c r="D140" s="211" t="s">
        <v>176</v>
      </c>
      <c r="E140" s="253" t="s">
        <v>1</v>
      </c>
      <c r="F140" s="254" t="s">
        <v>1361</v>
      </c>
      <c r="G140" s="252"/>
      <c r="H140" s="255">
        <v>2</v>
      </c>
      <c r="I140" s="256"/>
      <c r="J140" s="252"/>
      <c r="K140" s="252"/>
      <c r="L140" s="257"/>
      <c r="M140" s="258"/>
      <c r="N140" s="259"/>
      <c r="O140" s="259"/>
      <c r="P140" s="259"/>
      <c r="Q140" s="259"/>
      <c r="R140" s="259"/>
      <c r="S140" s="259"/>
      <c r="T140" s="260"/>
      <c r="AT140" s="261" t="s">
        <v>176</v>
      </c>
      <c r="AU140" s="261" t="s">
        <v>82</v>
      </c>
      <c r="AV140" s="15" t="s">
        <v>172</v>
      </c>
      <c r="AW140" s="15" t="s">
        <v>31</v>
      </c>
      <c r="AX140" s="15" t="s">
        <v>82</v>
      </c>
      <c r="AY140" s="261" t="s">
        <v>164</v>
      </c>
    </row>
    <row r="141" spans="1:65" s="2" customFormat="1" ht="24" customHeight="1">
      <c r="A141" s="34"/>
      <c r="B141" s="35"/>
      <c r="C141" s="191" t="s">
        <v>165</v>
      </c>
      <c r="D141" s="191" t="s">
        <v>167</v>
      </c>
      <c r="E141" s="192" t="s">
        <v>1364</v>
      </c>
      <c r="F141" s="193" t="s">
        <v>1365</v>
      </c>
      <c r="G141" s="194" t="s">
        <v>393</v>
      </c>
      <c r="H141" s="195">
        <v>1</v>
      </c>
      <c r="I141" s="196"/>
      <c r="J141" s="197">
        <f>ROUND(I141*H141,2)</f>
        <v>0</v>
      </c>
      <c r="K141" s="193" t="s">
        <v>1</v>
      </c>
      <c r="L141" s="39"/>
      <c r="M141" s="198" t="s">
        <v>1</v>
      </c>
      <c r="N141" s="199" t="s">
        <v>40</v>
      </c>
      <c r="O141" s="71"/>
      <c r="P141" s="200">
        <f>O141*H141</f>
        <v>0</v>
      </c>
      <c r="Q141" s="200">
        <v>0</v>
      </c>
      <c r="R141" s="200">
        <f>Q141*H141</f>
        <v>0</v>
      </c>
      <c r="S141" s="200">
        <v>0</v>
      </c>
      <c r="T141" s="201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2" t="s">
        <v>172</v>
      </c>
      <c r="AT141" s="202" t="s">
        <v>167</v>
      </c>
      <c r="AU141" s="202" t="s">
        <v>82</v>
      </c>
      <c r="AY141" s="17" t="s">
        <v>164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17" t="s">
        <v>82</v>
      </c>
      <c r="BK141" s="203">
        <f>ROUND(I141*H141,2)</f>
        <v>0</v>
      </c>
      <c r="BL141" s="17" t="s">
        <v>172</v>
      </c>
      <c r="BM141" s="202" t="s">
        <v>210</v>
      </c>
    </row>
    <row r="142" spans="1:65" s="13" customFormat="1" ht="11.25">
      <c r="B142" s="209"/>
      <c r="C142" s="210"/>
      <c r="D142" s="211" t="s">
        <v>176</v>
      </c>
      <c r="E142" s="212" t="s">
        <v>1</v>
      </c>
      <c r="F142" s="213" t="s">
        <v>1360</v>
      </c>
      <c r="G142" s="210"/>
      <c r="H142" s="212" t="s">
        <v>1</v>
      </c>
      <c r="I142" s="214"/>
      <c r="J142" s="210"/>
      <c r="K142" s="210"/>
      <c r="L142" s="215"/>
      <c r="M142" s="216"/>
      <c r="N142" s="217"/>
      <c r="O142" s="217"/>
      <c r="P142" s="217"/>
      <c r="Q142" s="217"/>
      <c r="R142" s="217"/>
      <c r="S142" s="217"/>
      <c r="T142" s="218"/>
      <c r="AT142" s="219" t="s">
        <v>176</v>
      </c>
      <c r="AU142" s="219" t="s">
        <v>82</v>
      </c>
      <c r="AV142" s="13" t="s">
        <v>82</v>
      </c>
      <c r="AW142" s="13" t="s">
        <v>31</v>
      </c>
      <c r="AX142" s="13" t="s">
        <v>75</v>
      </c>
      <c r="AY142" s="219" t="s">
        <v>164</v>
      </c>
    </row>
    <row r="143" spans="1:65" s="14" customFormat="1" ht="11.25">
      <c r="B143" s="220"/>
      <c r="C143" s="221"/>
      <c r="D143" s="211" t="s">
        <v>176</v>
      </c>
      <c r="E143" s="222" t="s">
        <v>1</v>
      </c>
      <c r="F143" s="223" t="s">
        <v>82</v>
      </c>
      <c r="G143" s="221"/>
      <c r="H143" s="224">
        <v>1</v>
      </c>
      <c r="I143" s="225"/>
      <c r="J143" s="221"/>
      <c r="K143" s="221"/>
      <c r="L143" s="226"/>
      <c r="M143" s="227"/>
      <c r="N143" s="228"/>
      <c r="O143" s="228"/>
      <c r="P143" s="228"/>
      <c r="Q143" s="228"/>
      <c r="R143" s="228"/>
      <c r="S143" s="228"/>
      <c r="T143" s="229"/>
      <c r="AT143" s="230" t="s">
        <v>176</v>
      </c>
      <c r="AU143" s="230" t="s">
        <v>82</v>
      </c>
      <c r="AV143" s="14" t="s">
        <v>84</v>
      </c>
      <c r="AW143" s="14" t="s">
        <v>31</v>
      </c>
      <c r="AX143" s="14" t="s">
        <v>75</v>
      </c>
      <c r="AY143" s="230" t="s">
        <v>164</v>
      </c>
    </row>
    <row r="144" spans="1:65" s="15" customFormat="1" ht="11.25">
      <c r="B144" s="251"/>
      <c r="C144" s="252"/>
      <c r="D144" s="211" t="s">
        <v>176</v>
      </c>
      <c r="E144" s="253" t="s">
        <v>1</v>
      </c>
      <c r="F144" s="254" t="s">
        <v>1361</v>
      </c>
      <c r="G144" s="252"/>
      <c r="H144" s="255">
        <v>1</v>
      </c>
      <c r="I144" s="256"/>
      <c r="J144" s="252"/>
      <c r="K144" s="252"/>
      <c r="L144" s="257"/>
      <c r="M144" s="258"/>
      <c r="N144" s="259"/>
      <c r="O144" s="259"/>
      <c r="P144" s="259"/>
      <c r="Q144" s="259"/>
      <c r="R144" s="259"/>
      <c r="S144" s="259"/>
      <c r="T144" s="260"/>
      <c r="AT144" s="261" t="s">
        <v>176</v>
      </c>
      <c r="AU144" s="261" t="s">
        <v>82</v>
      </c>
      <c r="AV144" s="15" t="s">
        <v>172</v>
      </c>
      <c r="AW144" s="15" t="s">
        <v>31</v>
      </c>
      <c r="AX144" s="15" t="s">
        <v>82</v>
      </c>
      <c r="AY144" s="261" t="s">
        <v>164</v>
      </c>
    </row>
    <row r="145" spans="1:65" s="2" customFormat="1" ht="16.5" customHeight="1">
      <c r="A145" s="34"/>
      <c r="B145" s="35"/>
      <c r="C145" s="191" t="s">
        <v>172</v>
      </c>
      <c r="D145" s="191" t="s">
        <v>167</v>
      </c>
      <c r="E145" s="192" t="s">
        <v>1366</v>
      </c>
      <c r="F145" s="193" t="s">
        <v>1367</v>
      </c>
      <c r="G145" s="194" t="s">
        <v>393</v>
      </c>
      <c r="H145" s="195">
        <v>1</v>
      </c>
      <c r="I145" s="196"/>
      <c r="J145" s="197">
        <f>ROUND(I145*H145,2)</f>
        <v>0</v>
      </c>
      <c r="K145" s="193" t="s">
        <v>1</v>
      </c>
      <c r="L145" s="39"/>
      <c r="M145" s="198" t="s">
        <v>1</v>
      </c>
      <c r="N145" s="199" t="s">
        <v>40</v>
      </c>
      <c r="O145" s="71"/>
      <c r="P145" s="200">
        <f>O145*H145</f>
        <v>0</v>
      </c>
      <c r="Q145" s="200">
        <v>0</v>
      </c>
      <c r="R145" s="200">
        <f>Q145*H145</f>
        <v>0</v>
      </c>
      <c r="S145" s="200">
        <v>0</v>
      </c>
      <c r="T145" s="201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2" t="s">
        <v>172</v>
      </c>
      <c r="AT145" s="202" t="s">
        <v>167</v>
      </c>
      <c r="AU145" s="202" t="s">
        <v>82</v>
      </c>
      <c r="AY145" s="17" t="s">
        <v>164</v>
      </c>
      <c r="BE145" s="203">
        <f>IF(N145="základní",J145,0)</f>
        <v>0</v>
      </c>
      <c r="BF145" s="203">
        <f>IF(N145="snížená",J145,0)</f>
        <v>0</v>
      </c>
      <c r="BG145" s="203">
        <f>IF(N145="zákl. přenesená",J145,0)</f>
        <v>0</v>
      </c>
      <c r="BH145" s="203">
        <f>IF(N145="sníž. přenesená",J145,0)</f>
        <v>0</v>
      </c>
      <c r="BI145" s="203">
        <f>IF(N145="nulová",J145,0)</f>
        <v>0</v>
      </c>
      <c r="BJ145" s="17" t="s">
        <v>82</v>
      </c>
      <c r="BK145" s="203">
        <f>ROUND(I145*H145,2)</f>
        <v>0</v>
      </c>
      <c r="BL145" s="17" t="s">
        <v>172</v>
      </c>
      <c r="BM145" s="202" t="s">
        <v>227</v>
      </c>
    </row>
    <row r="146" spans="1:65" s="13" customFormat="1" ht="11.25">
      <c r="B146" s="209"/>
      <c r="C146" s="210"/>
      <c r="D146" s="211" t="s">
        <v>176</v>
      </c>
      <c r="E146" s="212" t="s">
        <v>1</v>
      </c>
      <c r="F146" s="213" t="s">
        <v>1360</v>
      </c>
      <c r="G146" s="210"/>
      <c r="H146" s="212" t="s">
        <v>1</v>
      </c>
      <c r="I146" s="214"/>
      <c r="J146" s="210"/>
      <c r="K146" s="210"/>
      <c r="L146" s="215"/>
      <c r="M146" s="216"/>
      <c r="N146" s="217"/>
      <c r="O146" s="217"/>
      <c r="P146" s="217"/>
      <c r="Q146" s="217"/>
      <c r="R146" s="217"/>
      <c r="S146" s="217"/>
      <c r="T146" s="218"/>
      <c r="AT146" s="219" t="s">
        <v>176</v>
      </c>
      <c r="AU146" s="219" t="s">
        <v>82</v>
      </c>
      <c r="AV146" s="13" t="s">
        <v>82</v>
      </c>
      <c r="AW146" s="13" t="s">
        <v>31</v>
      </c>
      <c r="AX146" s="13" t="s">
        <v>75</v>
      </c>
      <c r="AY146" s="219" t="s">
        <v>164</v>
      </c>
    </row>
    <row r="147" spans="1:65" s="14" customFormat="1" ht="11.25">
      <c r="B147" s="220"/>
      <c r="C147" s="221"/>
      <c r="D147" s="211" t="s">
        <v>176</v>
      </c>
      <c r="E147" s="222" t="s">
        <v>1</v>
      </c>
      <c r="F147" s="223" t="s">
        <v>82</v>
      </c>
      <c r="G147" s="221"/>
      <c r="H147" s="224">
        <v>1</v>
      </c>
      <c r="I147" s="225"/>
      <c r="J147" s="221"/>
      <c r="K147" s="221"/>
      <c r="L147" s="226"/>
      <c r="M147" s="227"/>
      <c r="N147" s="228"/>
      <c r="O147" s="228"/>
      <c r="P147" s="228"/>
      <c r="Q147" s="228"/>
      <c r="R147" s="228"/>
      <c r="S147" s="228"/>
      <c r="T147" s="229"/>
      <c r="AT147" s="230" t="s">
        <v>176</v>
      </c>
      <c r="AU147" s="230" t="s">
        <v>82</v>
      </c>
      <c r="AV147" s="14" t="s">
        <v>84</v>
      </c>
      <c r="AW147" s="14" t="s">
        <v>31</v>
      </c>
      <c r="AX147" s="14" t="s">
        <v>75</v>
      </c>
      <c r="AY147" s="230" t="s">
        <v>164</v>
      </c>
    </row>
    <row r="148" spans="1:65" s="15" customFormat="1" ht="11.25">
      <c r="B148" s="251"/>
      <c r="C148" s="252"/>
      <c r="D148" s="211" t="s">
        <v>176</v>
      </c>
      <c r="E148" s="253" t="s">
        <v>1</v>
      </c>
      <c r="F148" s="254" t="s">
        <v>1361</v>
      </c>
      <c r="G148" s="252"/>
      <c r="H148" s="255">
        <v>1</v>
      </c>
      <c r="I148" s="256"/>
      <c r="J148" s="252"/>
      <c r="K148" s="252"/>
      <c r="L148" s="257"/>
      <c r="M148" s="258"/>
      <c r="N148" s="259"/>
      <c r="O148" s="259"/>
      <c r="P148" s="259"/>
      <c r="Q148" s="259"/>
      <c r="R148" s="259"/>
      <c r="S148" s="259"/>
      <c r="T148" s="260"/>
      <c r="AT148" s="261" t="s">
        <v>176</v>
      </c>
      <c r="AU148" s="261" t="s">
        <v>82</v>
      </c>
      <c r="AV148" s="15" t="s">
        <v>172</v>
      </c>
      <c r="AW148" s="15" t="s">
        <v>31</v>
      </c>
      <c r="AX148" s="15" t="s">
        <v>82</v>
      </c>
      <c r="AY148" s="261" t="s">
        <v>164</v>
      </c>
    </row>
    <row r="149" spans="1:65" s="2" customFormat="1" ht="36" customHeight="1">
      <c r="A149" s="34"/>
      <c r="B149" s="35"/>
      <c r="C149" s="191" t="s">
        <v>201</v>
      </c>
      <c r="D149" s="191" t="s">
        <v>167</v>
      </c>
      <c r="E149" s="192" t="s">
        <v>1368</v>
      </c>
      <c r="F149" s="193" t="s">
        <v>1369</v>
      </c>
      <c r="G149" s="194" t="s">
        <v>393</v>
      </c>
      <c r="H149" s="195">
        <v>4</v>
      </c>
      <c r="I149" s="196"/>
      <c r="J149" s="197">
        <f>ROUND(I149*H149,2)</f>
        <v>0</v>
      </c>
      <c r="K149" s="193" t="s">
        <v>1</v>
      </c>
      <c r="L149" s="39"/>
      <c r="M149" s="198" t="s">
        <v>1</v>
      </c>
      <c r="N149" s="199" t="s">
        <v>40</v>
      </c>
      <c r="O149" s="71"/>
      <c r="P149" s="200">
        <f>O149*H149</f>
        <v>0</v>
      </c>
      <c r="Q149" s="200">
        <v>0</v>
      </c>
      <c r="R149" s="200">
        <f>Q149*H149</f>
        <v>0</v>
      </c>
      <c r="S149" s="200">
        <v>0</v>
      </c>
      <c r="T149" s="201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2" t="s">
        <v>172</v>
      </c>
      <c r="AT149" s="202" t="s">
        <v>167</v>
      </c>
      <c r="AU149" s="202" t="s">
        <v>82</v>
      </c>
      <c r="AY149" s="17" t="s">
        <v>164</v>
      </c>
      <c r="BE149" s="203">
        <f>IF(N149="základní",J149,0)</f>
        <v>0</v>
      </c>
      <c r="BF149" s="203">
        <f>IF(N149="snížená",J149,0)</f>
        <v>0</v>
      </c>
      <c r="BG149" s="203">
        <f>IF(N149="zákl. přenesená",J149,0)</f>
        <v>0</v>
      </c>
      <c r="BH149" s="203">
        <f>IF(N149="sníž. přenesená",J149,0)</f>
        <v>0</v>
      </c>
      <c r="BI149" s="203">
        <f>IF(N149="nulová",J149,0)</f>
        <v>0</v>
      </c>
      <c r="BJ149" s="17" t="s">
        <v>82</v>
      </c>
      <c r="BK149" s="203">
        <f>ROUND(I149*H149,2)</f>
        <v>0</v>
      </c>
      <c r="BL149" s="17" t="s">
        <v>172</v>
      </c>
      <c r="BM149" s="202" t="s">
        <v>247</v>
      </c>
    </row>
    <row r="150" spans="1:65" s="13" customFormat="1" ht="11.25">
      <c r="B150" s="209"/>
      <c r="C150" s="210"/>
      <c r="D150" s="211" t="s">
        <v>176</v>
      </c>
      <c r="E150" s="212" t="s">
        <v>1</v>
      </c>
      <c r="F150" s="213" t="s">
        <v>1360</v>
      </c>
      <c r="G150" s="210"/>
      <c r="H150" s="212" t="s">
        <v>1</v>
      </c>
      <c r="I150" s="214"/>
      <c r="J150" s="210"/>
      <c r="K150" s="210"/>
      <c r="L150" s="215"/>
      <c r="M150" s="216"/>
      <c r="N150" s="217"/>
      <c r="O150" s="217"/>
      <c r="P150" s="217"/>
      <c r="Q150" s="217"/>
      <c r="R150" s="217"/>
      <c r="S150" s="217"/>
      <c r="T150" s="218"/>
      <c r="AT150" s="219" t="s">
        <v>176</v>
      </c>
      <c r="AU150" s="219" t="s">
        <v>82</v>
      </c>
      <c r="AV150" s="13" t="s">
        <v>82</v>
      </c>
      <c r="AW150" s="13" t="s">
        <v>31</v>
      </c>
      <c r="AX150" s="13" t="s">
        <v>75</v>
      </c>
      <c r="AY150" s="219" t="s">
        <v>164</v>
      </c>
    </row>
    <row r="151" spans="1:65" s="14" customFormat="1" ht="11.25">
      <c r="B151" s="220"/>
      <c r="C151" s="221"/>
      <c r="D151" s="211" t="s">
        <v>176</v>
      </c>
      <c r="E151" s="222" t="s">
        <v>1</v>
      </c>
      <c r="F151" s="223" t="s">
        <v>172</v>
      </c>
      <c r="G151" s="221"/>
      <c r="H151" s="224">
        <v>4</v>
      </c>
      <c r="I151" s="225"/>
      <c r="J151" s="221"/>
      <c r="K151" s="221"/>
      <c r="L151" s="226"/>
      <c r="M151" s="227"/>
      <c r="N151" s="228"/>
      <c r="O151" s="228"/>
      <c r="P151" s="228"/>
      <c r="Q151" s="228"/>
      <c r="R151" s="228"/>
      <c r="S151" s="228"/>
      <c r="T151" s="229"/>
      <c r="AT151" s="230" t="s">
        <v>176</v>
      </c>
      <c r="AU151" s="230" t="s">
        <v>82</v>
      </c>
      <c r="AV151" s="14" t="s">
        <v>84</v>
      </c>
      <c r="AW151" s="14" t="s">
        <v>31</v>
      </c>
      <c r="AX151" s="14" t="s">
        <v>75</v>
      </c>
      <c r="AY151" s="230" t="s">
        <v>164</v>
      </c>
    </row>
    <row r="152" spans="1:65" s="15" customFormat="1" ht="11.25">
      <c r="B152" s="251"/>
      <c r="C152" s="252"/>
      <c r="D152" s="211" t="s">
        <v>176</v>
      </c>
      <c r="E152" s="253" t="s">
        <v>1</v>
      </c>
      <c r="F152" s="254" t="s">
        <v>1361</v>
      </c>
      <c r="G152" s="252"/>
      <c r="H152" s="255">
        <v>4</v>
      </c>
      <c r="I152" s="256"/>
      <c r="J152" s="252"/>
      <c r="K152" s="252"/>
      <c r="L152" s="257"/>
      <c r="M152" s="258"/>
      <c r="N152" s="259"/>
      <c r="O152" s="259"/>
      <c r="P152" s="259"/>
      <c r="Q152" s="259"/>
      <c r="R152" s="259"/>
      <c r="S152" s="259"/>
      <c r="T152" s="260"/>
      <c r="AT152" s="261" t="s">
        <v>176</v>
      </c>
      <c r="AU152" s="261" t="s">
        <v>82</v>
      </c>
      <c r="AV152" s="15" t="s">
        <v>172</v>
      </c>
      <c r="AW152" s="15" t="s">
        <v>31</v>
      </c>
      <c r="AX152" s="15" t="s">
        <v>82</v>
      </c>
      <c r="AY152" s="261" t="s">
        <v>164</v>
      </c>
    </row>
    <row r="153" spans="1:65" s="2" customFormat="1" ht="36" customHeight="1">
      <c r="A153" s="34"/>
      <c r="B153" s="35"/>
      <c r="C153" s="191" t="s">
        <v>210</v>
      </c>
      <c r="D153" s="191" t="s">
        <v>167</v>
      </c>
      <c r="E153" s="192" t="s">
        <v>1370</v>
      </c>
      <c r="F153" s="193" t="s">
        <v>1371</v>
      </c>
      <c r="G153" s="194" t="s">
        <v>393</v>
      </c>
      <c r="H153" s="195">
        <v>1</v>
      </c>
      <c r="I153" s="196"/>
      <c r="J153" s="197">
        <f>ROUND(I153*H153,2)</f>
        <v>0</v>
      </c>
      <c r="K153" s="193" t="s">
        <v>1</v>
      </c>
      <c r="L153" s="39"/>
      <c r="M153" s="198" t="s">
        <v>1</v>
      </c>
      <c r="N153" s="199" t="s">
        <v>40</v>
      </c>
      <c r="O153" s="71"/>
      <c r="P153" s="200">
        <f>O153*H153</f>
        <v>0</v>
      </c>
      <c r="Q153" s="200">
        <v>0</v>
      </c>
      <c r="R153" s="200">
        <f>Q153*H153</f>
        <v>0</v>
      </c>
      <c r="S153" s="200">
        <v>0</v>
      </c>
      <c r="T153" s="201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2" t="s">
        <v>172</v>
      </c>
      <c r="AT153" s="202" t="s">
        <v>167</v>
      </c>
      <c r="AU153" s="202" t="s">
        <v>82</v>
      </c>
      <c r="AY153" s="17" t="s">
        <v>164</v>
      </c>
      <c r="BE153" s="203">
        <f>IF(N153="základní",J153,0)</f>
        <v>0</v>
      </c>
      <c r="BF153" s="203">
        <f>IF(N153="snížená",J153,0)</f>
        <v>0</v>
      </c>
      <c r="BG153" s="203">
        <f>IF(N153="zákl. přenesená",J153,0)</f>
        <v>0</v>
      </c>
      <c r="BH153" s="203">
        <f>IF(N153="sníž. přenesená",J153,0)</f>
        <v>0</v>
      </c>
      <c r="BI153" s="203">
        <f>IF(N153="nulová",J153,0)</f>
        <v>0</v>
      </c>
      <c r="BJ153" s="17" t="s">
        <v>82</v>
      </c>
      <c r="BK153" s="203">
        <f>ROUND(I153*H153,2)</f>
        <v>0</v>
      </c>
      <c r="BL153" s="17" t="s">
        <v>172</v>
      </c>
      <c r="BM153" s="202" t="s">
        <v>261</v>
      </c>
    </row>
    <row r="154" spans="1:65" s="13" customFormat="1" ht="22.5">
      <c r="B154" s="209"/>
      <c r="C154" s="210"/>
      <c r="D154" s="211" t="s">
        <v>176</v>
      </c>
      <c r="E154" s="212" t="s">
        <v>1</v>
      </c>
      <c r="F154" s="213" t="s">
        <v>1353</v>
      </c>
      <c r="G154" s="210"/>
      <c r="H154" s="212" t="s">
        <v>1</v>
      </c>
      <c r="I154" s="214"/>
      <c r="J154" s="210"/>
      <c r="K154" s="210"/>
      <c r="L154" s="215"/>
      <c r="M154" s="216"/>
      <c r="N154" s="217"/>
      <c r="O154" s="217"/>
      <c r="P154" s="217"/>
      <c r="Q154" s="217"/>
      <c r="R154" s="217"/>
      <c r="S154" s="217"/>
      <c r="T154" s="218"/>
      <c r="AT154" s="219" t="s">
        <v>176</v>
      </c>
      <c r="AU154" s="219" t="s">
        <v>82</v>
      </c>
      <c r="AV154" s="13" t="s">
        <v>82</v>
      </c>
      <c r="AW154" s="13" t="s">
        <v>31</v>
      </c>
      <c r="AX154" s="13" t="s">
        <v>75</v>
      </c>
      <c r="AY154" s="219" t="s">
        <v>164</v>
      </c>
    </row>
    <row r="155" spans="1:65" s="13" customFormat="1" ht="11.25">
      <c r="B155" s="209"/>
      <c r="C155" s="210"/>
      <c r="D155" s="211" t="s">
        <v>176</v>
      </c>
      <c r="E155" s="212" t="s">
        <v>1</v>
      </c>
      <c r="F155" s="213" t="s">
        <v>1372</v>
      </c>
      <c r="G155" s="210"/>
      <c r="H155" s="212" t="s">
        <v>1</v>
      </c>
      <c r="I155" s="214"/>
      <c r="J155" s="210"/>
      <c r="K155" s="210"/>
      <c r="L155" s="215"/>
      <c r="M155" s="216"/>
      <c r="N155" s="217"/>
      <c r="O155" s="217"/>
      <c r="P155" s="217"/>
      <c r="Q155" s="217"/>
      <c r="R155" s="217"/>
      <c r="S155" s="217"/>
      <c r="T155" s="218"/>
      <c r="AT155" s="219" t="s">
        <v>176</v>
      </c>
      <c r="AU155" s="219" t="s">
        <v>82</v>
      </c>
      <c r="AV155" s="13" t="s">
        <v>82</v>
      </c>
      <c r="AW155" s="13" t="s">
        <v>31</v>
      </c>
      <c r="AX155" s="13" t="s">
        <v>75</v>
      </c>
      <c r="AY155" s="219" t="s">
        <v>164</v>
      </c>
    </row>
    <row r="156" spans="1:65" s="13" customFormat="1" ht="33.75">
      <c r="B156" s="209"/>
      <c r="C156" s="210"/>
      <c r="D156" s="211" t="s">
        <v>176</v>
      </c>
      <c r="E156" s="212" t="s">
        <v>1</v>
      </c>
      <c r="F156" s="213" t="s">
        <v>1373</v>
      </c>
      <c r="G156" s="210"/>
      <c r="H156" s="212" t="s">
        <v>1</v>
      </c>
      <c r="I156" s="214"/>
      <c r="J156" s="210"/>
      <c r="K156" s="210"/>
      <c r="L156" s="215"/>
      <c r="M156" s="216"/>
      <c r="N156" s="217"/>
      <c r="O156" s="217"/>
      <c r="P156" s="217"/>
      <c r="Q156" s="217"/>
      <c r="R156" s="217"/>
      <c r="S156" s="217"/>
      <c r="T156" s="218"/>
      <c r="AT156" s="219" t="s">
        <v>176</v>
      </c>
      <c r="AU156" s="219" t="s">
        <v>82</v>
      </c>
      <c r="AV156" s="13" t="s">
        <v>82</v>
      </c>
      <c r="AW156" s="13" t="s">
        <v>31</v>
      </c>
      <c r="AX156" s="13" t="s">
        <v>75</v>
      </c>
      <c r="AY156" s="219" t="s">
        <v>164</v>
      </c>
    </row>
    <row r="157" spans="1:65" s="13" customFormat="1" ht="11.25">
      <c r="B157" s="209"/>
      <c r="C157" s="210"/>
      <c r="D157" s="211" t="s">
        <v>176</v>
      </c>
      <c r="E157" s="212" t="s">
        <v>1</v>
      </c>
      <c r="F157" s="213" t="s">
        <v>1374</v>
      </c>
      <c r="G157" s="210"/>
      <c r="H157" s="212" t="s">
        <v>1</v>
      </c>
      <c r="I157" s="214"/>
      <c r="J157" s="210"/>
      <c r="K157" s="210"/>
      <c r="L157" s="215"/>
      <c r="M157" s="216"/>
      <c r="N157" s="217"/>
      <c r="O157" s="217"/>
      <c r="P157" s="217"/>
      <c r="Q157" s="217"/>
      <c r="R157" s="217"/>
      <c r="S157" s="217"/>
      <c r="T157" s="218"/>
      <c r="AT157" s="219" t="s">
        <v>176</v>
      </c>
      <c r="AU157" s="219" t="s">
        <v>82</v>
      </c>
      <c r="AV157" s="13" t="s">
        <v>82</v>
      </c>
      <c r="AW157" s="13" t="s">
        <v>31</v>
      </c>
      <c r="AX157" s="13" t="s">
        <v>75</v>
      </c>
      <c r="AY157" s="219" t="s">
        <v>164</v>
      </c>
    </row>
    <row r="158" spans="1:65" s="14" customFormat="1" ht="11.25">
      <c r="B158" s="220"/>
      <c r="C158" s="221"/>
      <c r="D158" s="211" t="s">
        <v>176</v>
      </c>
      <c r="E158" s="222" t="s">
        <v>1</v>
      </c>
      <c r="F158" s="223" t="s">
        <v>82</v>
      </c>
      <c r="G158" s="221"/>
      <c r="H158" s="224">
        <v>1</v>
      </c>
      <c r="I158" s="225"/>
      <c r="J158" s="221"/>
      <c r="K158" s="221"/>
      <c r="L158" s="226"/>
      <c r="M158" s="227"/>
      <c r="N158" s="228"/>
      <c r="O158" s="228"/>
      <c r="P158" s="228"/>
      <c r="Q158" s="228"/>
      <c r="R158" s="228"/>
      <c r="S158" s="228"/>
      <c r="T158" s="229"/>
      <c r="AT158" s="230" t="s">
        <v>176</v>
      </c>
      <c r="AU158" s="230" t="s">
        <v>82</v>
      </c>
      <c r="AV158" s="14" t="s">
        <v>84</v>
      </c>
      <c r="AW158" s="14" t="s">
        <v>31</v>
      </c>
      <c r="AX158" s="14" t="s">
        <v>75</v>
      </c>
      <c r="AY158" s="230" t="s">
        <v>164</v>
      </c>
    </row>
    <row r="159" spans="1:65" s="15" customFormat="1" ht="11.25">
      <c r="B159" s="251"/>
      <c r="C159" s="252"/>
      <c r="D159" s="211" t="s">
        <v>176</v>
      </c>
      <c r="E159" s="253" t="s">
        <v>1</v>
      </c>
      <c r="F159" s="254" t="s">
        <v>1361</v>
      </c>
      <c r="G159" s="252"/>
      <c r="H159" s="255">
        <v>1</v>
      </c>
      <c r="I159" s="256"/>
      <c r="J159" s="252"/>
      <c r="K159" s="252"/>
      <c r="L159" s="257"/>
      <c r="M159" s="258"/>
      <c r="N159" s="259"/>
      <c r="O159" s="259"/>
      <c r="P159" s="259"/>
      <c r="Q159" s="259"/>
      <c r="R159" s="259"/>
      <c r="S159" s="259"/>
      <c r="T159" s="260"/>
      <c r="AT159" s="261" t="s">
        <v>176</v>
      </c>
      <c r="AU159" s="261" t="s">
        <v>82</v>
      </c>
      <c r="AV159" s="15" t="s">
        <v>172</v>
      </c>
      <c r="AW159" s="15" t="s">
        <v>31</v>
      </c>
      <c r="AX159" s="15" t="s">
        <v>82</v>
      </c>
      <c r="AY159" s="261" t="s">
        <v>164</v>
      </c>
    </row>
    <row r="160" spans="1:65" s="2" customFormat="1" ht="24" customHeight="1">
      <c r="A160" s="34"/>
      <c r="B160" s="35"/>
      <c r="C160" s="191" t="s">
        <v>218</v>
      </c>
      <c r="D160" s="191" t="s">
        <v>167</v>
      </c>
      <c r="E160" s="192" t="s">
        <v>1375</v>
      </c>
      <c r="F160" s="193" t="s">
        <v>1376</v>
      </c>
      <c r="G160" s="194" t="s">
        <v>393</v>
      </c>
      <c r="H160" s="195">
        <v>1</v>
      </c>
      <c r="I160" s="196"/>
      <c r="J160" s="197">
        <f>ROUND(I160*H160,2)</f>
        <v>0</v>
      </c>
      <c r="K160" s="193" t="s">
        <v>1</v>
      </c>
      <c r="L160" s="39"/>
      <c r="M160" s="198" t="s">
        <v>1</v>
      </c>
      <c r="N160" s="199" t="s">
        <v>40</v>
      </c>
      <c r="O160" s="71"/>
      <c r="P160" s="200">
        <f>O160*H160</f>
        <v>0</v>
      </c>
      <c r="Q160" s="200">
        <v>0</v>
      </c>
      <c r="R160" s="200">
        <f>Q160*H160</f>
        <v>0</v>
      </c>
      <c r="S160" s="200">
        <v>0</v>
      </c>
      <c r="T160" s="201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2" t="s">
        <v>172</v>
      </c>
      <c r="AT160" s="202" t="s">
        <v>167</v>
      </c>
      <c r="AU160" s="202" t="s">
        <v>82</v>
      </c>
      <c r="AY160" s="17" t="s">
        <v>164</v>
      </c>
      <c r="BE160" s="203">
        <f>IF(N160="základní",J160,0)</f>
        <v>0</v>
      </c>
      <c r="BF160" s="203">
        <f>IF(N160="snížená",J160,0)</f>
        <v>0</v>
      </c>
      <c r="BG160" s="203">
        <f>IF(N160="zákl. přenesená",J160,0)</f>
        <v>0</v>
      </c>
      <c r="BH160" s="203">
        <f>IF(N160="sníž. přenesená",J160,0)</f>
        <v>0</v>
      </c>
      <c r="BI160" s="203">
        <f>IF(N160="nulová",J160,0)</f>
        <v>0</v>
      </c>
      <c r="BJ160" s="17" t="s">
        <v>82</v>
      </c>
      <c r="BK160" s="203">
        <f>ROUND(I160*H160,2)</f>
        <v>0</v>
      </c>
      <c r="BL160" s="17" t="s">
        <v>172</v>
      </c>
      <c r="BM160" s="202" t="s">
        <v>276</v>
      </c>
    </row>
    <row r="161" spans="1:65" s="13" customFormat="1" ht="11.25">
      <c r="B161" s="209"/>
      <c r="C161" s="210"/>
      <c r="D161" s="211" t="s">
        <v>176</v>
      </c>
      <c r="E161" s="212" t="s">
        <v>1</v>
      </c>
      <c r="F161" s="213" t="s">
        <v>1374</v>
      </c>
      <c r="G161" s="210"/>
      <c r="H161" s="212" t="s">
        <v>1</v>
      </c>
      <c r="I161" s="214"/>
      <c r="J161" s="210"/>
      <c r="K161" s="210"/>
      <c r="L161" s="215"/>
      <c r="M161" s="216"/>
      <c r="N161" s="217"/>
      <c r="O161" s="217"/>
      <c r="P161" s="217"/>
      <c r="Q161" s="217"/>
      <c r="R161" s="217"/>
      <c r="S161" s="217"/>
      <c r="T161" s="218"/>
      <c r="AT161" s="219" t="s">
        <v>176</v>
      </c>
      <c r="AU161" s="219" t="s">
        <v>82</v>
      </c>
      <c r="AV161" s="13" t="s">
        <v>82</v>
      </c>
      <c r="AW161" s="13" t="s">
        <v>31</v>
      </c>
      <c r="AX161" s="13" t="s">
        <v>75</v>
      </c>
      <c r="AY161" s="219" t="s">
        <v>164</v>
      </c>
    </row>
    <row r="162" spans="1:65" s="14" customFormat="1" ht="11.25">
      <c r="B162" s="220"/>
      <c r="C162" s="221"/>
      <c r="D162" s="211" t="s">
        <v>176</v>
      </c>
      <c r="E162" s="222" t="s">
        <v>1</v>
      </c>
      <c r="F162" s="223" t="s">
        <v>82</v>
      </c>
      <c r="G162" s="221"/>
      <c r="H162" s="224">
        <v>1</v>
      </c>
      <c r="I162" s="225"/>
      <c r="J162" s="221"/>
      <c r="K162" s="221"/>
      <c r="L162" s="226"/>
      <c r="M162" s="227"/>
      <c r="N162" s="228"/>
      <c r="O162" s="228"/>
      <c r="P162" s="228"/>
      <c r="Q162" s="228"/>
      <c r="R162" s="228"/>
      <c r="S162" s="228"/>
      <c r="T162" s="229"/>
      <c r="AT162" s="230" t="s">
        <v>176</v>
      </c>
      <c r="AU162" s="230" t="s">
        <v>82</v>
      </c>
      <c r="AV162" s="14" t="s">
        <v>84</v>
      </c>
      <c r="AW162" s="14" t="s">
        <v>31</v>
      </c>
      <c r="AX162" s="14" t="s">
        <v>75</v>
      </c>
      <c r="AY162" s="230" t="s">
        <v>164</v>
      </c>
    </row>
    <row r="163" spans="1:65" s="15" customFormat="1" ht="11.25">
      <c r="B163" s="251"/>
      <c r="C163" s="252"/>
      <c r="D163" s="211" t="s">
        <v>176</v>
      </c>
      <c r="E163" s="253" t="s">
        <v>1</v>
      </c>
      <c r="F163" s="254" t="s">
        <v>1361</v>
      </c>
      <c r="G163" s="252"/>
      <c r="H163" s="255">
        <v>1</v>
      </c>
      <c r="I163" s="256"/>
      <c r="J163" s="252"/>
      <c r="K163" s="252"/>
      <c r="L163" s="257"/>
      <c r="M163" s="258"/>
      <c r="N163" s="259"/>
      <c r="O163" s="259"/>
      <c r="P163" s="259"/>
      <c r="Q163" s="259"/>
      <c r="R163" s="259"/>
      <c r="S163" s="259"/>
      <c r="T163" s="260"/>
      <c r="AT163" s="261" t="s">
        <v>176</v>
      </c>
      <c r="AU163" s="261" t="s">
        <v>82</v>
      </c>
      <c r="AV163" s="15" t="s">
        <v>172</v>
      </c>
      <c r="AW163" s="15" t="s">
        <v>31</v>
      </c>
      <c r="AX163" s="15" t="s">
        <v>82</v>
      </c>
      <c r="AY163" s="261" t="s">
        <v>164</v>
      </c>
    </row>
    <row r="164" spans="1:65" s="2" customFormat="1" ht="40.9" customHeight="1">
      <c r="A164" s="34"/>
      <c r="B164" s="35"/>
      <c r="C164" s="191" t="s">
        <v>227</v>
      </c>
      <c r="D164" s="191" t="s">
        <v>167</v>
      </c>
      <c r="E164" s="192" t="s">
        <v>1377</v>
      </c>
      <c r="F164" s="193" t="s">
        <v>1378</v>
      </c>
      <c r="G164" s="194" t="s">
        <v>393</v>
      </c>
      <c r="H164" s="195">
        <v>1</v>
      </c>
      <c r="I164" s="196"/>
      <c r="J164" s="197">
        <f>ROUND(I164*H164,2)</f>
        <v>0</v>
      </c>
      <c r="K164" s="193" t="s">
        <v>1</v>
      </c>
      <c r="L164" s="39"/>
      <c r="M164" s="198" t="s">
        <v>1</v>
      </c>
      <c r="N164" s="199" t="s">
        <v>40</v>
      </c>
      <c r="O164" s="71"/>
      <c r="P164" s="200">
        <f>O164*H164</f>
        <v>0</v>
      </c>
      <c r="Q164" s="200">
        <v>0</v>
      </c>
      <c r="R164" s="200">
        <f>Q164*H164</f>
        <v>0</v>
      </c>
      <c r="S164" s="200">
        <v>0</v>
      </c>
      <c r="T164" s="201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2" t="s">
        <v>172</v>
      </c>
      <c r="AT164" s="202" t="s">
        <v>167</v>
      </c>
      <c r="AU164" s="202" t="s">
        <v>82</v>
      </c>
      <c r="AY164" s="17" t="s">
        <v>164</v>
      </c>
      <c r="BE164" s="203">
        <f>IF(N164="základní",J164,0)</f>
        <v>0</v>
      </c>
      <c r="BF164" s="203">
        <f>IF(N164="snížená",J164,0)</f>
        <v>0</v>
      </c>
      <c r="BG164" s="203">
        <f>IF(N164="zákl. přenesená",J164,0)</f>
        <v>0</v>
      </c>
      <c r="BH164" s="203">
        <f>IF(N164="sníž. přenesená",J164,0)</f>
        <v>0</v>
      </c>
      <c r="BI164" s="203">
        <f>IF(N164="nulová",J164,0)</f>
        <v>0</v>
      </c>
      <c r="BJ164" s="17" t="s">
        <v>82</v>
      </c>
      <c r="BK164" s="203">
        <f>ROUND(I164*H164,2)</f>
        <v>0</v>
      </c>
      <c r="BL164" s="17" t="s">
        <v>172</v>
      </c>
      <c r="BM164" s="202" t="s">
        <v>290</v>
      </c>
    </row>
    <row r="165" spans="1:65" s="13" customFormat="1" ht="11.25">
      <c r="B165" s="209"/>
      <c r="C165" s="210"/>
      <c r="D165" s="211" t="s">
        <v>176</v>
      </c>
      <c r="E165" s="212" t="s">
        <v>1</v>
      </c>
      <c r="F165" s="213" t="s">
        <v>1374</v>
      </c>
      <c r="G165" s="210"/>
      <c r="H165" s="212" t="s">
        <v>1</v>
      </c>
      <c r="I165" s="214"/>
      <c r="J165" s="210"/>
      <c r="K165" s="210"/>
      <c r="L165" s="215"/>
      <c r="M165" s="216"/>
      <c r="N165" s="217"/>
      <c r="O165" s="217"/>
      <c r="P165" s="217"/>
      <c r="Q165" s="217"/>
      <c r="R165" s="217"/>
      <c r="S165" s="217"/>
      <c r="T165" s="218"/>
      <c r="AT165" s="219" t="s">
        <v>176</v>
      </c>
      <c r="AU165" s="219" t="s">
        <v>82</v>
      </c>
      <c r="AV165" s="13" t="s">
        <v>82</v>
      </c>
      <c r="AW165" s="13" t="s">
        <v>31</v>
      </c>
      <c r="AX165" s="13" t="s">
        <v>75</v>
      </c>
      <c r="AY165" s="219" t="s">
        <v>164</v>
      </c>
    </row>
    <row r="166" spans="1:65" s="14" customFormat="1" ht="11.25">
      <c r="B166" s="220"/>
      <c r="C166" s="221"/>
      <c r="D166" s="211" t="s">
        <v>176</v>
      </c>
      <c r="E166" s="222" t="s">
        <v>1</v>
      </c>
      <c r="F166" s="223" t="s">
        <v>82</v>
      </c>
      <c r="G166" s="221"/>
      <c r="H166" s="224">
        <v>1</v>
      </c>
      <c r="I166" s="225"/>
      <c r="J166" s="221"/>
      <c r="K166" s="221"/>
      <c r="L166" s="226"/>
      <c r="M166" s="227"/>
      <c r="N166" s="228"/>
      <c r="O166" s="228"/>
      <c r="P166" s="228"/>
      <c r="Q166" s="228"/>
      <c r="R166" s="228"/>
      <c r="S166" s="228"/>
      <c r="T166" s="229"/>
      <c r="AT166" s="230" t="s">
        <v>176</v>
      </c>
      <c r="AU166" s="230" t="s">
        <v>82</v>
      </c>
      <c r="AV166" s="14" t="s">
        <v>84</v>
      </c>
      <c r="AW166" s="14" t="s">
        <v>31</v>
      </c>
      <c r="AX166" s="14" t="s">
        <v>75</v>
      </c>
      <c r="AY166" s="230" t="s">
        <v>164</v>
      </c>
    </row>
    <row r="167" spans="1:65" s="15" customFormat="1" ht="11.25">
      <c r="B167" s="251"/>
      <c r="C167" s="252"/>
      <c r="D167" s="211" t="s">
        <v>176</v>
      </c>
      <c r="E167" s="253" t="s">
        <v>1</v>
      </c>
      <c r="F167" s="254" t="s">
        <v>1361</v>
      </c>
      <c r="G167" s="252"/>
      <c r="H167" s="255">
        <v>1</v>
      </c>
      <c r="I167" s="256"/>
      <c r="J167" s="252"/>
      <c r="K167" s="252"/>
      <c r="L167" s="257"/>
      <c r="M167" s="258"/>
      <c r="N167" s="259"/>
      <c r="O167" s="259"/>
      <c r="P167" s="259"/>
      <c r="Q167" s="259"/>
      <c r="R167" s="259"/>
      <c r="S167" s="259"/>
      <c r="T167" s="260"/>
      <c r="AT167" s="261" t="s">
        <v>176</v>
      </c>
      <c r="AU167" s="261" t="s">
        <v>82</v>
      </c>
      <c r="AV167" s="15" t="s">
        <v>172</v>
      </c>
      <c r="AW167" s="15" t="s">
        <v>31</v>
      </c>
      <c r="AX167" s="15" t="s">
        <v>82</v>
      </c>
      <c r="AY167" s="261" t="s">
        <v>164</v>
      </c>
    </row>
    <row r="168" spans="1:65" s="2" customFormat="1" ht="40.9" customHeight="1">
      <c r="A168" s="34"/>
      <c r="B168" s="35"/>
      <c r="C168" s="191" t="s">
        <v>237</v>
      </c>
      <c r="D168" s="191" t="s">
        <v>167</v>
      </c>
      <c r="E168" s="192" t="s">
        <v>1379</v>
      </c>
      <c r="F168" s="193" t="s">
        <v>1380</v>
      </c>
      <c r="G168" s="194" t="s">
        <v>393</v>
      </c>
      <c r="H168" s="195">
        <v>1</v>
      </c>
      <c r="I168" s="196"/>
      <c r="J168" s="197">
        <f>ROUND(I168*H168,2)</f>
        <v>0</v>
      </c>
      <c r="K168" s="193" t="s">
        <v>1</v>
      </c>
      <c r="L168" s="39"/>
      <c r="M168" s="198" t="s">
        <v>1</v>
      </c>
      <c r="N168" s="199" t="s">
        <v>40</v>
      </c>
      <c r="O168" s="71"/>
      <c r="P168" s="200">
        <f>O168*H168</f>
        <v>0</v>
      </c>
      <c r="Q168" s="200">
        <v>0</v>
      </c>
      <c r="R168" s="200">
        <f>Q168*H168</f>
        <v>0</v>
      </c>
      <c r="S168" s="200">
        <v>0</v>
      </c>
      <c r="T168" s="201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2" t="s">
        <v>172</v>
      </c>
      <c r="AT168" s="202" t="s">
        <v>167</v>
      </c>
      <c r="AU168" s="202" t="s">
        <v>82</v>
      </c>
      <c r="AY168" s="17" t="s">
        <v>164</v>
      </c>
      <c r="BE168" s="203">
        <f>IF(N168="základní",J168,0)</f>
        <v>0</v>
      </c>
      <c r="BF168" s="203">
        <f>IF(N168="snížená",J168,0)</f>
        <v>0</v>
      </c>
      <c r="BG168" s="203">
        <f>IF(N168="zákl. přenesená",J168,0)</f>
        <v>0</v>
      </c>
      <c r="BH168" s="203">
        <f>IF(N168="sníž. přenesená",J168,0)</f>
        <v>0</v>
      </c>
      <c r="BI168" s="203">
        <f>IF(N168="nulová",J168,0)</f>
        <v>0</v>
      </c>
      <c r="BJ168" s="17" t="s">
        <v>82</v>
      </c>
      <c r="BK168" s="203">
        <f>ROUND(I168*H168,2)</f>
        <v>0</v>
      </c>
      <c r="BL168" s="17" t="s">
        <v>172</v>
      </c>
      <c r="BM168" s="202" t="s">
        <v>306</v>
      </c>
    </row>
    <row r="169" spans="1:65" s="13" customFormat="1" ht="11.25">
      <c r="B169" s="209"/>
      <c r="C169" s="210"/>
      <c r="D169" s="211" t="s">
        <v>176</v>
      </c>
      <c r="E169" s="212" t="s">
        <v>1</v>
      </c>
      <c r="F169" s="213" t="s">
        <v>1374</v>
      </c>
      <c r="G169" s="210"/>
      <c r="H169" s="212" t="s">
        <v>1</v>
      </c>
      <c r="I169" s="214"/>
      <c r="J169" s="210"/>
      <c r="K169" s="210"/>
      <c r="L169" s="215"/>
      <c r="M169" s="216"/>
      <c r="N169" s="217"/>
      <c r="O169" s="217"/>
      <c r="P169" s="217"/>
      <c r="Q169" s="217"/>
      <c r="R169" s="217"/>
      <c r="S169" s="217"/>
      <c r="T169" s="218"/>
      <c r="AT169" s="219" t="s">
        <v>176</v>
      </c>
      <c r="AU169" s="219" t="s">
        <v>82</v>
      </c>
      <c r="AV169" s="13" t="s">
        <v>82</v>
      </c>
      <c r="AW169" s="13" t="s">
        <v>31</v>
      </c>
      <c r="AX169" s="13" t="s">
        <v>75</v>
      </c>
      <c r="AY169" s="219" t="s">
        <v>164</v>
      </c>
    </row>
    <row r="170" spans="1:65" s="14" customFormat="1" ht="11.25">
      <c r="B170" s="220"/>
      <c r="C170" s="221"/>
      <c r="D170" s="211" t="s">
        <v>176</v>
      </c>
      <c r="E170" s="222" t="s">
        <v>1</v>
      </c>
      <c r="F170" s="223" t="s">
        <v>82</v>
      </c>
      <c r="G170" s="221"/>
      <c r="H170" s="224">
        <v>1</v>
      </c>
      <c r="I170" s="225"/>
      <c r="J170" s="221"/>
      <c r="K170" s="221"/>
      <c r="L170" s="226"/>
      <c r="M170" s="227"/>
      <c r="N170" s="228"/>
      <c r="O170" s="228"/>
      <c r="P170" s="228"/>
      <c r="Q170" s="228"/>
      <c r="R170" s="228"/>
      <c r="S170" s="228"/>
      <c r="T170" s="229"/>
      <c r="AT170" s="230" t="s">
        <v>176</v>
      </c>
      <c r="AU170" s="230" t="s">
        <v>82</v>
      </c>
      <c r="AV170" s="14" t="s">
        <v>84</v>
      </c>
      <c r="AW170" s="14" t="s">
        <v>31</v>
      </c>
      <c r="AX170" s="14" t="s">
        <v>75</v>
      </c>
      <c r="AY170" s="230" t="s">
        <v>164</v>
      </c>
    </row>
    <row r="171" spans="1:65" s="15" customFormat="1" ht="11.25">
      <c r="B171" s="251"/>
      <c r="C171" s="252"/>
      <c r="D171" s="211" t="s">
        <v>176</v>
      </c>
      <c r="E171" s="253" t="s">
        <v>1</v>
      </c>
      <c r="F171" s="254" t="s">
        <v>1361</v>
      </c>
      <c r="G171" s="252"/>
      <c r="H171" s="255">
        <v>1</v>
      </c>
      <c r="I171" s="256"/>
      <c r="J171" s="252"/>
      <c r="K171" s="252"/>
      <c r="L171" s="257"/>
      <c r="M171" s="258"/>
      <c r="N171" s="259"/>
      <c r="O171" s="259"/>
      <c r="P171" s="259"/>
      <c r="Q171" s="259"/>
      <c r="R171" s="259"/>
      <c r="S171" s="259"/>
      <c r="T171" s="260"/>
      <c r="AT171" s="261" t="s">
        <v>176</v>
      </c>
      <c r="AU171" s="261" t="s">
        <v>82</v>
      </c>
      <c r="AV171" s="15" t="s">
        <v>172</v>
      </c>
      <c r="AW171" s="15" t="s">
        <v>31</v>
      </c>
      <c r="AX171" s="15" t="s">
        <v>82</v>
      </c>
      <c r="AY171" s="261" t="s">
        <v>164</v>
      </c>
    </row>
    <row r="172" spans="1:65" s="2" customFormat="1" ht="26.45" customHeight="1">
      <c r="A172" s="34"/>
      <c r="B172" s="35"/>
      <c r="C172" s="191" t="s">
        <v>247</v>
      </c>
      <c r="D172" s="191" t="s">
        <v>167</v>
      </c>
      <c r="E172" s="192" t="s">
        <v>1381</v>
      </c>
      <c r="F172" s="193" t="s">
        <v>1382</v>
      </c>
      <c r="G172" s="194" t="s">
        <v>393</v>
      </c>
      <c r="H172" s="195">
        <v>1</v>
      </c>
      <c r="I172" s="196"/>
      <c r="J172" s="197">
        <f>ROUND(I172*H172,2)</f>
        <v>0</v>
      </c>
      <c r="K172" s="193" t="s">
        <v>1</v>
      </c>
      <c r="L172" s="39"/>
      <c r="M172" s="198" t="s">
        <v>1</v>
      </c>
      <c r="N172" s="199" t="s">
        <v>40</v>
      </c>
      <c r="O172" s="71"/>
      <c r="P172" s="200">
        <f>O172*H172</f>
        <v>0</v>
      </c>
      <c r="Q172" s="200">
        <v>0</v>
      </c>
      <c r="R172" s="200">
        <f>Q172*H172</f>
        <v>0</v>
      </c>
      <c r="S172" s="200">
        <v>0</v>
      </c>
      <c r="T172" s="201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2" t="s">
        <v>172</v>
      </c>
      <c r="AT172" s="202" t="s">
        <v>167</v>
      </c>
      <c r="AU172" s="202" t="s">
        <v>82</v>
      </c>
      <c r="AY172" s="17" t="s">
        <v>164</v>
      </c>
      <c r="BE172" s="203">
        <f>IF(N172="základní",J172,0)</f>
        <v>0</v>
      </c>
      <c r="BF172" s="203">
        <f>IF(N172="snížená",J172,0)</f>
        <v>0</v>
      </c>
      <c r="BG172" s="203">
        <f>IF(N172="zákl. přenesená",J172,0)</f>
        <v>0</v>
      </c>
      <c r="BH172" s="203">
        <f>IF(N172="sníž. přenesená",J172,0)</f>
        <v>0</v>
      </c>
      <c r="BI172" s="203">
        <f>IF(N172="nulová",J172,0)</f>
        <v>0</v>
      </c>
      <c r="BJ172" s="17" t="s">
        <v>82</v>
      </c>
      <c r="BK172" s="203">
        <f>ROUND(I172*H172,2)</f>
        <v>0</v>
      </c>
      <c r="BL172" s="17" t="s">
        <v>172</v>
      </c>
      <c r="BM172" s="202" t="s">
        <v>320</v>
      </c>
    </row>
    <row r="173" spans="1:65" s="13" customFormat="1" ht="11.25">
      <c r="B173" s="209"/>
      <c r="C173" s="210"/>
      <c r="D173" s="211" t="s">
        <v>176</v>
      </c>
      <c r="E173" s="212" t="s">
        <v>1</v>
      </c>
      <c r="F173" s="213" t="s">
        <v>1383</v>
      </c>
      <c r="G173" s="210"/>
      <c r="H173" s="212" t="s">
        <v>1</v>
      </c>
      <c r="I173" s="214"/>
      <c r="J173" s="210"/>
      <c r="K173" s="210"/>
      <c r="L173" s="215"/>
      <c r="M173" s="216"/>
      <c r="N173" s="217"/>
      <c r="O173" s="217"/>
      <c r="P173" s="217"/>
      <c r="Q173" s="217"/>
      <c r="R173" s="217"/>
      <c r="S173" s="217"/>
      <c r="T173" s="218"/>
      <c r="AT173" s="219" t="s">
        <v>176</v>
      </c>
      <c r="AU173" s="219" t="s">
        <v>82</v>
      </c>
      <c r="AV173" s="13" t="s">
        <v>82</v>
      </c>
      <c r="AW173" s="13" t="s">
        <v>31</v>
      </c>
      <c r="AX173" s="13" t="s">
        <v>75</v>
      </c>
      <c r="AY173" s="219" t="s">
        <v>164</v>
      </c>
    </row>
    <row r="174" spans="1:65" s="14" customFormat="1" ht="11.25">
      <c r="B174" s="220"/>
      <c r="C174" s="221"/>
      <c r="D174" s="211" t="s">
        <v>176</v>
      </c>
      <c r="E174" s="222" t="s">
        <v>1</v>
      </c>
      <c r="F174" s="223" t="s">
        <v>82</v>
      </c>
      <c r="G174" s="221"/>
      <c r="H174" s="224">
        <v>1</v>
      </c>
      <c r="I174" s="225"/>
      <c r="J174" s="221"/>
      <c r="K174" s="221"/>
      <c r="L174" s="226"/>
      <c r="M174" s="227"/>
      <c r="N174" s="228"/>
      <c r="O174" s="228"/>
      <c r="P174" s="228"/>
      <c r="Q174" s="228"/>
      <c r="R174" s="228"/>
      <c r="S174" s="228"/>
      <c r="T174" s="229"/>
      <c r="AT174" s="230" t="s">
        <v>176</v>
      </c>
      <c r="AU174" s="230" t="s">
        <v>82</v>
      </c>
      <c r="AV174" s="14" t="s">
        <v>84</v>
      </c>
      <c r="AW174" s="14" t="s">
        <v>31</v>
      </c>
      <c r="AX174" s="14" t="s">
        <v>75</v>
      </c>
      <c r="AY174" s="230" t="s">
        <v>164</v>
      </c>
    </row>
    <row r="175" spans="1:65" s="15" customFormat="1" ht="11.25">
      <c r="B175" s="251"/>
      <c r="C175" s="252"/>
      <c r="D175" s="211" t="s">
        <v>176</v>
      </c>
      <c r="E175" s="253" t="s">
        <v>1</v>
      </c>
      <c r="F175" s="254" t="s">
        <v>1361</v>
      </c>
      <c r="G175" s="252"/>
      <c r="H175" s="255">
        <v>1</v>
      </c>
      <c r="I175" s="256"/>
      <c r="J175" s="252"/>
      <c r="K175" s="252"/>
      <c r="L175" s="257"/>
      <c r="M175" s="258"/>
      <c r="N175" s="259"/>
      <c r="O175" s="259"/>
      <c r="P175" s="259"/>
      <c r="Q175" s="259"/>
      <c r="R175" s="259"/>
      <c r="S175" s="259"/>
      <c r="T175" s="260"/>
      <c r="AT175" s="261" t="s">
        <v>176</v>
      </c>
      <c r="AU175" s="261" t="s">
        <v>82</v>
      </c>
      <c r="AV175" s="15" t="s">
        <v>172</v>
      </c>
      <c r="AW175" s="15" t="s">
        <v>31</v>
      </c>
      <c r="AX175" s="15" t="s">
        <v>82</v>
      </c>
      <c r="AY175" s="261" t="s">
        <v>164</v>
      </c>
    </row>
    <row r="176" spans="1:65" s="2" customFormat="1" ht="26.45" customHeight="1">
      <c r="A176" s="34"/>
      <c r="B176" s="35"/>
      <c r="C176" s="191" t="s">
        <v>253</v>
      </c>
      <c r="D176" s="191" t="s">
        <v>167</v>
      </c>
      <c r="E176" s="192" t="s">
        <v>1384</v>
      </c>
      <c r="F176" s="193" t="s">
        <v>1385</v>
      </c>
      <c r="G176" s="194" t="s">
        <v>204</v>
      </c>
      <c r="H176" s="195">
        <v>2</v>
      </c>
      <c r="I176" s="196"/>
      <c r="J176" s="197">
        <f>ROUND(I176*H176,2)</f>
        <v>0</v>
      </c>
      <c r="K176" s="193" t="s">
        <v>1</v>
      </c>
      <c r="L176" s="39"/>
      <c r="M176" s="198" t="s">
        <v>1</v>
      </c>
      <c r="N176" s="199" t="s">
        <v>40</v>
      </c>
      <c r="O176" s="71"/>
      <c r="P176" s="200">
        <f>O176*H176</f>
        <v>0</v>
      </c>
      <c r="Q176" s="200">
        <v>0</v>
      </c>
      <c r="R176" s="200">
        <f>Q176*H176</f>
        <v>0</v>
      </c>
      <c r="S176" s="200">
        <v>0</v>
      </c>
      <c r="T176" s="201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2" t="s">
        <v>172</v>
      </c>
      <c r="AT176" s="202" t="s">
        <v>167</v>
      </c>
      <c r="AU176" s="202" t="s">
        <v>82</v>
      </c>
      <c r="AY176" s="17" t="s">
        <v>164</v>
      </c>
      <c r="BE176" s="203">
        <f>IF(N176="základní",J176,0)</f>
        <v>0</v>
      </c>
      <c r="BF176" s="203">
        <f>IF(N176="snížená",J176,0)</f>
        <v>0</v>
      </c>
      <c r="BG176" s="203">
        <f>IF(N176="zákl. přenesená",J176,0)</f>
        <v>0</v>
      </c>
      <c r="BH176" s="203">
        <f>IF(N176="sníž. přenesená",J176,0)</f>
        <v>0</v>
      </c>
      <c r="BI176" s="203">
        <f>IF(N176="nulová",J176,0)</f>
        <v>0</v>
      </c>
      <c r="BJ176" s="17" t="s">
        <v>82</v>
      </c>
      <c r="BK176" s="203">
        <f>ROUND(I176*H176,2)</f>
        <v>0</v>
      </c>
      <c r="BL176" s="17" t="s">
        <v>172</v>
      </c>
      <c r="BM176" s="202" t="s">
        <v>344</v>
      </c>
    </row>
    <row r="177" spans="1:65" s="13" customFormat="1" ht="11.25">
      <c r="B177" s="209"/>
      <c r="C177" s="210"/>
      <c r="D177" s="211" t="s">
        <v>176</v>
      </c>
      <c r="E177" s="212" t="s">
        <v>1</v>
      </c>
      <c r="F177" s="213" t="s">
        <v>1383</v>
      </c>
      <c r="G177" s="210"/>
      <c r="H177" s="212" t="s">
        <v>1</v>
      </c>
      <c r="I177" s="214"/>
      <c r="J177" s="210"/>
      <c r="K177" s="210"/>
      <c r="L177" s="215"/>
      <c r="M177" s="216"/>
      <c r="N177" s="217"/>
      <c r="O177" s="217"/>
      <c r="P177" s="217"/>
      <c r="Q177" s="217"/>
      <c r="R177" s="217"/>
      <c r="S177" s="217"/>
      <c r="T177" s="218"/>
      <c r="AT177" s="219" t="s">
        <v>176</v>
      </c>
      <c r="AU177" s="219" t="s">
        <v>82</v>
      </c>
      <c r="AV177" s="13" t="s">
        <v>82</v>
      </c>
      <c r="AW177" s="13" t="s">
        <v>31</v>
      </c>
      <c r="AX177" s="13" t="s">
        <v>75</v>
      </c>
      <c r="AY177" s="219" t="s">
        <v>164</v>
      </c>
    </row>
    <row r="178" spans="1:65" s="14" customFormat="1" ht="11.25">
      <c r="B178" s="220"/>
      <c r="C178" s="221"/>
      <c r="D178" s="211" t="s">
        <v>176</v>
      </c>
      <c r="E178" s="222" t="s">
        <v>1</v>
      </c>
      <c r="F178" s="223" t="s">
        <v>84</v>
      </c>
      <c r="G178" s="221"/>
      <c r="H178" s="224">
        <v>2</v>
      </c>
      <c r="I178" s="225"/>
      <c r="J178" s="221"/>
      <c r="K178" s="221"/>
      <c r="L178" s="226"/>
      <c r="M178" s="227"/>
      <c r="N178" s="228"/>
      <c r="O178" s="228"/>
      <c r="P178" s="228"/>
      <c r="Q178" s="228"/>
      <c r="R178" s="228"/>
      <c r="S178" s="228"/>
      <c r="T178" s="229"/>
      <c r="AT178" s="230" t="s">
        <v>176</v>
      </c>
      <c r="AU178" s="230" t="s">
        <v>82</v>
      </c>
      <c r="AV178" s="14" t="s">
        <v>84</v>
      </c>
      <c r="AW178" s="14" t="s">
        <v>31</v>
      </c>
      <c r="AX178" s="14" t="s">
        <v>75</v>
      </c>
      <c r="AY178" s="230" t="s">
        <v>164</v>
      </c>
    </row>
    <row r="179" spans="1:65" s="15" customFormat="1" ht="11.25">
      <c r="B179" s="251"/>
      <c r="C179" s="252"/>
      <c r="D179" s="211" t="s">
        <v>176</v>
      </c>
      <c r="E179" s="253" t="s">
        <v>1</v>
      </c>
      <c r="F179" s="254" t="s">
        <v>1361</v>
      </c>
      <c r="G179" s="252"/>
      <c r="H179" s="255">
        <v>2</v>
      </c>
      <c r="I179" s="256"/>
      <c r="J179" s="252"/>
      <c r="K179" s="252"/>
      <c r="L179" s="257"/>
      <c r="M179" s="258"/>
      <c r="N179" s="259"/>
      <c r="O179" s="259"/>
      <c r="P179" s="259"/>
      <c r="Q179" s="259"/>
      <c r="R179" s="259"/>
      <c r="S179" s="259"/>
      <c r="T179" s="260"/>
      <c r="AT179" s="261" t="s">
        <v>176</v>
      </c>
      <c r="AU179" s="261" t="s">
        <v>82</v>
      </c>
      <c r="AV179" s="15" t="s">
        <v>172</v>
      </c>
      <c r="AW179" s="15" t="s">
        <v>31</v>
      </c>
      <c r="AX179" s="15" t="s">
        <v>82</v>
      </c>
      <c r="AY179" s="261" t="s">
        <v>164</v>
      </c>
    </row>
    <row r="180" spans="1:65" s="2" customFormat="1" ht="40.9" customHeight="1">
      <c r="A180" s="34"/>
      <c r="B180" s="35"/>
      <c r="C180" s="191" t="s">
        <v>261</v>
      </c>
      <c r="D180" s="191" t="s">
        <v>167</v>
      </c>
      <c r="E180" s="192" t="s">
        <v>1386</v>
      </c>
      <c r="F180" s="193" t="s">
        <v>1387</v>
      </c>
      <c r="G180" s="194" t="s">
        <v>189</v>
      </c>
      <c r="H180" s="195">
        <v>2</v>
      </c>
      <c r="I180" s="196"/>
      <c r="J180" s="197">
        <f>ROUND(I180*H180,2)</f>
        <v>0</v>
      </c>
      <c r="K180" s="193" t="s">
        <v>1</v>
      </c>
      <c r="L180" s="39"/>
      <c r="M180" s="198" t="s">
        <v>1</v>
      </c>
      <c r="N180" s="199" t="s">
        <v>40</v>
      </c>
      <c r="O180" s="71"/>
      <c r="P180" s="200">
        <f>O180*H180</f>
        <v>0</v>
      </c>
      <c r="Q180" s="200">
        <v>0</v>
      </c>
      <c r="R180" s="200">
        <f>Q180*H180</f>
        <v>0</v>
      </c>
      <c r="S180" s="200">
        <v>0</v>
      </c>
      <c r="T180" s="201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2" t="s">
        <v>172</v>
      </c>
      <c r="AT180" s="202" t="s">
        <v>167</v>
      </c>
      <c r="AU180" s="202" t="s">
        <v>82</v>
      </c>
      <c r="AY180" s="17" t="s">
        <v>164</v>
      </c>
      <c r="BE180" s="203">
        <f>IF(N180="základní",J180,0)</f>
        <v>0</v>
      </c>
      <c r="BF180" s="203">
        <f>IF(N180="snížená",J180,0)</f>
        <v>0</v>
      </c>
      <c r="BG180" s="203">
        <f>IF(N180="zákl. přenesená",J180,0)</f>
        <v>0</v>
      </c>
      <c r="BH180" s="203">
        <f>IF(N180="sníž. přenesená",J180,0)</f>
        <v>0</v>
      </c>
      <c r="BI180" s="203">
        <f>IF(N180="nulová",J180,0)</f>
        <v>0</v>
      </c>
      <c r="BJ180" s="17" t="s">
        <v>82</v>
      </c>
      <c r="BK180" s="203">
        <f>ROUND(I180*H180,2)</f>
        <v>0</v>
      </c>
      <c r="BL180" s="17" t="s">
        <v>172</v>
      </c>
      <c r="BM180" s="202" t="s">
        <v>360</v>
      </c>
    </row>
    <row r="181" spans="1:65" s="13" customFormat="1" ht="11.25">
      <c r="B181" s="209"/>
      <c r="C181" s="210"/>
      <c r="D181" s="211" t="s">
        <v>176</v>
      </c>
      <c r="E181" s="212" t="s">
        <v>1</v>
      </c>
      <c r="F181" s="213" t="s">
        <v>1374</v>
      </c>
      <c r="G181" s="210"/>
      <c r="H181" s="212" t="s">
        <v>1</v>
      </c>
      <c r="I181" s="214"/>
      <c r="J181" s="210"/>
      <c r="K181" s="210"/>
      <c r="L181" s="215"/>
      <c r="M181" s="216"/>
      <c r="N181" s="217"/>
      <c r="O181" s="217"/>
      <c r="P181" s="217"/>
      <c r="Q181" s="217"/>
      <c r="R181" s="217"/>
      <c r="S181" s="217"/>
      <c r="T181" s="218"/>
      <c r="AT181" s="219" t="s">
        <v>176</v>
      </c>
      <c r="AU181" s="219" t="s">
        <v>82</v>
      </c>
      <c r="AV181" s="13" t="s">
        <v>82</v>
      </c>
      <c r="AW181" s="13" t="s">
        <v>31</v>
      </c>
      <c r="AX181" s="13" t="s">
        <v>75</v>
      </c>
      <c r="AY181" s="219" t="s">
        <v>164</v>
      </c>
    </row>
    <row r="182" spans="1:65" s="14" customFormat="1" ht="11.25">
      <c r="B182" s="220"/>
      <c r="C182" s="221"/>
      <c r="D182" s="211" t="s">
        <v>176</v>
      </c>
      <c r="E182" s="222" t="s">
        <v>1</v>
      </c>
      <c r="F182" s="223" t="s">
        <v>84</v>
      </c>
      <c r="G182" s="221"/>
      <c r="H182" s="224">
        <v>2</v>
      </c>
      <c r="I182" s="225"/>
      <c r="J182" s="221"/>
      <c r="K182" s="221"/>
      <c r="L182" s="226"/>
      <c r="M182" s="227"/>
      <c r="N182" s="228"/>
      <c r="O182" s="228"/>
      <c r="P182" s="228"/>
      <c r="Q182" s="228"/>
      <c r="R182" s="228"/>
      <c r="S182" s="228"/>
      <c r="T182" s="229"/>
      <c r="AT182" s="230" t="s">
        <v>176</v>
      </c>
      <c r="AU182" s="230" t="s">
        <v>82</v>
      </c>
      <c r="AV182" s="14" t="s">
        <v>84</v>
      </c>
      <c r="AW182" s="14" t="s">
        <v>31</v>
      </c>
      <c r="AX182" s="14" t="s">
        <v>75</v>
      </c>
      <c r="AY182" s="230" t="s">
        <v>164</v>
      </c>
    </row>
    <row r="183" spans="1:65" s="15" customFormat="1" ht="11.25">
      <c r="B183" s="251"/>
      <c r="C183" s="252"/>
      <c r="D183" s="211" t="s">
        <v>176</v>
      </c>
      <c r="E183" s="253" t="s">
        <v>1</v>
      </c>
      <c r="F183" s="254" t="s">
        <v>1361</v>
      </c>
      <c r="G183" s="252"/>
      <c r="H183" s="255">
        <v>2</v>
      </c>
      <c r="I183" s="256"/>
      <c r="J183" s="252"/>
      <c r="K183" s="252"/>
      <c r="L183" s="257"/>
      <c r="M183" s="258"/>
      <c r="N183" s="259"/>
      <c r="O183" s="259"/>
      <c r="P183" s="259"/>
      <c r="Q183" s="259"/>
      <c r="R183" s="259"/>
      <c r="S183" s="259"/>
      <c r="T183" s="260"/>
      <c r="AT183" s="261" t="s">
        <v>176</v>
      </c>
      <c r="AU183" s="261" t="s">
        <v>82</v>
      </c>
      <c r="AV183" s="15" t="s">
        <v>172</v>
      </c>
      <c r="AW183" s="15" t="s">
        <v>31</v>
      </c>
      <c r="AX183" s="15" t="s">
        <v>82</v>
      </c>
      <c r="AY183" s="261" t="s">
        <v>164</v>
      </c>
    </row>
    <row r="184" spans="1:65" s="2" customFormat="1" ht="40.9" customHeight="1">
      <c r="A184" s="34"/>
      <c r="B184" s="35"/>
      <c r="C184" s="191" t="s">
        <v>268</v>
      </c>
      <c r="D184" s="191" t="s">
        <v>167</v>
      </c>
      <c r="E184" s="192" t="s">
        <v>1388</v>
      </c>
      <c r="F184" s="193" t="s">
        <v>1389</v>
      </c>
      <c r="G184" s="194" t="s">
        <v>189</v>
      </c>
      <c r="H184" s="195">
        <v>1</v>
      </c>
      <c r="I184" s="196"/>
      <c r="J184" s="197">
        <f>ROUND(I184*H184,2)</f>
        <v>0</v>
      </c>
      <c r="K184" s="193" t="s">
        <v>1</v>
      </c>
      <c r="L184" s="39"/>
      <c r="M184" s="198" t="s">
        <v>1</v>
      </c>
      <c r="N184" s="199" t="s">
        <v>40</v>
      </c>
      <c r="O184" s="71"/>
      <c r="P184" s="200">
        <f>O184*H184</f>
        <v>0</v>
      </c>
      <c r="Q184" s="200">
        <v>0</v>
      </c>
      <c r="R184" s="200">
        <f>Q184*H184</f>
        <v>0</v>
      </c>
      <c r="S184" s="200">
        <v>0</v>
      </c>
      <c r="T184" s="201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02" t="s">
        <v>172</v>
      </c>
      <c r="AT184" s="202" t="s">
        <v>167</v>
      </c>
      <c r="AU184" s="202" t="s">
        <v>82</v>
      </c>
      <c r="AY184" s="17" t="s">
        <v>164</v>
      </c>
      <c r="BE184" s="203">
        <f>IF(N184="základní",J184,0)</f>
        <v>0</v>
      </c>
      <c r="BF184" s="203">
        <f>IF(N184="snížená",J184,0)</f>
        <v>0</v>
      </c>
      <c r="BG184" s="203">
        <f>IF(N184="zákl. přenesená",J184,0)</f>
        <v>0</v>
      </c>
      <c r="BH184" s="203">
        <f>IF(N184="sníž. přenesená",J184,0)</f>
        <v>0</v>
      </c>
      <c r="BI184" s="203">
        <f>IF(N184="nulová",J184,0)</f>
        <v>0</v>
      </c>
      <c r="BJ184" s="17" t="s">
        <v>82</v>
      </c>
      <c r="BK184" s="203">
        <f>ROUND(I184*H184,2)</f>
        <v>0</v>
      </c>
      <c r="BL184" s="17" t="s">
        <v>172</v>
      </c>
      <c r="BM184" s="202" t="s">
        <v>373</v>
      </c>
    </row>
    <row r="185" spans="1:65" s="13" customFormat="1" ht="11.25">
      <c r="B185" s="209"/>
      <c r="C185" s="210"/>
      <c r="D185" s="211" t="s">
        <v>176</v>
      </c>
      <c r="E185" s="212" t="s">
        <v>1</v>
      </c>
      <c r="F185" s="213" t="s">
        <v>1374</v>
      </c>
      <c r="G185" s="210"/>
      <c r="H185" s="212" t="s">
        <v>1</v>
      </c>
      <c r="I185" s="214"/>
      <c r="J185" s="210"/>
      <c r="K185" s="210"/>
      <c r="L185" s="215"/>
      <c r="M185" s="216"/>
      <c r="N185" s="217"/>
      <c r="O185" s="217"/>
      <c r="P185" s="217"/>
      <c r="Q185" s="217"/>
      <c r="R185" s="217"/>
      <c r="S185" s="217"/>
      <c r="T185" s="218"/>
      <c r="AT185" s="219" t="s">
        <v>176</v>
      </c>
      <c r="AU185" s="219" t="s">
        <v>82</v>
      </c>
      <c r="AV185" s="13" t="s">
        <v>82</v>
      </c>
      <c r="AW185" s="13" t="s">
        <v>31</v>
      </c>
      <c r="AX185" s="13" t="s">
        <v>75</v>
      </c>
      <c r="AY185" s="219" t="s">
        <v>164</v>
      </c>
    </row>
    <row r="186" spans="1:65" s="14" customFormat="1" ht="11.25">
      <c r="B186" s="220"/>
      <c r="C186" s="221"/>
      <c r="D186" s="211" t="s">
        <v>176</v>
      </c>
      <c r="E186" s="222" t="s">
        <v>1</v>
      </c>
      <c r="F186" s="223" t="s">
        <v>82</v>
      </c>
      <c r="G186" s="221"/>
      <c r="H186" s="224">
        <v>1</v>
      </c>
      <c r="I186" s="225"/>
      <c r="J186" s="221"/>
      <c r="K186" s="221"/>
      <c r="L186" s="226"/>
      <c r="M186" s="227"/>
      <c r="N186" s="228"/>
      <c r="O186" s="228"/>
      <c r="P186" s="228"/>
      <c r="Q186" s="228"/>
      <c r="R186" s="228"/>
      <c r="S186" s="228"/>
      <c r="T186" s="229"/>
      <c r="AT186" s="230" t="s">
        <v>176</v>
      </c>
      <c r="AU186" s="230" t="s">
        <v>82</v>
      </c>
      <c r="AV186" s="14" t="s">
        <v>84</v>
      </c>
      <c r="AW186" s="14" t="s">
        <v>31</v>
      </c>
      <c r="AX186" s="14" t="s">
        <v>75</v>
      </c>
      <c r="AY186" s="230" t="s">
        <v>164</v>
      </c>
    </row>
    <row r="187" spans="1:65" s="15" customFormat="1" ht="11.25">
      <c r="B187" s="251"/>
      <c r="C187" s="252"/>
      <c r="D187" s="211" t="s">
        <v>176</v>
      </c>
      <c r="E187" s="253" t="s">
        <v>1</v>
      </c>
      <c r="F187" s="254" t="s">
        <v>1361</v>
      </c>
      <c r="G187" s="252"/>
      <c r="H187" s="255">
        <v>1</v>
      </c>
      <c r="I187" s="256"/>
      <c r="J187" s="252"/>
      <c r="K187" s="252"/>
      <c r="L187" s="257"/>
      <c r="M187" s="258"/>
      <c r="N187" s="259"/>
      <c r="O187" s="259"/>
      <c r="P187" s="259"/>
      <c r="Q187" s="259"/>
      <c r="R187" s="259"/>
      <c r="S187" s="259"/>
      <c r="T187" s="260"/>
      <c r="AT187" s="261" t="s">
        <v>176</v>
      </c>
      <c r="AU187" s="261" t="s">
        <v>82</v>
      </c>
      <c r="AV187" s="15" t="s">
        <v>172</v>
      </c>
      <c r="AW187" s="15" t="s">
        <v>31</v>
      </c>
      <c r="AX187" s="15" t="s">
        <v>82</v>
      </c>
      <c r="AY187" s="261" t="s">
        <v>164</v>
      </c>
    </row>
    <row r="188" spans="1:65" s="2" customFormat="1" ht="24" customHeight="1">
      <c r="A188" s="34"/>
      <c r="B188" s="35"/>
      <c r="C188" s="191" t="s">
        <v>276</v>
      </c>
      <c r="D188" s="191" t="s">
        <v>167</v>
      </c>
      <c r="E188" s="192" t="s">
        <v>1390</v>
      </c>
      <c r="F188" s="193" t="s">
        <v>1391</v>
      </c>
      <c r="G188" s="194" t="s">
        <v>204</v>
      </c>
      <c r="H188" s="195">
        <v>29</v>
      </c>
      <c r="I188" s="196"/>
      <c r="J188" s="197">
        <f>ROUND(I188*H188,2)</f>
        <v>0</v>
      </c>
      <c r="K188" s="193" t="s">
        <v>1</v>
      </c>
      <c r="L188" s="39"/>
      <c r="M188" s="198" t="s">
        <v>1</v>
      </c>
      <c r="N188" s="199" t="s">
        <v>40</v>
      </c>
      <c r="O188" s="71"/>
      <c r="P188" s="200">
        <f>O188*H188</f>
        <v>0</v>
      </c>
      <c r="Q188" s="200">
        <v>0</v>
      </c>
      <c r="R188" s="200">
        <f>Q188*H188</f>
        <v>0</v>
      </c>
      <c r="S188" s="200">
        <v>0</v>
      </c>
      <c r="T188" s="201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2" t="s">
        <v>172</v>
      </c>
      <c r="AT188" s="202" t="s">
        <v>167</v>
      </c>
      <c r="AU188" s="202" t="s">
        <v>82</v>
      </c>
      <c r="AY188" s="17" t="s">
        <v>164</v>
      </c>
      <c r="BE188" s="203">
        <f>IF(N188="základní",J188,0)</f>
        <v>0</v>
      </c>
      <c r="BF188" s="203">
        <f>IF(N188="snížená",J188,0)</f>
        <v>0</v>
      </c>
      <c r="BG188" s="203">
        <f>IF(N188="zákl. přenesená",J188,0)</f>
        <v>0</v>
      </c>
      <c r="BH188" s="203">
        <f>IF(N188="sníž. přenesená",J188,0)</f>
        <v>0</v>
      </c>
      <c r="BI188" s="203">
        <f>IF(N188="nulová",J188,0)</f>
        <v>0</v>
      </c>
      <c r="BJ188" s="17" t="s">
        <v>82</v>
      </c>
      <c r="BK188" s="203">
        <f>ROUND(I188*H188,2)</f>
        <v>0</v>
      </c>
      <c r="BL188" s="17" t="s">
        <v>172</v>
      </c>
      <c r="BM188" s="202" t="s">
        <v>384</v>
      </c>
    </row>
    <row r="189" spans="1:65" s="13" customFormat="1" ht="11.25">
      <c r="B189" s="209"/>
      <c r="C189" s="210"/>
      <c r="D189" s="211" t="s">
        <v>176</v>
      </c>
      <c r="E189" s="212" t="s">
        <v>1</v>
      </c>
      <c r="F189" s="213" t="s">
        <v>1383</v>
      </c>
      <c r="G189" s="210"/>
      <c r="H189" s="212" t="s">
        <v>1</v>
      </c>
      <c r="I189" s="214"/>
      <c r="J189" s="210"/>
      <c r="K189" s="210"/>
      <c r="L189" s="215"/>
      <c r="M189" s="216"/>
      <c r="N189" s="217"/>
      <c r="O189" s="217"/>
      <c r="P189" s="217"/>
      <c r="Q189" s="217"/>
      <c r="R189" s="217"/>
      <c r="S189" s="217"/>
      <c r="T189" s="218"/>
      <c r="AT189" s="219" t="s">
        <v>176</v>
      </c>
      <c r="AU189" s="219" t="s">
        <v>82</v>
      </c>
      <c r="AV189" s="13" t="s">
        <v>82</v>
      </c>
      <c r="AW189" s="13" t="s">
        <v>31</v>
      </c>
      <c r="AX189" s="13" t="s">
        <v>75</v>
      </c>
      <c r="AY189" s="219" t="s">
        <v>164</v>
      </c>
    </row>
    <row r="190" spans="1:65" s="14" customFormat="1" ht="11.25">
      <c r="B190" s="220"/>
      <c r="C190" s="221"/>
      <c r="D190" s="211" t="s">
        <v>176</v>
      </c>
      <c r="E190" s="222" t="s">
        <v>1</v>
      </c>
      <c r="F190" s="223" t="s">
        <v>390</v>
      </c>
      <c r="G190" s="221"/>
      <c r="H190" s="224">
        <v>29</v>
      </c>
      <c r="I190" s="225"/>
      <c r="J190" s="221"/>
      <c r="K190" s="221"/>
      <c r="L190" s="226"/>
      <c r="M190" s="227"/>
      <c r="N190" s="228"/>
      <c r="O190" s="228"/>
      <c r="P190" s="228"/>
      <c r="Q190" s="228"/>
      <c r="R190" s="228"/>
      <c r="S190" s="228"/>
      <c r="T190" s="229"/>
      <c r="AT190" s="230" t="s">
        <v>176</v>
      </c>
      <c r="AU190" s="230" t="s">
        <v>82</v>
      </c>
      <c r="AV190" s="14" t="s">
        <v>84</v>
      </c>
      <c r="AW190" s="14" t="s">
        <v>31</v>
      </c>
      <c r="AX190" s="14" t="s">
        <v>75</v>
      </c>
      <c r="AY190" s="230" t="s">
        <v>164</v>
      </c>
    </row>
    <row r="191" spans="1:65" s="15" customFormat="1" ht="11.25">
      <c r="B191" s="251"/>
      <c r="C191" s="252"/>
      <c r="D191" s="211" t="s">
        <v>176</v>
      </c>
      <c r="E191" s="253" t="s">
        <v>1</v>
      </c>
      <c r="F191" s="254" t="s">
        <v>1361</v>
      </c>
      <c r="G191" s="252"/>
      <c r="H191" s="255">
        <v>29</v>
      </c>
      <c r="I191" s="256"/>
      <c r="J191" s="252"/>
      <c r="K191" s="252"/>
      <c r="L191" s="257"/>
      <c r="M191" s="258"/>
      <c r="N191" s="259"/>
      <c r="O191" s="259"/>
      <c r="P191" s="259"/>
      <c r="Q191" s="259"/>
      <c r="R191" s="259"/>
      <c r="S191" s="259"/>
      <c r="T191" s="260"/>
      <c r="AT191" s="261" t="s">
        <v>176</v>
      </c>
      <c r="AU191" s="261" t="s">
        <v>82</v>
      </c>
      <c r="AV191" s="15" t="s">
        <v>172</v>
      </c>
      <c r="AW191" s="15" t="s">
        <v>31</v>
      </c>
      <c r="AX191" s="15" t="s">
        <v>82</v>
      </c>
      <c r="AY191" s="261" t="s">
        <v>164</v>
      </c>
    </row>
    <row r="192" spans="1:65" s="2" customFormat="1" ht="26.45" customHeight="1">
      <c r="A192" s="34"/>
      <c r="B192" s="35"/>
      <c r="C192" s="191" t="s">
        <v>8</v>
      </c>
      <c r="D192" s="191" t="s">
        <v>167</v>
      </c>
      <c r="E192" s="192" t="s">
        <v>1392</v>
      </c>
      <c r="F192" s="193" t="s">
        <v>1393</v>
      </c>
      <c r="G192" s="194" t="s">
        <v>204</v>
      </c>
      <c r="H192" s="195">
        <v>29</v>
      </c>
      <c r="I192" s="196"/>
      <c r="J192" s="197">
        <f>ROUND(I192*H192,2)</f>
        <v>0</v>
      </c>
      <c r="K192" s="193" t="s">
        <v>1</v>
      </c>
      <c r="L192" s="39"/>
      <c r="M192" s="198" t="s">
        <v>1</v>
      </c>
      <c r="N192" s="199" t="s">
        <v>40</v>
      </c>
      <c r="O192" s="71"/>
      <c r="P192" s="200">
        <f>O192*H192</f>
        <v>0</v>
      </c>
      <c r="Q192" s="200">
        <v>0</v>
      </c>
      <c r="R192" s="200">
        <f>Q192*H192</f>
        <v>0</v>
      </c>
      <c r="S192" s="200">
        <v>0</v>
      </c>
      <c r="T192" s="201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2" t="s">
        <v>172</v>
      </c>
      <c r="AT192" s="202" t="s">
        <v>167</v>
      </c>
      <c r="AU192" s="202" t="s">
        <v>82</v>
      </c>
      <c r="AY192" s="17" t="s">
        <v>164</v>
      </c>
      <c r="BE192" s="203">
        <f>IF(N192="základní",J192,0)</f>
        <v>0</v>
      </c>
      <c r="BF192" s="203">
        <f>IF(N192="snížená",J192,0)</f>
        <v>0</v>
      </c>
      <c r="BG192" s="203">
        <f>IF(N192="zákl. přenesená",J192,0)</f>
        <v>0</v>
      </c>
      <c r="BH192" s="203">
        <f>IF(N192="sníž. přenesená",J192,0)</f>
        <v>0</v>
      </c>
      <c r="BI192" s="203">
        <f>IF(N192="nulová",J192,0)</f>
        <v>0</v>
      </c>
      <c r="BJ192" s="17" t="s">
        <v>82</v>
      </c>
      <c r="BK192" s="203">
        <f>ROUND(I192*H192,2)</f>
        <v>0</v>
      </c>
      <c r="BL192" s="17" t="s">
        <v>172</v>
      </c>
      <c r="BM192" s="202" t="s">
        <v>396</v>
      </c>
    </row>
    <row r="193" spans="1:65" s="13" customFormat="1" ht="11.25">
      <c r="B193" s="209"/>
      <c r="C193" s="210"/>
      <c r="D193" s="211" t="s">
        <v>176</v>
      </c>
      <c r="E193" s="212" t="s">
        <v>1</v>
      </c>
      <c r="F193" s="213" t="s">
        <v>1383</v>
      </c>
      <c r="G193" s="210"/>
      <c r="H193" s="212" t="s">
        <v>1</v>
      </c>
      <c r="I193" s="214"/>
      <c r="J193" s="210"/>
      <c r="K193" s="210"/>
      <c r="L193" s="215"/>
      <c r="M193" s="216"/>
      <c r="N193" s="217"/>
      <c r="O193" s="217"/>
      <c r="P193" s="217"/>
      <c r="Q193" s="217"/>
      <c r="R193" s="217"/>
      <c r="S193" s="217"/>
      <c r="T193" s="218"/>
      <c r="AT193" s="219" t="s">
        <v>176</v>
      </c>
      <c r="AU193" s="219" t="s">
        <v>82</v>
      </c>
      <c r="AV193" s="13" t="s">
        <v>82</v>
      </c>
      <c r="AW193" s="13" t="s">
        <v>31</v>
      </c>
      <c r="AX193" s="13" t="s">
        <v>75</v>
      </c>
      <c r="AY193" s="219" t="s">
        <v>164</v>
      </c>
    </row>
    <row r="194" spans="1:65" s="14" customFormat="1" ht="11.25">
      <c r="B194" s="220"/>
      <c r="C194" s="221"/>
      <c r="D194" s="211" t="s">
        <v>176</v>
      </c>
      <c r="E194" s="222" t="s">
        <v>1</v>
      </c>
      <c r="F194" s="223" t="s">
        <v>390</v>
      </c>
      <c r="G194" s="221"/>
      <c r="H194" s="224">
        <v>29</v>
      </c>
      <c r="I194" s="225"/>
      <c r="J194" s="221"/>
      <c r="K194" s="221"/>
      <c r="L194" s="226"/>
      <c r="M194" s="227"/>
      <c r="N194" s="228"/>
      <c r="O194" s="228"/>
      <c r="P194" s="228"/>
      <c r="Q194" s="228"/>
      <c r="R194" s="228"/>
      <c r="S194" s="228"/>
      <c r="T194" s="229"/>
      <c r="AT194" s="230" t="s">
        <v>176</v>
      </c>
      <c r="AU194" s="230" t="s">
        <v>82</v>
      </c>
      <c r="AV194" s="14" t="s">
        <v>84</v>
      </c>
      <c r="AW194" s="14" t="s">
        <v>31</v>
      </c>
      <c r="AX194" s="14" t="s">
        <v>75</v>
      </c>
      <c r="AY194" s="230" t="s">
        <v>164</v>
      </c>
    </row>
    <row r="195" spans="1:65" s="15" customFormat="1" ht="11.25">
      <c r="B195" s="251"/>
      <c r="C195" s="252"/>
      <c r="D195" s="211" t="s">
        <v>176</v>
      </c>
      <c r="E195" s="253" t="s">
        <v>1</v>
      </c>
      <c r="F195" s="254" t="s">
        <v>1361</v>
      </c>
      <c r="G195" s="252"/>
      <c r="H195" s="255">
        <v>29</v>
      </c>
      <c r="I195" s="256"/>
      <c r="J195" s="252"/>
      <c r="K195" s="252"/>
      <c r="L195" s="257"/>
      <c r="M195" s="258"/>
      <c r="N195" s="259"/>
      <c r="O195" s="259"/>
      <c r="P195" s="259"/>
      <c r="Q195" s="259"/>
      <c r="R195" s="259"/>
      <c r="S195" s="259"/>
      <c r="T195" s="260"/>
      <c r="AT195" s="261" t="s">
        <v>176</v>
      </c>
      <c r="AU195" s="261" t="s">
        <v>82</v>
      </c>
      <c r="AV195" s="15" t="s">
        <v>172</v>
      </c>
      <c r="AW195" s="15" t="s">
        <v>31</v>
      </c>
      <c r="AX195" s="15" t="s">
        <v>82</v>
      </c>
      <c r="AY195" s="261" t="s">
        <v>164</v>
      </c>
    </row>
    <row r="196" spans="1:65" s="2" customFormat="1" ht="16.5" customHeight="1">
      <c r="A196" s="34"/>
      <c r="B196" s="35"/>
      <c r="C196" s="191" t="s">
        <v>290</v>
      </c>
      <c r="D196" s="191" t="s">
        <v>167</v>
      </c>
      <c r="E196" s="192" t="s">
        <v>1394</v>
      </c>
      <c r="F196" s="193" t="s">
        <v>1395</v>
      </c>
      <c r="G196" s="194" t="s">
        <v>204</v>
      </c>
      <c r="H196" s="195">
        <v>29</v>
      </c>
      <c r="I196" s="196"/>
      <c r="J196" s="197">
        <f>ROUND(I196*H196,2)</f>
        <v>0</v>
      </c>
      <c r="K196" s="193" t="s">
        <v>1</v>
      </c>
      <c r="L196" s="39"/>
      <c r="M196" s="198" t="s">
        <v>1</v>
      </c>
      <c r="N196" s="199" t="s">
        <v>40</v>
      </c>
      <c r="O196" s="71"/>
      <c r="P196" s="200">
        <f>O196*H196</f>
        <v>0</v>
      </c>
      <c r="Q196" s="200">
        <v>0</v>
      </c>
      <c r="R196" s="200">
        <f>Q196*H196</f>
        <v>0</v>
      </c>
      <c r="S196" s="200">
        <v>0</v>
      </c>
      <c r="T196" s="201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02" t="s">
        <v>172</v>
      </c>
      <c r="AT196" s="202" t="s">
        <v>167</v>
      </c>
      <c r="AU196" s="202" t="s">
        <v>82</v>
      </c>
      <c r="AY196" s="17" t="s">
        <v>164</v>
      </c>
      <c r="BE196" s="203">
        <f>IF(N196="základní",J196,0)</f>
        <v>0</v>
      </c>
      <c r="BF196" s="203">
        <f>IF(N196="snížená",J196,0)</f>
        <v>0</v>
      </c>
      <c r="BG196" s="203">
        <f>IF(N196="zákl. přenesená",J196,0)</f>
        <v>0</v>
      </c>
      <c r="BH196" s="203">
        <f>IF(N196="sníž. přenesená",J196,0)</f>
        <v>0</v>
      </c>
      <c r="BI196" s="203">
        <f>IF(N196="nulová",J196,0)</f>
        <v>0</v>
      </c>
      <c r="BJ196" s="17" t="s">
        <v>82</v>
      </c>
      <c r="BK196" s="203">
        <f>ROUND(I196*H196,2)</f>
        <v>0</v>
      </c>
      <c r="BL196" s="17" t="s">
        <v>172</v>
      </c>
      <c r="BM196" s="202" t="s">
        <v>406</v>
      </c>
    </row>
    <row r="197" spans="1:65" s="13" customFormat="1" ht="11.25">
      <c r="B197" s="209"/>
      <c r="C197" s="210"/>
      <c r="D197" s="211" t="s">
        <v>176</v>
      </c>
      <c r="E197" s="212" t="s">
        <v>1</v>
      </c>
      <c r="F197" s="213" t="s">
        <v>1383</v>
      </c>
      <c r="G197" s="210"/>
      <c r="H197" s="212" t="s">
        <v>1</v>
      </c>
      <c r="I197" s="214"/>
      <c r="J197" s="210"/>
      <c r="K197" s="210"/>
      <c r="L197" s="215"/>
      <c r="M197" s="216"/>
      <c r="N197" s="217"/>
      <c r="O197" s="217"/>
      <c r="P197" s="217"/>
      <c r="Q197" s="217"/>
      <c r="R197" s="217"/>
      <c r="S197" s="217"/>
      <c r="T197" s="218"/>
      <c r="AT197" s="219" t="s">
        <v>176</v>
      </c>
      <c r="AU197" s="219" t="s">
        <v>82</v>
      </c>
      <c r="AV197" s="13" t="s">
        <v>82</v>
      </c>
      <c r="AW197" s="13" t="s">
        <v>31</v>
      </c>
      <c r="AX197" s="13" t="s">
        <v>75</v>
      </c>
      <c r="AY197" s="219" t="s">
        <v>164</v>
      </c>
    </row>
    <row r="198" spans="1:65" s="14" customFormat="1" ht="11.25">
      <c r="B198" s="220"/>
      <c r="C198" s="221"/>
      <c r="D198" s="211" t="s">
        <v>176</v>
      </c>
      <c r="E198" s="222" t="s">
        <v>1</v>
      </c>
      <c r="F198" s="223" t="s">
        <v>390</v>
      </c>
      <c r="G198" s="221"/>
      <c r="H198" s="224">
        <v>29</v>
      </c>
      <c r="I198" s="225"/>
      <c r="J198" s="221"/>
      <c r="K198" s="221"/>
      <c r="L198" s="226"/>
      <c r="M198" s="227"/>
      <c r="N198" s="228"/>
      <c r="O198" s="228"/>
      <c r="P198" s="228"/>
      <c r="Q198" s="228"/>
      <c r="R198" s="228"/>
      <c r="S198" s="228"/>
      <c r="T198" s="229"/>
      <c r="AT198" s="230" t="s">
        <v>176</v>
      </c>
      <c r="AU198" s="230" t="s">
        <v>82</v>
      </c>
      <c r="AV198" s="14" t="s">
        <v>84</v>
      </c>
      <c r="AW198" s="14" t="s">
        <v>31</v>
      </c>
      <c r="AX198" s="14" t="s">
        <v>75</v>
      </c>
      <c r="AY198" s="230" t="s">
        <v>164</v>
      </c>
    </row>
    <row r="199" spans="1:65" s="15" customFormat="1" ht="11.25">
      <c r="B199" s="251"/>
      <c r="C199" s="252"/>
      <c r="D199" s="211" t="s">
        <v>176</v>
      </c>
      <c r="E199" s="253" t="s">
        <v>1</v>
      </c>
      <c r="F199" s="254" t="s">
        <v>1361</v>
      </c>
      <c r="G199" s="252"/>
      <c r="H199" s="255">
        <v>29</v>
      </c>
      <c r="I199" s="256"/>
      <c r="J199" s="252"/>
      <c r="K199" s="252"/>
      <c r="L199" s="257"/>
      <c r="M199" s="258"/>
      <c r="N199" s="259"/>
      <c r="O199" s="259"/>
      <c r="P199" s="259"/>
      <c r="Q199" s="259"/>
      <c r="R199" s="259"/>
      <c r="S199" s="259"/>
      <c r="T199" s="260"/>
      <c r="AT199" s="261" t="s">
        <v>176</v>
      </c>
      <c r="AU199" s="261" t="s">
        <v>82</v>
      </c>
      <c r="AV199" s="15" t="s">
        <v>172</v>
      </c>
      <c r="AW199" s="15" t="s">
        <v>31</v>
      </c>
      <c r="AX199" s="15" t="s">
        <v>82</v>
      </c>
      <c r="AY199" s="261" t="s">
        <v>164</v>
      </c>
    </row>
    <row r="200" spans="1:65" s="2" customFormat="1" ht="16.5" customHeight="1">
      <c r="A200" s="34"/>
      <c r="B200" s="35"/>
      <c r="C200" s="191" t="s">
        <v>298</v>
      </c>
      <c r="D200" s="191" t="s">
        <v>167</v>
      </c>
      <c r="E200" s="192" t="s">
        <v>1396</v>
      </c>
      <c r="F200" s="193" t="s">
        <v>1397</v>
      </c>
      <c r="G200" s="194" t="s">
        <v>204</v>
      </c>
      <c r="H200" s="195">
        <v>29</v>
      </c>
      <c r="I200" s="196"/>
      <c r="J200" s="197">
        <f>ROUND(I200*H200,2)</f>
        <v>0</v>
      </c>
      <c r="K200" s="193" t="s">
        <v>1</v>
      </c>
      <c r="L200" s="39"/>
      <c r="M200" s="198" t="s">
        <v>1</v>
      </c>
      <c r="N200" s="199" t="s">
        <v>40</v>
      </c>
      <c r="O200" s="71"/>
      <c r="P200" s="200">
        <f>O200*H200</f>
        <v>0</v>
      </c>
      <c r="Q200" s="200">
        <v>0</v>
      </c>
      <c r="R200" s="200">
        <f>Q200*H200</f>
        <v>0</v>
      </c>
      <c r="S200" s="200">
        <v>0</v>
      </c>
      <c r="T200" s="201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02" t="s">
        <v>172</v>
      </c>
      <c r="AT200" s="202" t="s">
        <v>167</v>
      </c>
      <c r="AU200" s="202" t="s">
        <v>82</v>
      </c>
      <c r="AY200" s="17" t="s">
        <v>164</v>
      </c>
      <c r="BE200" s="203">
        <f>IF(N200="základní",J200,0)</f>
        <v>0</v>
      </c>
      <c r="BF200" s="203">
        <f>IF(N200="snížená",J200,0)</f>
        <v>0</v>
      </c>
      <c r="BG200" s="203">
        <f>IF(N200="zákl. přenesená",J200,0)</f>
        <v>0</v>
      </c>
      <c r="BH200" s="203">
        <f>IF(N200="sníž. přenesená",J200,0)</f>
        <v>0</v>
      </c>
      <c r="BI200" s="203">
        <f>IF(N200="nulová",J200,0)</f>
        <v>0</v>
      </c>
      <c r="BJ200" s="17" t="s">
        <v>82</v>
      </c>
      <c r="BK200" s="203">
        <f>ROUND(I200*H200,2)</f>
        <v>0</v>
      </c>
      <c r="BL200" s="17" t="s">
        <v>172</v>
      </c>
      <c r="BM200" s="202" t="s">
        <v>416</v>
      </c>
    </row>
    <row r="201" spans="1:65" s="13" customFormat="1" ht="33.75">
      <c r="B201" s="209"/>
      <c r="C201" s="210"/>
      <c r="D201" s="211" t="s">
        <v>176</v>
      </c>
      <c r="E201" s="212" t="s">
        <v>1</v>
      </c>
      <c r="F201" s="213" t="s">
        <v>1398</v>
      </c>
      <c r="G201" s="210"/>
      <c r="H201" s="212" t="s">
        <v>1</v>
      </c>
      <c r="I201" s="214"/>
      <c r="J201" s="210"/>
      <c r="K201" s="210"/>
      <c r="L201" s="215"/>
      <c r="M201" s="216"/>
      <c r="N201" s="217"/>
      <c r="O201" s="217"/>
      <c r="P201" s="217"/>
      <c r="Q201" s="217"/>
      <c r="R201" s="217"/>
      <c r="S201" s="217"/>
      <c r="T201" s="218"/>
      <c r="AT201" s="219" t="s">
        <v>176</v>
      </c>
      <c r="AU201" s="219" t="s">
        <v>82</v>
      </c>
      <c r="AV201" s="13" t="s">
        <v>82</v>
      </c>
      <c r="AW201" s="13" t="s">
        <v>31</v>
      </c>
      <c r="AX201" s="13" t="s">
        <v>75</v>
      </c>
      <c r="AY201" s="219" t="s">
        <v>164</v>
      </c>
    </row>
    <row r="202" spans="1:65" s="13" customFormat="1" ht="22.5">
      <c r="B202" s="209"/>
      <c r="C202" s="210"/>
      <c r="D202" s="211" t="s">
        <v>176</v>
      </c>
      <c r="E202" s="212" t="s">
        <v>1</v>
      </c>
      <c r="F202" s="213" t="s">
        <v>1399</v>
      </c>
      <c r="G202" s="210"/>
      <c r="H202" s="212" t="s">
        <v>1</v>
      </c>
      <c r="I202" s="214"/>
      <c r="J202" s="210"/>
      <c r="K202" s="210"/>
      <c r="L202" s="215"/>
      <c r="M202" s="216"/>
      <c r="N202" s="217"/>
      <c r="O202" s="217"/>
      <c r="P202" s="217"/>
      <c r="Q202" s="217"/>
      <c r="R202" s="217"/>
      <c r="S202" s="217"/>
      <c r="T202" s="218"/>
      <c r="AT202" s="219" t="s">
        <v>176</v>
      </c>
      <c r="AU202" s="219" t="s">
        <v>82</v>
      </c>
      <c r="AV202" s="13" t="s">
        <v>82</v>
      </c>
      <c r="AW202" s="13" t="s">
        <v>31</v>
      </c>
      <c r="AX202" s="13" t="s">
        <v>75</v>
      </c>
      <c r="AY202" s="219" t="s">
        <v>164</v>
      </c>
    </row>
    <row r="203" spans="1:65" s="13" customFormat="1" ht="11.25">
      <c r="B203" s="209"/>
      <c r="C203" s="210"/>
      <c r="D203" s="211" t="s">
        <v>176</v>
      </c>
      <c r="E203" s="212" t="s">
        <v>1</v>
      </c>
      <c r="F203" s="213" t="s">
        <v>1383</v>
      </c>
      <c r="G203" s="210"/>
      <c r="H203" s="212" t="s">
        <v>1</v>
      </c>
      <c r="I203" s="214"/>
      <c r="J203" s="210"/>
      <c r="K203" s="210"/>
      <c r="L203" s="215"/>
      <c r="M203" s="216"/>
      <c r="N203" s="217"/>
      <c r="O203" s="217"/>
      <c r="P203" s="217"/>
      <c r="Q203" s="217"/>
      <c r="R203" s="217"/>
      <c r="S203" s="217"/>
      <c r="T203" s="218"/>
      <c r="AT203" s="219" t="s">
        <v>176</v>
      </c>
      <c r="AU203" s="219" t="s">
        <v>82</v>
      </c>
      <c r="AV203" s="13" t="s">
        <v>82</v>
      </c>
      <c r="AW203" s="13" t="s">
        <v>31</v>
      </c>
      <c r="AX203" s="13" t="s">
        <v>75</v>
      </c>
      <c r="AY203" s="219" t="s">
        <v>164</v>
      </c>
    </row>
    <row r="204" spans="1:65" s="14" customFormat="1" ht="11.25">
      <c r="B204" s="220"/>
      <c r="C204" s="221"/>
      <c r="D204" s="211" t="s">
        <v>176</v>
      </c>
      <c r="E204" s="222" t="s">
        <v>1</v>
      </c>
      <c r="F204" s="223" t="s">
        <v>390</v>
      </c>
      <c r="G204" s="221"/>
      <c r="H204" s="224">
        <v>29</v>
      </c>
      <c r="I204" s="225"/>
      <c r="J204" s="221"/>
      <c r="K204" s="221"/>
      <c r="L204" s="226"/>
      <c r="M204" s="227"/>
      <c r="N204" s="228"/>
      <c r="O204" s="228"/>
      <c r="P204" s="228"/>
      <c r="Q204" s="228"/>
      <c r="R204" s="228"/>
      <c r="S204" s="228"/>
      <c r="T204" s="229"/>
      <c r="AT204" s="230" t="s">
        <v>176</v>
      </c>
      <c r="AU204" s="230" t="s">
        <v>82</v>
      </c>
      <c r="AV204" s="14" t="s">
        <v>84</v>
      </c>
      <c r="AW204" s="14" t="s">
        <v>31</v>
      </c>
      <c r="AX204" s="14" t="s">
        <v>75</v>
      </c>
      <c r="AY204" s="230" t="s">
        <v>164</v>
      </c>
    </row>
    <row r="205" spans="1:65" s="15" customFormat="1" ht="11.25">
      <c r="B205" s="251"/>
      <c r="C205" s="252"/>
      <c r="D205" s="211" t="s">
        <v>176</v>
      </c>
      <c r="E205" s="253" t="s">
        <v>1</v>
      </c>
      <c r="F205" s="254" t="s">
        <v>1361</v>
      </c>
      <c r="G205" s="252"/>
      <c r="H205" s="255">
        <v>29</v>
      </c>
      <c r="I205" s="256"/>
      <c r="J205" s="252"/>
      <c r="K205" s="252"/>
      <c r="L205" s="257"/>
      <c r="M205" s="258"/>
      <c r="N205" s="259"/>
      <c r="O205" s="259"/>
      <c r="P205" s="259"/>
      <c r="Q205" s="259"/>
      <c r="R205" s="259"/>
      <c r="S205" s="259"/>
      <c r="T205" s="260"/>
      <c r="AT205" s="261" t="s">
        <v>176</v>
      </c>
      <c r="AU205" s="261" t="s">
        <v>82</v>
      </c>
      <c r="AV205" s="15" t="s">
        <v>172</v>
      </c>
      <c r="AW205" s="15" t="s">
        <v>31</v>
      </c>
      <c r="AX205" s="15" t="s">
        <v>82</v>
      </c>
      <c r="AY205" s="261" t="s">
        <v>164</v>
      </c>
    </row>
    <row r="206" spans="1:65" s="2" customFormat="1" ht="55.15" customHeight="1">
      <c r="A206" s="34"/>
      <c r="B206" s="35"/>
      <c r="C206" s="191" t="s">
        <v>306</v>
      </c>
      <c r="D206" s="191" t="s">
        <v>167</v>
      </c>
      <c r="E206" s="192" t="s">
        <v>1400</v>
      </c>
      <c r="F206" s="193" t="s">
        <v>1401</v>
      </c>
      <c r="G206" s="194" t="s">
        <v>189</v>
      </c>
      <c r="H206" s="195">
        <v>9</v>
      </c>
      <c r="I206" s="196"/>
      <c r="J206" s="197">
        <f>ROUND(I206*H206,2)</f>
        <v>0</v>
      </c>
      <c r="K206" s="193" t="s">
        <v>1</v>
      </c>
      <c r="L206" s="39"/>
      <c r="M206" s="198" t="s">
        <v>1</v>
      </c>
      <c r="N206" s="199" t="s">
        <v>40</v>
      </c>
      <c r="O206" s="71"/>
      <c r="P206" s="200">
        <f>O206*H206</f>
        <v>0</v>
      </c>
      <c r="Q206" s="200">
        <v>0</v>
      </c>
      <c r="R206" s="200">
        <f>Q206*H206</f>
        <v>0</v>
      </c>
      <c r="S206" s="200">
        <v>0</v>
      </c>
      <c r="T206" s="201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02" t="s">
        <v>172</v>
      </c>
      <c r="AT206" s="202" t="s">
        <v>167</v>
      </c>
      <c r="AU206" s="202" t="s">
        <v>82</v>
      </c>
      <c r="AY206" s="17" t="s">
        <v>164</v>
      </c>
      <c r="BE206" s="203">
        <f>IF(N206="základní",J206,0)</f>
        <v>0</v>
      </c>
      <c r="BF206" s="203">
        <f>IF(N206="snížená",J206,0)</f>
        <v>0</v>
      </c>
      <c r="BG206" s="203">
        <f>IF(N206="zákl. přenesená",J206,0)</f>
        <v>0</v>
      </c>
      <c r="BH206" s="203">
        <f>IF(N206="sníž. přenesená",J206,0)</f>
        <v>0</v>
      </c>
      <c r="BI206" s="203">
        <f>IF(N206="nulová",J206,0)</f>
        <v>0</v>
      </c>
      <c r="BJ206" s="17" t="s">
        <v>82</v>
      </c>
      <c r="BK206" s="203">
        <f>ROUND(I206*H206,2)</f>
        <v>0</v>
      </c>
      <c r="BL206" s="17" t="s">
        <v>172</v>
      </c>
      <c r="BM206" s="202" t="s">
        <v>432</v>
      </c>
    </row>
    <row r="207" spans="1:65" s="13" customFormat="1" ht="11.25">
      <c r="B207" s="209"/>
      <c r="C207" s="210"/>
      <c r="D207" s="211" t="s">
        <v>176</v>
      </c>
      <c r="E207" s="212" t="s">
        <v>1</v>
      </c>
      <c r="F207" s="213" t="s">
        <v>1383</v>
      </c>
      <c r="G207" s="210"/>
      <c r="H207" s="212" t="s">
        <v>1</v>
      </c>
      <c r="I207" s="214"/>
      <c r="J207" s="210"/>
      <c r="K207" s="210"/>
      <c r="L207" s="215"/>
      <c r="M207" s="216"/>
      <c r="N207" s="217"/>
      <c r="O207" s="217"/>
      <c r="P207" s="217"/>
      <c r="Q207" s="217"/>
      <c r="R207" s="217"/>
      <c r="S207" s="217"/>
      <c r="T207" s="218"/>
      <c r="AT207" s="219" t="s">
        <v>176</v>
      </c>
      <c r="AU207" s="219" t="s">
        <v>82</v>
      </c>
      <c r="AV207" s="13" t="s">
        <v>82</v>
      </c>
      <c r="AW207" s="13" t="s">
        <v>31</v>
      </c>
      <c r="AX207" s="13" t="s">
        <v>75</v>
      </c>
      <c r="AY207" s="219" t="s">
        <v>164</v>
      </c>
    </row>
    <row r="208" spans="1:65" s="14" customFormat="1" ht="11.25">
      <c r="B208" s="220"/>
      <c r="C208" s="221"/>
      <c r="D208" s="211" t="s">
        <v>176</v>
      </c>
      <c r="E208" s="222" t="s">
        <v>1</v>
      </c>
      <c r="F208" s="223" t="s">
        <v>237</v>
      </c>
      <c r="G208" s="221"/>
      <c r="H208" s="224">
        <v>9</v>
      </c>
      <c r="I208" s="225"/>
      <c r="J208" s="221"/>
      <c r="K208" s="221"/>
      <c r="L208" s="226"/>
      <c r="M208" s="227"/>
      <c r="N208" s="228"/>
      <c r="O208" s="228"/>
      <c r="P208" s="228"/>
      <c r="Q208" s="228"/>
      <c r="R208" s="228"/>
      <c r="S208" s="228"/>
      <c r="T208" s="229"/>
      <c r="AT208" s="230" t="s">
        <v>176</v>
      </c>
      <c r="AU208" s="230" t="s">
        <v>82</v>
      </c>
      <c r="AV208" s="14" t="s">
        <v>84</v>
      </c>
      <c r="AW208" s="14" t="s">
        <v>31</v>
      </c>
      <c r="AX208" s="14" t="s">
        <v>75</v>
      </c>
      <c r="AY208" s="230" t="s">
        <v>164</v>
      </c>
    </row>
    <row r="209" spans="1:65" s="15" customFormat="1" ht="11.25">
      <c r="B209" s="251"/>
      <c r="C209" s="252"/>
      <c r="D209" s="211" t="s">
        <v>176</v>
      </c>
      <c r="E209" s="253" t="s">
        <v>1</v>
      </c>
      <c r="F209" s="254" t="s">
        <v>1361</v>
      </c>
      <c r="G209" s="252"/>
      <c r="H209" s="255">
        <v>9</v>
      </c>
      <c r="I209" s="256"/>
      <c r="J209" s="252"/>
      <c r="K209" s="252"/>
      <c r="L209" s="257"/>
      <c r="M209" s="258"/>
      <c r="N209" s="259"/>
      <c r="O209" s="259"/>
      <c r="P209" s="259"/>
      <c r="Q209" s="259"/>
      <c r="R209" s="259"/>
      <c r="S209" s="259"/>
      <c r="T209" s="260"/>
      <c r="AT209" s="261" t="s">
        <v>176</v>
      </c>
      <c r="AU209" s="261" t="s">
        <v>82</v>
      </c>
      <c r="AV209" s="15" t="s">
        <v>172</v>
      </c>
      <c r="AW209" s="15" t="s">
        <v>31</v>
      </c>
      <c r="AX209" s="15" t="s">
        <v>82</v>
      </c>
      <c r="AY209" s="261" t="s">
        <v>164</v>
      </c>
    </row>
    <row r="210" spans="1:65" s="2" customFormat="1" ht="16.5" customHeight="1">
      <c r="A210" s="34"/>
      <c r="B210" s="35"/>
      <c r="C210" s="191" t="s">
        <v>312</v>
      </c>
      <c r="D210" s="191" t="s">
        <v>167</v>
      </c>
      <c r="E210" s="192" t="s">
        <v>1402</v>
      </c>
      <c r="F210" s="193" t="s">
        <v>1403</v>
      </c>
      <c r="G210" s="194" t="s">
        <v>1180</v>
      </c>
      <c r="H210" s="195">
        <v>0.3</v>
      </c>
      <c r="I210" s="196"/>
      <c r="J210" s="197">
        <f>ROUND(I210*H210,2)</f>
        <v>0</v>
      </c>
      <c r="K210" s="193" t="s">
        <v>1</v>
      </c>
      <c r="L210" s="39"/>
      <c r="M210" s="198" t="s">
        <v>1</v>
      </c>
      <c r="N210" s="199" t="s">
        <v>40</v>
      </c>
      <c r="O210" s="71"/>
      <c r="P210" s="200">
        <f>O210*H210</f>
        <v>0</v>
      </c>
      <c r="Q210" s="200">
        <v>0</v>
      </c>
      <c r="R210" s="200">
        <f>Q210*H210</f>
        <v>0</v>
      </c>
      <c r="S210" s="200">
        <v>0</v>
      </c>
      <c r="T210" s="201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02" t="s">
        <v>172</v>
      </c>
      <c r="AT210" s="202" t="s">
        <v>167</v>
      </c>
      <c r="AU210" s="202" t="s">
        <v>82</v>
      </c>
      <c r="AY210" s="17" t="s">
        <v>164</v>
      </c>
      <c r="BE210" s="203">
        <f>IF(N210="základní",J210,0)</f>
        <v>0</v>
      </c>
      <c r="BF210" s="203">
        <f>IF(N210="snížená",J210,0)</f>
        <v>0</v>
      </c>
      <c r="BG210" s="203">
        <f>IF(N210="zákl. přenesená",J210,0)</f>
        <v>0</v>
      </c>
      <c r="BH210" s="203">
        <f>IF(N210="sníž. přenesená",J210,0)</f>
        <v>0</v>
      </c>
      <c r="BI210" s="203">
        <f>IF(N210="nulová",J210,0)</f>
        <v>0</v>
      </c>
      <c r="BJ210" s="17" t="s">
        <v>82</v>
      </c>
      <c r="BK210" s="203">
        <f>ROUND(I210*H210,2)</f>
        <v>0</v>
      </c>
      <c r="BL210" s="17" t="s">
        <v>172</v>
      </c>
      <c r="BM210" s="202" t="s">
        <v>444</v>
      </c>
    </row>
    <row r="211" spans="1:65" s="13" customFormat="1" ht="11.25">
      <c r="B211" s="209"/>
      <c r="C211" s="210"/>
      <c r="D211" s="211" t="s">
        <v>176</v>
      </c>
      <c r="E211" s="212" t="s">
        <v>1</v>
      </c>
      <c r="F211" s="213" t="s">
        <v>1383</v>
      </c>
      <c r="G211" s="210"/>
      <c r="H211" s="212" t="s">
        <v>1</v>
      </c>
      <c r="I211" s="214"/>
      <c r="J211" s="210"/>
      <c r="K211" s="210"/>
      <c r="L211" s="215"/>
      <c r="M211" s="216"/>
      <c r="N211" s="217"/>
      <c r="O211" s="217"/>
      <c r="P211" s="217"/>
      <c r="Q211" s="217"/>
      <c r="R211" s="217"/>
      <c r="S211" s="217"/>
      <c r="T211" s="218"/>
      <c r="AT211" s="219" t="s">
        <v>176</v>
      </c>
      <c r="AU211" s="219" t="s">
        <v>82</v>
      </c>
      <c r="AV211" s="13" t="s">
        <v>82</v>
      </c>
      <c r="AW211" s="13" t="s">
        <v>31</v>
      </c>
      <c r="AX211" s="13" t="s">
        <v>75</v>
      </c>
      <c r="AY211" s="219" t="s">
        <v>164</v>
      </c>
    </row>
    <row r="212" spans="1:65" s="14" customFormat="1" ht="11.25">
      <c r="B212" s="220"/>
      <c r="C212" s="221"/>
      <c r="D212" s="211" t="s">
        <v>176</v>
      </c>
      <c r="E212" s="222" t="s">
        <v>1</v>
      </c>
      <c r="F212" s="223" t="s">
        <v>1404</v>
      </c>
      <c r="G212" s="221"/>
      <c r="H212" s="224">
        <v>0.3</v>
      </c>
      <c r="I212" s="225"/>
      <c r="J212" s="221"/>
      <c r="K212" s="221"/>
      <c r="L212" s="226"/>
      <c r="M212" s="227"/>
      <c r="N212" s="228"/>
      <c r="O212" s="228"/>
      <c r="P212" s="228"/>
      <c r="Q212" s="228"/>
      <c r="R212" s="228"/>
      <c r="S212" s="228"/>
      <c r="T212" s="229"/>
      <c r="AT212" s="230" t="s">
        <v>176</v>
      </c>
      <c r="AU212" s="230" t="s">
        <v>82</v>
      </c>
      <c r="AV212" s="14" t="s">
        <v>84</v>
      </c>
      <c r="AW212" s="14" t="s">
        <v>31</v>
      </c>
      <c r="AX212" s="14" t="s">
        <v>75</v>
      </c>
      <c r="AY212" s="230" t="s">
        <v>164</v>
      </c>
    </row>
    <row r="213" spans="1:65" s="15" customFormat="1" ht="11.25">
      <c r="B213" s="251"/>
      <c r="C213" s="252"/>
      <c r="D213" s="211" t="s">
        <v>176</v>
      </c>
      <c r="E213" s="253" t="s">
        <v>1</v>
      </c>
      <c r="F213" s="254" t="s">
        <v>1361</v>
      </c>
      <c r="G213" s="252"/>
      <c r="H213" s="255">
        <v>0.3</v>
      </c>
      <c r="I213" s="256"/>
      <c r="J213" s="252"/>
      <c r="K213" s="252"/>
      <c r="L213" s="257"/>
      <c r="M213" s="258"/>
      <c r="N213" s="259"/>
      <c r="O213" s="259"/>
      <c r="P213" s="259"/>
      <c r="Q213" s="259"/>
      <c r="R213" s="259"/>
      <c r="S213" s="259"/>
      <c r="T213" s="260"/>
      <c r="AT213" s="261" t="s">
        <v>176</v>
      </c>
      <c r="AU213" s="261" t="s">
        <v>82</v>
      </c>
      <c r="AV213" s="15" t="s">
        <v>172</v>
      </c>
      <c r="AW213" s="15" t="s">
        <v>31</v>
      </c>
      <c r="AX213" s="15" t="s">
        <v>82</v>
      </c>
      <c r="AY213" s="261" t="s">
        <v>164</v>
      </c>
    </row>
    <row r="214" spans="1:65" s="2" customFormat="1" ht="60" customHeight="1">
      <c r="A214" s="34"/>
      <c r="B214" s="35"/>
      <c r="C214" s="191" t="s">
        <v>320</v>
      </c>
      <c r="D214" s="191" t="s">
        <v>167</v>
      </c>
      <c r="E214" s="192" t="s">
        <v>1405</v>
      </c>
      <c r="F214" s="193" t="s">
        <v>1406</v>
      </c>
      <c r="G214" s="194" t="s">
        <v>1318</v>
      </c>
      <c r="H214" s="195">
        <v>8</v>
      </c>
      <c r="I214" s="196"/>
      <c r="J214" s="197">
        <f>ROUND(I214*H214,2)</f>
        <v>0</v>
      </c>
      <c r="K214" s="193" t="s">
        <v>1</v>
      </c>
      <c r="L214" s="39"/>
      <c r="M214" s="198" t="s">
        <v>1</v>
      </c>
      <c r="N214" s="199" t="s">
        <v>40</v>
      </c>
      <c r="O214" s="71"/>
      <c r="P214" s="200">
        <f>O214*H214</f>
        <v>0</v>
      </c>
      <c r="Q214" s="200">
        <v>0</v>
      </c>
      <c r="R214" s="200">
        <f>Q214*H214</f>
        <v>0</v>
      </c>
      <c r="S214" s="200">
        <v>0</v>
      </c>
      <c r="T214" s="201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02" t="s">
        <v>172</v>
      </c>
      <c r="AT214" s="202" t="s">
        <v>167</v>
      </c>
      <c r="AU214" s="202" t="s">
        <v>82</v>
      </c>
      <c r="AY214" s="17" t="s">
        <v>164</v>
      </c>
      <c r="BE214" s="203">
        <f>IF(N214="základní",J214,0)</f>
        <v>0</v>
      </c>
      <c r="BF214" s="203">
        <f>IF(N214="snížená",J214,0)</f>
        <v>0</v>
      </c>
      <c r="BG214" s="203">
        <f>IF(N214="zákl. přenesená",J214,0)</f>
        <v>0</v>
      </c>
      <c r="BH214" s="203">
        <f>IF(N214="sníž. přenesená",J214,0)</f>
        <v>0</v>
      </c>
      <c r="BI214" s="203">
        <f>IF(N214="nulová",J214,0)</f>
        <v>0</v>
      </c>
      <c r="BJ214" s="17" t="s">
        <v>82</v>
      </c>
      <c r="BK214" s="203">
        <f>ROUND(I214*H214,2)</f>
        <v>0</v>
      </c>
      <c r="BL214" s="17" t="s">
        <v>172</v>
      </c>
      <c r="BM214" s="202" t="s">
        <v>458</v>
      </c>
    </row>
    <row r="215" spans="1:65" s="2" customFormat="1" ht="24" customHeight="1">
      <c r="A215" s="34"/>
      <c r="B215" s="35"/>
      <c r="C215" s="191" t="s">
        <v>7</v>
      </c>
      <c r="D215" s="191" t="s">
        <v>167</v>
      </c>
      <c r="E215" s="192" t="s">
        <v>1407</v>
      </c>
      <c r="F215" s="193" t="s">
        <v>1408</v>
      </c>
      <c r="G215" s="194" t="s">
        <v>183</v>
      </c>
      <c r="H215" s="195">
        <v>0.15</v>
      </c>
      <c r="I215" s="196"/>
      <c r="J215" s="197">
        <f>ROUND(I215*H215,2)</f>
        <v>0</v>
      </c>
      <c r="K215" s="193" t="s">
        <v>1</v>
      </c>
      <c r="L215" s="39"/>
      <c r="M215" s="198" t="s">
        <v>1</v>
      </c>
      <c r="N215" s="199" t="s">
        <v>40</v>
      </c>
      <c r="O215" s="71"/>
      <c r="P215" s="200">
        <f>O215*H215</f>
        <v>0</v>
      </c>
      <c r="Q215" s="200">
        <v>0</v>
      </c>
      <c r="R215" s="200">
        <f>Q215*H215</f>
        <v>0</v>
      </c>
      <c r="S215" s="200">
        <v>0</v>
      </c>
      <c r="T215" s="201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02" t="s">
        <v>172</v>
      </c>
      <c r="AT215" s="202" t="s">
        <v>167</v>
      </c>
      <c r="AU215" s="202" t="s">
        <v>82</v>
      </c>
      <c r="AY215" s="17" t="s">
        <v>164</v>
      </c>
      <c r="BE215" s="203">
        <f>IF(N215="základní",J215,0)</f>
        <v>0</v>
      </c>
      <c r="BF215" s="203">
        <f>IF(N215="snížená",J215,0)</f>
        <v>0</v>
      </c>
      <c r="BG215" s="203">
        <f>IF(N215="zákl. přenesená",J215,0)</f>
        <v>0</v>
      </c>
      <c r="BH215" s="203">
        <f>IF(N215="sníž. přenesená",J215,0)</f>
        <v>0</v>
      </c>
      <c r="BI215" s="203">
        <f>IF(N215="nulová",J215,0)</f>
        <v>0</v>
      </c>
      <c r="BJ215" s="17" t="s">
        <v>82</v>
      </c>
      <c r="BK215" s="203">
        <f>ROUND(I215*H215,2)</f>
        <v>0</v>
      </c>
      <c r="BL215" s="17" t="s">
        <v>172</v>
      </c>
      <c r="BM215" s="202" t="s">
        <v>470</v>
      </c>
    </row>
    <row r="216" spans="1:65" s="12" customFormat="1" ht="25.9" customHeight="1">
      <c r="B216" s="175"/>
      <c r="C216" s="176"/>
      <c r="D216" s="177" t="s">
        <v>74</v>
      </c>
      <c r="E216" s="178" t="s">
        <v>1409</v>
      </c>
      <c r="F216" s="178" t="s">
        <v>1410</v>
      </c>
      <c r="G216" s="176"/>
      <c r="H216" s="176"/>
      <c r="I216" s="179"/>
      <c r="J216" s="180">
        <f>BK216</f>
        <v>0</v>
      </c>
      <c r="K216" s="176"/>
      <c r="L216" s="181"/>
      <c r="M216" s="182"/>
      <c r="N216" s="183"/>
      <c r="O216" s="183"/>
      <c r="P216" s="184">
        <f>SUM(P217:P226)</f>
        <v>0</v>
      </c>
      <c r="Q216" s="183"/>
      <c r="R216" s="184">
        <f>SUM(R217:R226)</f>
        <v>0</v>
      </c>
      <c r="S216" s="183"/>
      <c r="T216" s="185">
        <f>SUM(T217:T226)</f>
        <v>0</v>
      </c>
      <c r="AR216" s="186" t="s">
        <v>82</v>
      </c>
      <c r="AT216" s="187" t="s">
        <v>74</v>
      </c>
      <c r="AU216" s="187" t="s">
        <v>75</v>
      </c>
      <c r="AY216" s="186" t="s">
        <v>164</v>
      </c>
      <c r="BK216" s="188">
        <f>SUM(BK217:BK226)</f>
        <v>0</v>
      </c>
    </row>
    <row r="217" spans="1:65" s="2" customFormat="1" ht="16.5" customHeight="1">
      <c r="A217" s="34"/>
      <c r="B217" s="35"/>
      <c r="C217" s="191" t="s">
        <v>344</v>
      </c>
      <c r="D217" s="191" t="s">
        <v>167</v>
      </c>
      <c r="E217" s="192" t="s">
        <v>1411</v>
      </c>
      <c r="F217" s="193" t="s">
        <v>1412</v>
      </c>
      <c r="G217" s="194" t="s">
        <v>204</v>
      </c>
      <c r="H217" s="195">
        <v>3</v>
      </c>
      <c r="I217" s="196"/>
      <c r="J217" s="197">
        <f>ROUND(I217*H217,2)</f>
        <v>0</v>
      </c>
      <c r="K217" s="193" t="s">
        <v>1</v>
      </c>
      <c r="L217" s="39"/>
      <c r="M217" s="198" t="s">
        <v>1</v>
      </c>
      <c r="N217" s="199" t="s">
        <v>40</v>
      </c>
      <c r="O217" s="71"/>
      <c r="P217" s="200">
        <f>O217*H217</f>
        <v>0</v>
      </c>
      <c r="Q217" s="200">
        <v>0</v>
      </c>
      <c r="R217" s="200">
        <f>Q217*H217</f>
        <v>0</v>
      </c>
      <c r="S217" s="200">
        <v>0</v>
      </c>
      <c r="T217" s="201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02" t="s">
        <v>172</v>
      </c>
      <c r="AT217" s="202" t="s">
        <v>167</v>
      </c>
      <c r="AU217" s="202" t="s">
        <v>82</v>
      </c>
      <c r="AY217" s="17" t="s">
        <v>164</v>
      </c>
      <c r="BE217" s="203">
        <f>IF(N217="základní",J217,0)</f>
        <v>0</v>
      </c>
      <c r="BF217" s="203">
        <f>IF(N217="snížená",J217,0)</f>
        <v>0</v>
      </c>
      <c r="BG217" s="203">
        <f>IF(N217="zákl. přenesená",J217,0)</f>
        <v>0</v>
      </c>
      <c r="BH217" s="203">
        <f>IF(N217="sníž. přenesená",J217,0)</f>
        <v>0</v>
      </c>
      <c r="BI217" s="203">
        <f>IF(N217="nulová",J217,0)</f>
        <v>0</v>
      </c>
      <c r="BJ217" s="17" t="s">
        <v>82</v>
      </c>
      <c r="BK217" s="203">
        <f>ROUND(I217*H217,2)</f>
        <v>0</v>
      </c>
      <c r="BL217" s="17" t="s">
        <v>172</v>
      </c>
      <c r="BM217" s="202" t="s">
        <v>482</v>
      </c>
    </row>
    <row r="218" spans="1:65" s="13" customFormat="1" ht="11.25">
      <c r="B218" s="209"/>
      <c r="C218" s="210"/>
      <c r="D218" s="211" t="s">
        <v>176</v>
      </c>
      <c r="E218" s="212" t="s">
        <v>1</v>
      </c>
      <c r="F218" s="213" t="s">
        <v>1374</v>
      </c>
      <c r="G218" s="210"/>
      <c r="H218" s="212" t="s">
        <v>1</v>
      </c>
      <c r="I218" s="214"/>
      <c r="J218" s="210"/>
      <c r="K218" s="210"/>
      <c r="L218" s="215"/>
      <c r="M218" s="216"/>
      <c r="N218" s="217"/>
      <c r="O218" s="217"/>
      <c r="P218" s="217"/>
      <c r="Q218" s="217"/>
      <c r="R218" s="217"/>
      <c r="S218" s="217"/>
      <c r="T218" s="218"/>
      <c r="AT218" s="219" t="s">
        <v>176</v>
      </c>
      <c r="AU218" s="219" t="s">
        <v>82</v>
      </c>
      <c r="AV218" s="13" t="s">
        <v>82</v>
      </c>
      <c r="AW218" s="13" t="s">
        <v>31</v>
      </c>
      <c r="AX218" s="13" t="s">
        <v>75</v>
      </c>
      <c r="AY218" s="219" t="s">
        <v>164</v>
      </c>
    </row>
    <row r="219" spans="1:65" s="14" customFormat="1" ht="11.25">
      <c r="B219" s="220"/>
      <c r="C219" s="221"/>
      <c r="D219" s="211" t="s">
        <v>176</v>
      </c>
      <c r="E219" s="222" t="s">
        <v>1</v>
      </c>
      <c r="F219" s="223" t="s">
        <v>165</v>
      </c>
      <c r="G219" s="221"/>
      <c r="H219" s="224">
        <v>3</v>
      </c>
      <c r="I219" s="225"/>
      <c r="J219" s="221"/>
      <c r="K219" s="221"/>
      <c r="L219" s="226"/>
      <c r="M219" s="227"/>
      <c r="N219" s="228"/>
      <c r="O219" s="228"/>
      <c r="P219" s="228"/>
      <c r="Q219" s="228"/>
      <c r="R219" s="228"/>
      <c r="S219" s="228"/>
      <c r="T219" s="229"/>
      <c r="AT219" s="230" t="s">
        <v>176</v>
      </c>
      <c r="AU219" s="230" t="s">
        <v>82</v>
      </c>
      <c r="AV219" s="14" t="s">
        <v>84</v>
      </c>
      <c r="AW219" s="14" t="s">
        <v>31</v>
      </c>
      <c r="AX219" s="14" t="s">
        <v>75</v>
      </c>
      <c r="AY219" s="230" t="s">
        <v>164</v>
      </c>
    </row>
    <row r="220" spans="1:65" s="15" customFormat="1" ht="11.25">
      <c r="B220" s="251"/>
      <c r="C220" s="252"/>
      <c r="D220" s="211" t="s">
        <v>176</v>
      </c>
      <c r="E220" s="253" t="s">
        <v>1</v>
      </c>
      <c r="F220" s="254" t="s">
        <v>1361</v>
      </c>
      <c r="G220" s="252"/>
      <c r="H220" s="255">
        <v>3</v>
      </c>
      <c r="I220" s="256"/>
      <c r="J220" s="252"/>
      <c r="K220" s="252"/>
      <c r="L220" s="257"/>
      <c r="M220" s="258"/>
      <c r="N220" s="259"/>
      <c r="O220" s="259"/>
      <c r="P220" s="259"/>
      <c r="Q220" s="259"/>
      <c r="R220" s="259"/>
      <c r="S220" s="259"/>
      <c r="T220" s="260"/>
      <c r="AT220" s="261" t="s">
        <v>176</v>
      </c>
      <c r="AU220" s="261" t="s">
        <v>82</v>
      </c>
      <c r="AV220" s="15" t="s">
        <v>172</v>
      </c>
      <c r="AW220" s="15" t="s">
        <v>31</v>
      </c>
      <c r="AX220" s="15" t="s">
        <v>82</v>
      </c>
      <c r="AY220" s="261" t="s">
        <v>164</v>
      </c>
    </row>
    <row r="221" spans="1:65" s="2" customFormat="1" ht="40.9" customHeight="1">
      <c r="A221" s="34"/>
      <c r="B221" s="35"/>
      <c r="C221" s="191" t="s">
        <v>353</v>
      </c>
      <c r="D221" s="191" t="s">
        <v>167</v>
      </c>
      <c r="E221" s="192" t="s">
        <v>1413</v>
      </c>
      <c r="F221" s="193" t="s">
        <v>1414</v>
      </c>
      <c r="G221" s="194" t="s">
        <v>204</v>
      </c>
      <c r="H221" s="195">
        <v>3.5</v>
      </c>
      <c r="I221" s="196"/>
      <c r="J221" s="197">
        <f>ROUND(I221*H221,2)</f>
        <v>0</v>
      </c>
      <c r="K221" s="193" t="s">
        <v>1</v>
      </c>
      <c r="L221" s="39"/>
      <c r="M221" s="198" t="s">
        <v>1</v>
      </c>
      <c r="N221" s="199" t="s">
        <v>40</v>
      </c>
      <c r="O221" s="71"/>
      <c r="P221" s="200">
        <f>O221*H221</f>
        <v>0</v>
      </c>
      <c r="Q221" s="200">
        <v>0</v>
      </c>
      <c r="R221" s="200">
        <f>Q221*H221</f>
        <v>0</v>
      </c>
      <c r="S221" s="200">
        <v>0</v>
      </c>
      <c r="T221" s="201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02" t="s">
        <v>172</v>
      </c>
      <c r="AT221" s="202" t="s">
        <v>167</v>
      </c>
      <c r="AU221" s="202" t="s">
        <v>82</v>
      </c>
      <c r="AY221" s="17" t="s">
        <v>164</v>
      </c>
      <c r="BE221" s="203">
        <f>IF(N221="základní",J221,0)</f>
        <v>0</v>
      </c>
      <c r="BF221" s="203">
        <f>IF(N221="snížená",J221,0)</f>
        <v>0</v>
      </c>
      <c r="BG221" s="203">
        <f>IF(N221="zákl. přenesená",J221,0)</f>
        <v>0</v>
      </c>
      <c r="BH221" s="203">
        <f>IF(N221="sníž. přenesená",J221,0)</f>
        <v>0</v>
      </c>
      <c r="BI221" s="203">
        <f>IF(N221="nulová",J221,0)</f>
        <v>0</v>
      </c>
      <c r="BJ221" s="17" t="s">
        <v>82</v>
      </c>
      <c r="BK221" s="203">
        <f>ROUND(I221*H221,2)</f>
        <v>0</v>
      </c>
      <c r="BL221" s="17" t="s">
        <v>172</v>
      </c>
      <c r="BM221" s="202" t="s">
        <v>495</v>
      </c>
    </row>
    <row r="222" spans="1:65" s="13" customFormat="1" ht="11.25">
      <c r="B222" s="209"/>
      <c r="C222" s="210"/>
      <c r="D222" s="211" t="s">
        <v>176</v>
      </c>
      <c r="E222" s="212" t="s">
        <v>1</v>
      </c>
      <c r="F222" s="213" t="s">
        <v>1374</v>
      </c>
      <c r="G222" s="210"/>
      <c r="H222" s="212" t="s">
        <v>1</v>
      </c>
      <c r="I222" s="214"/>
      <c r="J222" s="210"/>
      <c r="K222" s="210"/>
      <c r="L222" s="215"/>
      <c r="M222" s="216"/>
      <c r="N222" s="217"/>
      <c r="O222" s="217"/>
      <c r="P222" s="217"/>
      <c r="Q222" s="217"/>
      <c r="R222" s="217"/>
      <c r="S222" s="217"/>
      <c r="T222" s="218"/>
      <c r="AT222" s="219" t="s">
        <v>176</v>
      </c>
      <c r="AU222" s="219" t="s">
        <v>82</v>
      </c>
      <c r="AV222" s="13" t="s">
        <v>82</v>
      </c>
      <c r="AW222" s="13" t="s">
        <v>31</v>
      </c>
      <c r="AX222" s="13" t="s">
        <v>75</v>
      </c>
      <c r="AY222" s="219" t="s">
        <v>164</v>
      </c>
    </row>
    <row r="223" spans="1:65" s="14" customFormat="1" ht="11.25">
      <c r="B223" s="220"/>
      <c r="C223" s="221"/>
      <c r="D223" s="211" t="s">
        <v>176</v>
      </c>
      <c r="E223" s="222" t="s">
        <v>1</v>
      </c>
      <c r="F223" s="223" t="s">
        <v>1415</v>
      </c>
      <c r="G223" s="221"/>
      <c r="H223" s="224">
        <v>3.5</v>
      </c>
      <c r="I223" s="225"/>
      <c r="J223" s="221"/>
      <c r="K223" s="221"/>
      <c r="L223" s="226"/>
      <c r="M223" s="227"/>
      <c r="N223" s="228"/>
      <c r="O223" s="228"/>
      <c r="P223" s="228"/>
      <c r="Q223" s="228"/>
      <c r="R223" s="228"/>
      <c r="S223" s="228"/>
      <c r="T223" s="229"/>
      <c r="AT223" s="230" t="s">
        <v>176</v>
      </c>
      <c r="AU223" s="230" t="s">
        <v>82</v>
      </c>
      <c r="AV223" s="14" t="s">
        <v>84</v>
      </c>
      <c r="AW223" s="14" t="s">
        <v>31</v>
      </c>
      <c r="AX223" s="14" t="s">
        <v>75</v>
      </c>
      <c r="AY223" s="230" t="s">
        <v>164</v>
      </c>
    </row>
    <row r="224" spans="1:65" s="15" customFormat="1" ht="11.25">
      <c r="B224" s="251"/>
      <c r="C224" s="252"/>
      <c r="D224" s="211" t="s">
        <v>176</v>
      </c>
      <c r="E224" s="253" t="s">
        <v>1</v>
      </c>
      <c r="F224" s="254" t="s">
        <v>1361</v>
      </c>
      <c r="G224" s="252"/>
      <c r="H224" s="255">
        <v>3.5</v>
      </c>
      <c r="I224" s="256"/>
      <c r="J224" s="252"/>
      <c r="K224" s="252"/>
      <c r="L224" s="257"/>
      <c r="M224" s="258"/>
      <c r="N224" s="259"/>
      <c r="O224" s="259"/>
      <c r="P224" s="259"/>
      <c r="Q224" s="259"/>
      <c r="R224" s="259"/>
      <c r="S224" s="259"/>
      <c r="T224" s="260"/>
      <c r="AT224" s="261" t="s">
        <v>176</v>
      </c>
      <c r="AU224" s="261" t="s">
        <v>82</v>
      </c>
      <c r="AV224" s="15" t="s">
        <v>172</v>
      </c>
      <c r="AW224" s="15" t="s">
        <v>31</v>
      </c>
      <c r="AX224" s="15" t="s">
        <v>82</v>
      </c>
      <c r="AY224" s="261" t="s">
        <v>164</v>
      </c>
    </row>
    <row r="225" spans="1:65" s="2" customFormat="1" ht="60" customHeight="1">
      <c r="A225" s="34"/>
      <c r="B225" s="35"/>
      <c r="C225" s="191" t="s">
        <v>360</v>
      </c>
      <c r="D225" s="191" t="s">
        <v>167</v>
      </c>
      <c r="E225" s="192" t="s">
        <v>1416</v>
      </c>
      <c r="F225" s="193" t="s">
        <v>1417</v>
      </c>
      <c r="G225" s="194" t="s">
        <v>1318</v>
      </c>
      <c r="H225" s="195">
        <v>6</v>
      </c>
      <c r="I225" s="196"/>
      <c r="J225" s="197">
        <f>ROUND(I225*H225,2)</f>
        <v>0</v>
      </c>
      <c r="K225" s="193" t="s">
        <v>1</v>
      </c>
      <c r="L225" s="39"/>
      <c r="M225" s="198" t="s">
        <v>1</v>
      </c>
      <c r="N225" s="199" t="s">
        <v>40</v>
      </c>
      <c r="O225" s="71"/>
      <c r="P225" s="200">
        <f>O225*H225</f>
        <v>0</v>
      </c>
      <c r="Q225" s="200">
        <v>0</v>
      </c>
      <c r="R225" s="200">
        <f>Q225*H225</f>
        <v>0</v>
      </c>
      <c r="S225" s="200">
        <v>0</v>
      </c>
      <c r="T225" s="201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02" t="s">
        <v>172</v>
      </c>
      <c r="AT225" s="202" t="s">
        <v>167</v>
      </c>
      <c r="AU225" s="202" t="s">
        <v>82</v>
      </c>
      <c r="AY225" s="17" t="s">
        <v>164</v>
      </c>
      <c r="BE225" s="203">
        <f>IF(N225="základní",J225,0)</f>
        <v>0</v>
      </c>
      <c r="BF225" s="203">
        <f>IF(N225="snížená",J225,0)</f>
        <v>0</v>
      </c>
      <c r="BG225" s="203">
        <f>IF(N225="zákl. přenesená",J225,0)</f>
        <v>0</v>
      </c>
      <c r="BH225" s="203">
        <f>IF(N225="sníž. přenesená",J225,0)</f>
        <v>0</v>
      </c>
      <c r="BI225" s="203">
        <f>IF(N225="nulová",J225,0)</f>
        <v>0</v>
      </c>
      <c r="BJ225" s="17" t="s">
        <v>82</v>
      </c>
      <c r="BK225" s="203">
        <f>ROUND(I225*H225,2)</f>
        <v>0</v>
      </c>
      <c r="BL225" s="17" t="s">
        <v>172</v>
      </c>
      <c r="BM225" s="202" t="s">
        <v>505</v>
      </c>
    </row>
    <row r="226" spans="1:65" s="2" customFormat="1" ht="24" customHeight="1">
      <c r="A226" s="34"/>
      <c r="B226" s="35"/>
      <c r="C226" s="191" t="s">
        <v>365</v>
      </c>
      <c r="D226" s="191" t="s">
        <v>167</v>
      </c>
      <c r="E226" s="192" t="s">
        <v>1418</v>
      </c>
      <c r="F226" s="193" t="s">
        <v>1408</v>
      </c>
      <c r="G226" s="194" t="s">
        <v>183</v>
      </c>
      <c r="H226" s="195">
        <v>0.05</v>
      </c>
      <c r="I226" s="196"/>
      <c r="J226" s="197">
        <f>ROUND(I226*H226,2)</f>
        <v>0</v>
      </c>
      <c r="K226" s="193" t="s">
        <v>1</v>
      </c>
      <c r="L226" s="39"/>
      <c r="M226" s="198" t="s">
        <v>1</v>
      </c>
      <c r="N226" s="199" t="s">
        <v>40</v>
      </c>
      <c r="O226" s="71"/>
      <c r="P226" s="200">
        <f>O226*H226</f>
        <v>0</v>
      </c>
      <c r="Q226" s="200">
        <v>0</v>
      </c>
      <c r="R226" s="200">
        <f>Q226*H226</f>
        <v>0</v>
      </c>
      <c r="S226" s="200">
        <v>0</v>
      </c>
      <c r="T226" s="201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02" t="s">
        <v>172</v>
      </c>
      <c r="AT226" s="202" t="s">
        <v>167</v>
      </c>
      <c r="AU226" s="202" t="s">
        <v>82</v>
      </c>
      <c r="AY226" s="17" t="s">
        <v>164</v>
      </c>
      <c r="BE226" s="203">
        <f>IF(N226="základní",J226,0)</f>
        <v>0</v>
      </c>
      <c r="BF226" s="203">
        <f>IF(N226="snížená",J226,0)</f>
        <v>0</v>
      </c>
      <c r="BG226" s="203">
        <f>IF(N226="zákl. přenesená",J226,0)</f>
        <v>0</v>
      </c>
      <c r="BH226" s="203">
        <f>IF(N226="sníž. přenesená",J226,0)</f>
        <v>0</v>
      </c>
      <c r="BI226" s="203">
        <f>IF(N226="nulová",J226,0)</f>
        <v>0</v>
      </c>
      <c r="BJ226" s="17" t="s">
        <v>82</v>
      </c>
      <c r="BK226" s="203">
        <f>ROUND(I226*H226,2)</f>
        <v>0</v>
      </c>
      <c r="BL226" s="17" t="s">
        <v>172</v>
      </c>
      <c r="BM226" s="202" t="s">
        <v>518</v>
      </c>
    </row>
    <row r="227" spans="1:65" s="12" customFormat="1" ht="25.9" customHeight="1">
      <c r="B227" s="175"/>
      <c r="C227" s="176"/>
      <c r="D227" s="177" t="s">
        <v>74</v>
      </c>
      <c r="E227" s="178" t="s">
        <v>1419</v>
      </c>
      <c r="F227" s="178" t="s">
        <v>1420</v>
      </c>
      <c r="G227" s="176"/>
      <c r="H227" s="176"/>
      <c r="I227" s="179"/>
      <c r="J227" s="180">
        <f>BK227</f>
        <v>0</v>
      </c>
      <c r="K227" s="176"/>
      <c r="L227" s="181"/>
      <c r="M227" s="182"/>
      <c r="N227" s="183"/>
      <c r="O227" s="183"/>
      <c r="P227" s="184">
        <f>SUM(P228:P269)</f>
        <v>0</v>
      </c>
      <c r="Q227" s="183"/>
      <c r="R227" s="184">
        <f>SUM(R228:R269)</f>
        <v>0</v>
      </c>
      <c r="S227" s="183"/>
      <c r="T227" s="185">
        <f>SUM(T228:T269)</f>
        <v>0</v>
      </c>
      <c r="AR227" s="186" t="s">
        <v>82</v>
      </c>
      <c r="AT227" s="187" t="s">
        <v>74</v>
      </c>
      <c r="AU227" s="187" t="s">
        <v>75</v>
      </c>
      <c r="AY227" s="186" t="s">
        <v>164</v>
      </c>
      <c r="BK227" s="188">
        <f>SUM(BK228:BK269)</f>
        <v>0</v>
      </c>
    </row>
    <row r="228" spans="1:65" s="2" customFormat="1" ht="40.9" customHeight="1">
      <c r="A228" s="34"/>
      <c r="B228" s="35"/>
      <c r="C228" s="191" t="s">
        <v>373</v>
      </c>
      <c r="D228" s="191" t="s">
        <v>167</v>
      </c>
      <c r="E228" s="192" t="s">
        <v>1421</v>
      </c>
      <c r="F228" s="193" t="s">
        <v>1422</v>
      </c>
      <c r="G228" s="194" t="s">
        <v>1318</v>
      </c>
      <c r="H228" s="195">
        <v>2</v>
      </c>
      <c r="I228" s="196"/>
      <c r="J228" s="197">
        <f>ROUND(I228*H228,2)</f>
        <v>0</v>
      </c>
      <c r="K228" s="193" t="s">
        <v>1</v>
      </c>
      <c r="L228" s="39"/>
      <c r="M228" s="198" t="s">
        <v>1</v>
      </c>
      <c r="N228" s="199" t="s">
        <v>40</v>
      </c>
      <c r="O228" s="71"/>
      <c r="P228" s="200">
        <f>O228*H228</f>
        <v>0</v>
      </c>
      <c r="Q228" s="200">
        <v>0</v>
      </c>
      <c r="R228" s="200">
        <f>Q228*H228</f>
        <v>0</v>
      </c>
      <c r="S228" s="200">
        <v>0</v>
      </c>
      <c r="T228" s="201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02" t="s">
        <v>172</v>
      </c>
      <c r="AT228" s="202" t="s">
        <v>167</v>
      </c>
      <c r="AU228" s="202" t="s">
        <v>82</v>
      </c>
      <c r="AY228" s="17" t="s">
        <v>164</v>
      </c>
      <c r="BE228" s="203">
        <f>IF(N228="základní",J228,0)</f>
        <v>0</v>
      </c>
      <c r="BF228" s="203">
        <f>IF(N228="snížená",J228,0)</f>
        <v>0</v>
      </c>
      <c r="BG228" s="203">
        <f>IF(N228="zákl. přenesená",J228,0)</f>
        <v>0</v>
      </c>
      <c r="BH228" s="203">
        <f>IF(N228="sníž. přenesená",J228,0)</f>
        <v>0</v>
      </c>
      <c r="BI228" s="203">
        <f>IF(N228="nulová",J228,0)</f>
        <v>0</v>
      </c>
      <c r="BJ228" s="17" t="s">
        <v>82</v>
      </c>
      <c r="BK228" s="203">
        <f>ROUND(I228*H228,2)</f>
        <v>0</v>
      </c>
      <c r="BL228" s="17" t="s">
        <v>172</v>
      </c>
      <c r="BM228" s="202" t="s">
        <v>531</v>
      </c>
    </row>
    <row r="229" spans="1:65" s="13" customFormat="1" ht="22.5">
      <c r="B229" s="209"/>
      <c r="C229" s="210"/>
      <c r="D229" s="211" t="s">
        <v>176</v>
      </c>
      <c r="E229" s="212" t="s">
        <v>1</v>
      </c>
      <c r="F229" s="213" t="s">
        <v>1423</v>
      </c>
      <c r="G229" s="210"/>
      <c r="H229" s="212" t="s">
        <v>1</v>
      </c>
      <c r="I229" s="214"/>
      <c r="J229" s="210"/>
      <c r="K229" s="210"/>
      <c r="L229" s="215"/>
      <c r="M229" s="216"/>
      <c r="N229" s="217"/>
      <c r="O229" s="217"/>
      <c r="P229" s="217"/>
      <c r="Q229" s="217"/>
      <c r="R229" s="217"/>
      <c r="S229" s="217"/>
      <c r="T229" s="218"/>
      <c r="AT229" s="219" t="s">
        <v>176</v>
      </c>
      <c r="AU229" s="219" t="s">
        <v>82</v>
      </c>
      <c r="AV229" s="13" t="s">
        <v>82</v>
      </c>
      <c r="AW229" s="13" t="s">
        <v>31</v>
      </c>
      <c r="AX229" s="13" t="s">
        <v>75</v>
      </c>
      <c r="AY229" s="219" t="s">
        <v>164</v>
      </c>
    </row>
    <row r="230" spans="1:65" s="13" customFormat="1" ht="11.25">
      <c r="B230" s="209"/>
      <c r="C230" s="210"/>
      <c r="D230" s="211" t="s">
        <v>176</v>
      </c>
      <c r="E230" s="212" t="s">
        <v>1</v>
      </c>
      <c r="F230" s="213" t="s">
        <v>1424</v>
      </c>
      <c r="G230" s="210"/>
      <c r="H230" s="212" t="s">
        <v>1</v>
      </c>
      <c r="I230" s="214"/>
      <c r="J230" s="210"/>
      <c r="K230" s="210"/>
      <c r="L230" s="215"/>
      <c r="M230" s="216"/>
      <c r="N230" s="217"/>
      <c r="O230" s="217"/>
      <c r="P230" s="217"/>
      <c r="Q230" s="217"/>
      <c r="R230" s="217"/>
      <c r="S230" s="217"/>
      <c r="T230" s="218"/>
      <c r="AT230" s="219" t="s">
        <v>176</v>
      </c>
      <c r="AU230" s="219" t="s">
        <v>82</v>
      </c>
      <c r="AV230" s="13" t="s">
        <v>82</v>
      </c>
      <c r="AW230" s="13" t="s">
        <v>31</v>
      </c>
      <c r="AX230" s="13" t="s">
        <v>75</v>
      </c>
      <c r="AY230" s="219" t="s">
        <v>164</v>
      </c>
    </row>
    <row r="231" spans="1:65" s="13" customFormat="1" ht="33.75">
      <c r="B231" s="209"/>
      <c r="C231" s="210"/>
      <c r="D231" s="211" t="s">
        <v>176</v>
      </c>
      <c r="E231" s="212" t="s">
        <v>1</v>
      </c>
      <c r="F231" s="213" t="s">
        <v>1425</v>
      </c>
      <c r="G231" s="210"/>
      <c r="H231" s="212" t="s">
        <v>1</v>
      </c>
      <c r="I231" s="214"/>
      <c r="J231" s="210"/>
      <c r="K231" s="210"/>
      <c r="L231" s="215"/>
      <c r="M231" s="216"/>
      <c r="N231" s="217"/>
      <c r="O231" s="217"/>
      <c r="P231" s="217"/>
      <c r="Q231" s="217"/>
      <c r="R231" s="217"/>
      <c r="S231" s="217"/>
      <c r="T231" s="218"/>
      <c r="AT231" s="219" t="s">
        <v>176</v>
      </c>
      <c r="AU231" s="219" t="s">
        <v>82</v>
      </c>
      <c r="AV231" s="13" t="s">
        <v>82</v>
      </c>
      <c r="AW231" s="13" t="s">
        <v>31</v>
      </c>
      <c r="AX231" s="13" t="s">
        <v>75</v>
      </c>
      <c r="AY231" s="219" t="s">
        <v>164</v>
      </c>
    </row>
    <row r="232" spans="1:65" s="13" customFormat="1" ht="11.25">
      <c r="B232" s="209"/>
      <c r="C232" s="210"/>
      <c r="D232" s="211" t="s">
        <v>176</v>
      </c>
      <c r="E232" s="212" t="s">
        <v>1</v>
      </c>
      <c r="F232" s="213" t="s">
        <v>1426</v>
      </c>
      <c r="G232" s="210"/>
      <c r="H232" s="212" t="s">
        <v>1</v>
      </c>
      <c r="I232" s="214"/>
      <c r="J232" s="210"/>
      <c r="K232" s="210"/>
      <c r="L232" s="215"/>
      <c r="M232" s="216"/>
      <c r="N232" s="217"/>
      <c r="O232" s="217"/>
      <c r="P232" s="217"/>
      <c r="Q232" s="217"/>
      <c r="R232" s="217"/>
      <c r="S232" s="217"/>
      <c r="T232" s="218"/>
      <c r="AT232" s="219" t="s">
        <v>176</v>
      </c>
      <c r="AU232" s="219" t="s">
        <v>82</v>
      </c>
      <c r="AV232" s="13" t="s">
        <v>82</v>
      </c>
      <c r="AW232" s="13" t="s">
        <v>31</v>
      </c>
      <c r="AX232" s="13" t="s">
        <v>75</v>
      </c>
      <c r="AY232" s="219" t="s">
        <v>164</v>
      </c>
    </row>
    <row r="233" spans="1:65" s="13" customFormat="1" ht="11.25">
      <c r="B233" s="209"/>
      <c r="C233" s="210"/>
      <c r="D233" s="211" t="s">
        <v>176</v>
      </c>
      <c r="E233" s="212" t="s">
        <v>1</v>
      </c>
      <c r="F233" s="213" t="s">
        <v>1427</v>
      </c>
      <c r="G233" s="210"/>
      <c r="H233" s="212" t="s">
        <v>1</v>
      </c>
      <c r="I233" s="214"/>
      <c r="J233" s="210"/>
      <c r="K233" s="210"/>
      <c r="L233" s="215"/>
      <c r="M233" s="216"/>
      <c r="N233" s="217"/>
      <c r="O233" s="217"/>
      <c r="P233" s="217"/>
      <c r="Q233" s="217"/>
      <c r="R233" s="217"/>
      <c r="S233" s="217"/>
      <c r="T233" s="218"/>
      <c r="AT233" s="219" t="s">
        <v>176</v>
      </c>
      <c r="AU233" s="219" t="s">
        <v>82</v>
      </c>
      <c r="AV233" s="13" t="s">
        <v>82</v>
      </c>
      <c r="AW233" s="13" t="s">
        <v>31</v>
      </c>
      <c r="AX233" s="13" t="s">
        <v>75</v>
      </c>
      <c r="AY233" s="219" t="s">
        <v>164</v>
      </c>
    </row>
    <row r="234" spans="1:65" s="14" customFormat="1" ht="11.25">
      <c r="B234" s="220"/>
      <c r="C234" s="221"/>
      <c r="D234" s="211" t="s">
        <v>176</v>
      </c>
      <c r="E234" s="222" t="s">
        <v>1</v>
      </c>
      <c r="F234" s="223" t="s">
        <v>84</v>
      </c>
      <c r="G234" s="221"/>
      <c r="H234" s="224">
        <v>2</v>
      </c>
      <c r="I234" s="225"/>
      <c r="J234" s="221"/>
      <c r="K234" s="221"/>
      <c r="L234" s="226"/>
      <c r="M234" s="227"/>
      <c r="N234" s="228"/>
      <c r="O234" s="228"/>
      <c r="P234" s="228"/>
      <c r="Q234" s="228"/>
      <c r="R234" s="228"/>
      <c r="S234" s="228"/>
      <c r="T234" s="229"/>
      <c r="AT234" s="230" t="s">
        <v>176</v>
      </c>
      <c r="AU234" s="230" t="s">
        <v>82</v>
      </c>
      <c r="AV234" s="14" t="s">
        <v>84</v>
      </c>
      <c r="AW234" s="14" t="s">
        <v>31</v>
      </c>
      <c r="AX234" s="14" t="s">
        <v>75</v>
      </c>
      <c r="AY234" s="230" t="s">
        <v>164</v>
      </c>
    </row>
    <row r="235" spans="1:65" s="15" customFormat="1" ht="11.25">
      <c r="B235" s="251"/>
      <c r="C235" s="252"/>
      <c r="D235" s="211" t="s">
        <v>176</v>
      </c>
      <c r="E235" s="253" t="s">
        <v>1</v>
      </c>
      <c r="F235" s="254" t="s">
        <v>1361</v>
      </c>
      <c r="G235" s="252"/>
      <c r="H235" s="255">
        <v>2</v>
      </c>
      <c r="I235" s="256"/>
      <c r="J235" s="252"/>
      <c r="K235" s="252"/>
      <c r="L235" s="257"/>
      <c r="M235" s="258"/>
      <c r="N235" s="259"/>
      <c r="O235" s="259"/>
      <c r="P235" s="259"/>
      <c r="Q235" s="259"/>
      <c r="R235" s="259"/>
      <c r="S235" s="259"/>
      <c r="T235" s="260"/>
      <c r="AT235" s="261" t="s">
        <v>176</v>
      </c>
      <c r="AU235" s="261" t="s">
        <v>82</v>
      </c>
      <c r="AV235" s="15" t="s">
        <v>172</v>
      </c>
      <c r="AW235" s="15" t="s">
        <v>31</v>
      </c>
      <c r="AX235" s="15" t="s">
        <v>82</v>
      </c>
      <c r="AY235" s="261" t="s">
        <v>164</v>
      </c>
    </row>
    <row r="236" spans="1:65" s="2" customFormat="1" ht="40.9" customHeight="1">
      <c r="A236" s="34"/>
      <c r="B236" s="35"/>
      <c r="C236" s="191" t="s">
        <v>377</v>
      </c>
      <c r="D236" s="191" t="s">
        <v>167</v>
      </c>
      <c r="E236" s="192" t="s">
        <v>1428</v>
      </c>
      <c r="F236" s="193" t="s">
        <v>1429</v>
      </c>
      <c r="G236" s="194" t="s">
        <v>1318</v>
      </c>
      <c r="H236" s="195">
        <v>2</v>
      </c>
      <c r="I236" s="196"/>
      <c r="J236" s="197">
        <f>ROUND(I236*H236,2)</f>
        <v>0</v>
      </c>
      <c r="K236" s="193" t="s">
        <v>1</v>
      </c>
      <c r="L236" s="39"/>
      <c r="M236" s="198" t="s">
        <v>1</v>
      </c>
      <c r="N236" s="199" t="s">
        <v>40</v>
      </c>
      <c r="O236" s="71"/>
      <c r="P236" s="200">
        <f>O236*H236</f>
        <v>0</v>
      </c>
      <c r="Q236" s="200">
        <v>0</v>
      </c>
      <c r="R236" s="200">
        <f>Q236*H236</f>
        <v>0</v>
      </c>
      <c r="S236" s="200">
        <v>0</v>
      </c>
      <c r="T236" s="201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02" t="s">
        <v>172</v>
      </c>
      <c r="AT236" s="202" t="s">
        <v>167</v>
      </c>
      <c r="AU236" s="202" t="s">
        <v>82</v>
      </c>
      <c r="AY236" s="17" t="s">
        <v>164</v>
      </c>
      <c r="BE236" s="203">
        <f>IF(N236="základní",J236,0)</f>
        <v>0</v>
      </c>
      <c r="BF236" s="203">
        <f>IF(N236="snížená",J236,0)</f>
        <v>0</v>
      </c>
      <c r="BG236" s="203">
        <f>IF(N236="zákl. přenesená",J236,0)</f>
        <v>0</v>
      </c>
      <c r="BH236" s="203">
        <f>IF(N236="sníž. přenesená",J236,0)</f>
        <v>0</v>
      </c>
      <c r="BI236" s="203">
        <f>IF(N236="nulová",J236,0)</f>
        <v>0</v>
      </c>
      <c r="BJ236" s="17" t="s">
        <v>82</v>
      </c>
      <c r="BK236" s="203">
        <f>ROUND(I236*H236,2)</f>
        <v>0</v>
      </c>
      <c r="BL236" s="17" t="s">
        <v>172</v>
      </c>
      <c r="BM236" s="202" t="s">
        <v>543</v>
      </c>
    </row>
    <row r="237" spans="1:65" s="13" customFormat="1" ht="22.5">
      <c r="B237" s="209"/>
      <c r="C237" s="210"/>
      <c r="D237" s="211" t="s">
        <v>176</v>
      </c>
      <c r="E237" s="212" t="s">
        <v>1</v>
      </c>
      <c r="F237" s="213" t="s">
        <v>1423</v>
      </c>
      <c r="G237" s="210"/>
      <c r="H237" s="212" t="s">
        <v>1</v>
      </c>
      <c r="I237" s="214"/>
      <c r="J237" s="210"/>
      <c r="K237" s="210"/>
      <c r="L237" s="215"/>
      <c r="M237" s="216"/>
      <c r="N237" s="217"/>
      <c r="O237" s="217"/>
      <c r="P237" s="217"/>
      <c r="Q237" s="217"/>
      <c r="R237" s="217"/>
      <c r="S237" s="217"/>
      <c r="T237" s="218"/>
      <c r="AT237" s="219" t="s">
        <v>176</v>
      </c>
      <c r="AU237" s="219" t="s">
        <v>82</v>
      </c>
      <c r="AV237" s="13" t="s">
        <v>82</v>
      </c>
      <c r="AW237" s="13" t="s">
        <v>31</v>
      </c>
      <c r="AX237" s="13" t="s">
        <v>75</v>
      </c>
      <c r="AY237" s="219" t="s">
        <v>164</v>
      </c>
    </row>
    <row r="238" spans="1:65" s="13" customFormat="1" ht="11.25">
      <c r="B238" s="209"/>
      <c r="C238" s="210"/>
      <c r="D238" s="211" t="s">
        <v>176</v>
      </c>
      <c r="E238" s="212" t="s">
        <v>1</v>
      </c>
      <c r="F238" s="213" t="s">
        <v>1424</v>
      </c>
      <c r="G238" s="210"/>
      <c r="H238" s="212" t="s">
        <v>1</v>
      </c>
      <c r="I238" s="214"/>
      <c r="J238" s="210"/>
      <c r="K238" s="210"/>
      <c r="L238" s="215"/>
      <c r="M238" s="216"/>
      <c r="N238" s="217"/>
      <c r="O238" s="217"/>
      <c r="P238" s="217"/>
      <c r="Q238" s="217"/>
      <c r="R238" s="217"/>
      <c r="S238" s="217"/>
      <c r="T238" s="218"/>
      <c r="AT238" s="219" t="s">
        <v>176</v>
      </c>
      <c r="AU238" s="219" t="s">
        <v>82</v>
      </c>
      <c r="AV238" s="13" t="s">
        <v>82</v>
      </c>
      <c r="AW238" s="13" t="s">
        <v>31</v>
      </c>
      <c r="AX238" s="13" t="s">
        <v>75</v>
      </c>
      <c r="AY238" s="219" t="s">
        <v>164</v>
      </c>
    </row>
    <row r="239" spans="1:65" s="13" customFormat="1" ht="33.75">
      <c r="B239" s="209"/>
      <c r="C239" s="210"/>
      <c r="D239" s="211" t="s">
        <v>176</v>
      </c>
      <c r="E239" s="212" t="s">
        <v>1</v>
      </c>
      <c r="F239" s="213" t="s">
        <v>1425</v>
      </c>
      <c r="G239" s="210"/>
      <c r="H239" s="212" t="s">
        <v>1</v>
      </c>
      <c r="I239" s="214"/>
      <c r="J239" s="210"/>
      <c r="K239" s="210"/>
      <c r="L239" s="215"/>
      <c r="M239" s="216"/>
      <c r="N239" s="217"/>
      <c r="O239" s="217"/>
      <c r="P239" s="217"/>
      <c r="Q239" s="217"/>
      <c r="R239" s="217"/>
      <c r="S239" s="217"/>
      <c r="T239" s="218"/>
      <c r="AT239" s="219" t="s">
        <v>176</v>
      </c>
      <c r="AU239" s="219" t="s">
        <v>82</v>
      </c>
      <c r="AV239" s="13" t="s">
        <v>82</v>
      </c>
      <c r="AW239" s="13" t="s">
        <v>31</v>
      </c>
      <c r="AX239" s="13" t="s">
        <v>75</v>
      </c>
      <c r="AY239" s="219" t="s">
        <v>164</v>
      </c>
    </row>
    <row r="240" spans="1:65" s="13" customFormat="1" ht="11.25">
      <c r="B240" s="209"/>
      <c r="C240" s="210"/>
      <c r="D240" s="211" t="s">
        <v>176</v>
      </c>
      <c r="E240" s="212" t="s">
        <v>1</v>
      </c>
      <c r="F240" s="213" t="s">
        <v>1426</v>
      </c>
      <c r="G240" s="210"/>
      <c r="H240" s="212" t="s">
        <v>1</v>
      </c>
      <c r="I240" s="214"/>
      <c r="J240" s="210"/>
      <c r="K240" s="210"/>
      <c r="L240" s="215"/>
      <c r="M240" s="216"/>
      <c r="N240" s="217"/>
      <c r="O240" s="217"/>
      <c r="P240" s="217"/>
      <c r="Q240" s="217"/>
      <c r="R240" s="217"/>
      <c r="S240" s="217"/>
      <c r="T240" s="218"/>
      <c r="AT240" s="219" t="s">
        <v>176</v>
      </c>
      <c r="AU240" s="219" t="s">
        <v>82</v>
      </c>
      <c r="AV240" s="13" t="s">
        <v>82</v>
      </c>
      <c r="AW240" s="13" t="s">
        <v>31</v>
      </c>
      <c r="AX240" s="13" t="s">
        <v>75</v>
      </c>
      <c r="AY240" s="219" t="s">
        <v>164</v>
      </c>
    </row>
    <row r="241" spans="1:65" s="13" customFormat="1" ht="11.25">
      <c r="B241" s="209"/>
      <c r="C241" s="210"/>
      <c r="D241" s="211" t="s">
        <v>176</v>
      </c>
      <c r="E241" s="212" t="s">
        <v>1</v>
      </c>
      <c r="F241" s="213" t="s">
        <v>1427</v>
      </c>
      <c r="G241" s="210"/>
      <c r="H241" s="212" t="s">
        <v>1</v>
      </c>
      <c r="I241" s="214"/>
      <c r="J241" s="210"/>
      <c r="K241" s="210"/>
      <c r="L241" s="215"/>
      <c r="M241" s="216"/>
      <c r="N241" s="217"/>
      <c r="O241" s="217"/>
      <c r="P241" s="217"/>
      <c r="Q241" s="217"/>
      <c r="R241" s="217"/>
      <c r="S241" s="217"/>
      <c r="T241" s="218"/>
      <c r="AT241" s="219" t="s">
        <v>176</v>
      </c>
      <c r="AU241" s="219" t="s">
        <v>82</v>
      </c>
      <c r="AV241" s="13" t="s">
        <v>82</v>
      </c>
      <c r="AW241" s="13" t="s">
        <v>31</v>
      </c>
      <c r="AX241" s="13" t="s">
        <v>75</v>
      </c>
      <c r="AY241" s="219" t="s">
        <v>164</v>
      </c>
    </row>
    <row r="242" spans="1:65" s="14" customFormat="1" ht="11.25">
      <c r="B242" s="220"/>
      <c r="C242" s="221"/>
      <c r="D242" s="211" t="s">
        <v>176</v>
      </c>
      <c r="E242" s="222" t="s">
        <v>1</v>
      </c>
      <c r="F242" s="223" t="s">
        <v>84</v>
      </c>
      <c r="G242" s="221"/>
      <c r="H242" s="224">
        <v>2</v>
      </c>
      <c r="I242" s="225"/>
      <c r="J242" s="221"/>
      <c r="K242" s="221"/>
      <c r="L242" s="226"/>
      <c r="M242" s="227"/>
      <c r="N242" s="228"/>
      <c r="O242" s="228"/>
      <c r="P242" s="228"/>
      <c r="Q242" s="228"/>
      <c r="R242" s="228"/>
      <c r="S242" s="228"/>
      <c r="T242" s="229"/>
      <c r="AT242" s="230" t="s">
        <v>176</v>
      </c>
      <c r="AU242" s="230" t="s">
        <v>82</v>
      </c>
      <c r="AV242" s="14" t="s">
        <v>84</v>
      </c>
      <c r="AW242" s="14" t="s">
        <v>31</v>
      </c>
      <c r="AX242" s="14" t="s">
        <v>75</v>
      </c>
      <c r="AY242" s="230" t="s">
        <v>164</v>
      </c>
    </row>
    <row r="243" spans="1:65" s="15" customFormat="1" ht="11.25">
      <c r="B243" s="251"/>
      <c r="C243" s="252"/>
      <c r="D243" s="211" t="s">
        <v>176</v>
      </c>
      <c r="E243" s="253" t="s">
        <v>1</v>
      </c>
      <c r="F243" s="254" t="s">
        <v>1361</v>
      </c>
      <c r="G243" s="252"/>
      <c r="H243" s="255">
        <v>2</v>
      </c>
      <c r="I243" s="256"/>
      <c r="J243" s="252"/>
      <c r="K243" s="252"/>
      <c r="L243" s="257"/>
      <c r="M243" s="258"/>
      <c r="N243" s="259"/>
      <c r="O243" s="259"/>
      <c r="P243" s="259"/>
      <c r="Q243" s="259"/>
      <c r="R243" s="259"/>
      <c r="S243" s="259"/>
      <c r="T243" s="260"/>
      <c r="AT243" s="261" t="s">
        <v>176</v>
      </c>
      <c r="AU243" s="261" t="s">
        <v>82</v>
      </c>
      <c r="AV243" s="15" t="s">
        <v>172</v>
      </c>
      <c r="AW243" s="15" t="s">
        <v>31</v>
      </c>
      <c r="AX243" s="15" t="s">
        <v>82</v>
      </c>
      <c r="AY243" s="261" t="s">
        <v>164</v>
      </c>
    </row>
    <row r="244" spans="1:65" s="2" customFormat="1" ht="40.9" customHeight="1">
      <c r="A244" s="34"/>
      <c r="B244" s="35"/>
      <c r="C244" s="191" t="s">
        <v>384</v>
      </c>
      <c r="D244" s="191" t="s">
        <v>167</v>
      </c>
      <c r="E244" s="192" t="s">
        <v>1430</v>
      </c>
      <c r="F244" s="193" t="s">
        <v>1431</v>
      </c>
      <c r="G244" s="194" t="s">
        <v>1318</v>
      </c>
      <c r="H244" s="195">
        <v>2</v>
      </c>
      <c r="I244" s="196"/>
      <c r="J244" s="197">
        <f>ROUND(I244*H244,2)</f>
        <v>0</v>
      </c>
      <c r="K244" s="193" t="s">
        <v>1</v>
      </c>
      <c r="L244" s="39"/>
      <c r="M244" s="198" t="s">
        <v>1</v>
      </c>
      <c r="N244" s="199" t="s">
        <v>40</v>
      </c>
      <c r="O244" s="71"/>
      <c r="P244" s="200">
        <f>O244*H244</f>
        <v>0</v>
      </c>
      <c r="Q244" s="200">
        <v>0</v>
      </c>
      <c r="R244" s="200">
        <f>Q244*H244</f>
        <v>0</v>
      </c>
      <c r="S244" s="200">
        <v>0</v>
      </c>
      <c r="T244" s="201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202" t="s">
        <v>172</v>
      </c>
      <c r="AT244" s="202" t="s">
        <v>167</v>
      </c>
      <c r="AU244" s="202" t="s">
        <v>82</v>
      </c>
      <c r="AY244" s="17" t="s">
        <v>164</v>
      </c>
      <c r="BE244" s="203">
        <f>IF(N244="základní",J244,0)</f>
        <v>0</v>
      </c>
      <c r="BF244" s="203">
        <f>IF(N244="snížená",J244,0)</f>
        <v>0</v>
      </c>
      <c r="BG244" s="203">
        <f>IF(N244="zákl. přenesená",J244,0)</f>
        <v>0</v>
      </c>
      <c r="BH244" s="203">
        <f>IF(N244="sníž. přenesená",J244,0)</f>
        <v>0</v>
      </c>
      <c r="BI244" s="203">
        <f>IF(N244="nulová",J244,0)</f>
        <v>0</v>
      </c>
      <c r="BJ244" s="17" t="s">
        <v>82</v>
      </c>
      <c r="BK244" s="203">
        <f>ROUND(I244*H244,2)</f>
        <v>0</v>
      </c>
      <c r="BL244" s="17" t="s">
        <v>172</v>
      </c>
      <c r="BM244" s="202" t="s">
        <v>555</v>
      </c>
    </row>
    <row r="245" spans="1:65" s="13" customFormat="1" ht="22.5">
      <c r="B245" s="209"/>
      <c r="C245" s="210"/>
      <c r="D245" s="211" t="s">
        <v>176</v>
      </c>
      <c r="E245" s="212" t="s">
        <v>1</v>
      </c>
      <c r="F245" s="213" t="s">
        <v>1423</v>
      </c>
      <c r="G245" s="210"/>
      <c r="H245" s="212" t="s">
        <v>1</v>
      </c>
      <c r="I245" s="214"/>
      <c r="J245" s="210"/>
      <c r="K245" s="210"/>
      <c r="L245" s="215"/>
      <c r="M245" s="216"/>
      <c r="N245" s="217"/>
      <c r="O245" s="217"/>
      <c r="P245" s="217"/>
      <c r="Q245" s="217"/>
      <c r="R245" s="217"/>
      <c r="S245" s="217"/>
      <c r="T245" s="218"/>
      <c r="AT245" s="219" t="s">
        <v>176</v>
      </c>
      <c r="AU245" s="219" t="s">
        <v>82</v>
      </c>
      <c r="AV245" s="13" t="s">
        <v>82</v>
      </c>
      <c r="AW245" s="13" t="s">
        <v>31</v>
      </c>
      <c r="AX245" s="13" t="s">
        <v>75</v>
      </c>
      <c r="AY245" s="219" t="s">
        <v>164</v>
      </c>
    </row>
    <row r="246" spans="1:65" s="13" customFormat="1" ht="11.25">
      <c r="B246" s="209"/>
      <c r="C246" s="210"/>
      <c r="D246" s="211" t="s">
        <v>176</v>
      </c>
      <c r="E246" s="212" t="s">
        <v>1</v>
      </c>
      <c r="F246" s="213" t="s">
        <v>1424</v>
      </c>
      <c r="G246" s="210"/>
      <c r="H246" s="212" t="s">
        <v>1</v>
      </c>
      <c r="I246" s="214"/>
      <c r="J246" s="210"/>
      <c r="K246" s="210"/>
      <c r="L246" s="215"/>
      <c r="M246" s="216"/>
      <c r="N246" s="217"/>
      <c r="O246" s="217"/>
      <c r="P246" s="217"/>
      <c r="Q246" s="217"/>
      <c r="R246" s="217"/>
      <c r="S246" s="217"/>
      <c r="T246" s="218"/>
      <c r="AT246" s="219" t="s">
        <v>176</v>
      </c>
      <c r="AU246" s="219" t="s">
        <v>82</v>
      </c>
      <c r="AV246" s="13" t="s">
        <v>82</v>
      </c>
      <c r="AW246" s="13" t="s">
        <v>31</v>
      </c>
      <c r="AX246" s="13" t="s">
        <v>75</v>
      </c>
      <c r="AY246" s="219" t="s">
        <v>164</v>
      </c>
    </row>
    <row r="247" spans="1:65" s="13" customFormat="1" ht="33.75">
      <c r="B247" s="209"/>
      <c r="C247" s="210"/>
      <c r="D247" s="211" t="s">
        <v>176</v>
      </c>
      <c r="E247" s="212" t="s">
        <v>1</v>
      </c>
      <c r="F247" s="213" t="s">
        <v>1425</v>
      </c>
      <c r="G247" s="210"/>
      <c r="H247" s="212" t="s">
        <v>1</v>
      </c>
      <c r="I247" s="214"/>
      <c r="J247" s="210"/>
      <c r="K247" s="210"/>
      <c r="L247" s="215"/>
      <c r="M247" s="216"/>
      <c r="N247" s="217"/>
      <c r="O247" s="217"/>
      <c r="P247" s="217"/>
      <c r="Q247" s="217"/>
      <c r="R247" s="217"/>
      <c r="S247" s="217"/>
      <c r="T247" s="218"/>
      <c r="AT247" s="219" t="s">
        <v>176</v>
      </c>
      <c r="AU247" s="219" t="s">
        <v>82</v>
      </c>
      <c r="AV247" s="13" t="s">
        <v>82</v>
      </c>
      <c r="AW247" s="13" t="s">
        <v>31</v>
      </c>
      <c r="AX247" s="13" t="s">
        <v>75</v>
      </c>
      <c r="AY247" s="219" t="s">
        <v>164</v>
      </c>
    </row>
    <row r="248" spans="1:65" s="13" customFormat="1" ht="11.25">
      <c r="B248" s="209"/>
      <c r="C248" s="210"/>
      <c r="D248" s="211" t="s">
        <v>176</v>
      </c>
      <c r="E248" s="212" t="s">
        <v>1</v>
      </c>
      <c r="F248" s="213" t="s">
        <v>1426</v>
      </c>
      <c r="G248" s="210"/>
      <c r="H248" s="212" t="s">
        <v>1</v>
      </c>
      <c r="I248" s="214"/>
      <c r="J248" s="210"/>
      <c r="K248" s="210"/>
      <c r="L248" s="215"/>
      <c r="M248" s="216"/>
      <c r="N248" s="217"/>
      <c r="O248" s="217"/>
      <c r="P248" s="217"/>
      <c r="Q248" s="217"/>
      <c r="R248" s="217"/>
      <c r="S248" s="217"/>
      <c r="T248" s="218"/>
      <c r="AT248" s="219" t="s">
        <v>176</v>
      </c>
      <c r="AU248" s="219" t="s">
        <v>82</v>
      </c>
      <c r="AV248" s="13" t="s">
        <v>82</v>
      </c>
      <c r="AW248" s="13" t="s">
        <v>31</v>
      </c>
      <c r="AX248" s="13" t="s">
        <v>75</v>
      </c>
      <c r="AY248" s="219" t="s">
        <v>164</v>
      </c>
    </row>
    <row r="249" spans="1:65" s="13" customFormat="1" ht="11.25">
      <c r="B249" s="209"/>
      <c r="C249" s="210"/>
      <c r="D249" s="211" t="s">
        <v>176</v>
      </c>
      <c r="E249" s="212" t="s">
        <v>1</v>
      </c>
      <c r="F249" s="213" t="s">
        <v>1427</v>
      </c>
      <c r="G249" s="210"/>
      <c r="H249" s="212" t="s">
        <v>1</v>
      </c>
      <c r="I249" s="214"/>
      <c r="J249" s="210"/>
      <c r="K249" s="210"/>
      <c r="L249" s="215"/>
      <c r="M249" s="216"/>
      <c r="N249" s="217"/>
      <c r="O249" s="217"/>
      <c r="P249" s="217"/>
      <c r="Q249" s="217"/>
      <c r="R249" s="217"/>
      <c r="S249" s="217"/>
      <c r="T249" s="218"/>
      <c r="AT249" s="219" t="s">
        <v>176</v>
      </c>
      <c r="AU249" s="219" t="s">
        <v>82</v>
      </c>
      <c r="AV249" s="13" t="s">
        <v>82</v>
      </c>
      <c r="AW249" s="13" t="s">
        <v>31</v>
      </c>
      <c r="AX249" s="13" t="s">
        <v>75</v>
      </c>
      <c r="AY249" s="219" t="s">
        <v>164</v>
      </c>
    </row>
    <row r="250" spans="1:65" s="14" customFormat="1" ht="11.25">
      <c r="B250" s="220"/>
      <c r="C250" s="221"/>
      <c r="D250" s="211" t="s">
        <v>176</v>
      </c>
      <c r="E250" s="222" t="s">
        <v>1</v>
      </c>
      <c r="F250" s="223" t="s">
        <v>84</v>
      </c>
      <c r="G250" s="221"/>
      <c r="H250" s="224">
        <v>2</v>
      </c>
      <c r="I250" s="225"/>
      <c r="J250" s="221"/>
      <c r="K250" s="221"/>
      <c r="L250" s="226"/>
      <c r="M250" s="227"/>
      <c r="N250" s="228"/>
      <c r="O250" s="228"/>
      <c r="P250" s="228"/>
      <c r="Q250" s="228"/>
      <c r="R250" s="228"/>
      <c r="S250" s="228"/>
      <c r="T250" s="229"/>
      <c r="AT250" s="230" t="s">
        <v>176</v>
      </c>
      <c r="AU250" s="230" t="s">
        <v>82</v>
      </c>
      <c r="AV250" s="14" t="s">
        <v>84</v>
      </c>
      <c r="AW250" s="14" t="s">
        <v>31</v>
      </c>
      <c r="AX250" s="14" t="s">
        <v>75</v>
      </c>
      <c r="AY250" s="230" t="s">
        <v>164</v>
      </c>
    </row>
    <row r="251" spans="1:65" s="15" customFormat="1" ht="11.25">
      <c r="B251" s="251"/>
      <c r="C251" s="252"/>
      <c r="D251" s="211" t="s">
        <v>176</v>
      </c>
      <c r="E251" s="253" t="s">
        <v>1</v>
      </c>
      <c r="F251" s="254" t="s">
        <v>1361</v>
      </c>
      <c r="G251" s="252"/>
      <c r="H251" s="255">
        <v>2</v>
      </c>
      <c r="I251" s="256"/>
      <c r="J251" s="252"/>
      <c r="K251" s="252"/>
      <c r="L251" s="257"/>
      <c r="M251" s="258"/>
      <c r="N251" s="259"/>
      <c r="O251" s="259"/>
      <c r="P251" s="259"/>
      <c r="Q251" s="259"/>
      <c r="R251" s="259"/>
      <c r="S251" s="259"/>
      <c r="T251" s="260"/>
      <c r="AT251" s="261" t="s">
        <v>176</v>
      </c>
      <c r="AU251" s="261" t="s">
        <v>82</v>
      </c>
      <c r="AV251" s="15" t="s">
        <v>172</v>
      </c>
      <c r="AW251" s="15" t="s">
        <v>31</v>
      </c>
      <c r="AX251" s="15" t="s">
        <v>82</v>
      </c>
      <c r="AY251" s="261" t="s">
        <v>164</v>
      </c>
    </row>
    <row r="252" spans="1:65" s="2" customFormat="1" ht="40.9" customHeight="1">
      <c r="A252" s="34"/>
      <c r="B252" s="35"/>
      <c r="C252" s="191" t="s">
        <v>390</v>
      </c>
      <c r="D252" s="191" t="s">
        <v>167</v>
      </c>
      <c r="E252" s="192" t="s">
        <v>1432</v>
      </c>
      <c r="F252" s="193" t="s">
        <v>1433</v>
      </c>
      <c r="G252" s="194" t="s">
        <v>1318</v>
      </c>
      <c r="H252" s="195">
        <v>1</v>
      </c>
      <c r="I252" s="196"/>
      <c r="J252" s="197">
        <f>ROUND(I252*H252,2)</f>
        <v>0</v>
      </c>
      <c r="K252" s="193" t="s">
        <v>1</v>
      </c>
      <c r="L252" s="39"/>
      <c r="M252" s="198" t="s">
        <v>1</v>
      </c>
      <c r="N252" s="199" t="s">
        <v>40</v>
      </c>
      <c r="O252" s="71"/>
      <c r="P252" s="200">
        <f>O252*H252</f>
        <v>0</v>
      </c>
      <c r="Q252" s="200">
        <v>0</v>
      </c>
      <c r="R252" s="200">
        <f>Q252*H252</f>
        <v>0</v>
      </c>
      <c r="S252" s="200">
        <v>0</v>
      </c>
      <c r="T252" s="201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202" t="s">
        <v>172</v>
      </c>
      <c r="AT252" s="202" t="s">
        <v>167</v>
      </c>
      <c r="AU252" s="202" t="s">
        <v>82</v>
      </c>
      <c r="AY252" s="17" t="s">
        <v>164</v>
      </c>
      <c r="BE252" s="203">
        <f>IF(N252="základní",J252,0)</f>
        <v>0</v>
      </c>
      <c r="BF252" s="203">
        <f>IF(N252="snížená",J252,0)</f>
        <v>0</v>
      </c>
      <c r="BG252" s="203">
        <f>IF(N252="zákl. přenesená",J252,0)</f>
        <v>0</v>
      </c>
      <c r="BH252" s="203">
        <f>IF(N252="sníž. přenesená",J252,0)</f>
        <v>0</v>
      </c>
      <c r="BI252" s="203">
        <f>IF(N252="nulová",J252,0)</f>
        <v>0</v>
      </c>
      <c r="BJ252" s="17" t="s">
        <v>82</v>
      </c>
      <c r="BK252" s="203">
        <f>ROUND(I252*H252,2)</f>
        <v>0</v>
      </c>
      <c r="BL252" s="17" t="s">
        <v>172</v>
      </c>
      <c r="BM252" s="202" t="s">
        <v>568</v>
      </c>
    </row>
    <row r="253" spans="1:65" s="13" customFormat="1" ht="11.25">
      <c r="B253" s="209"/>
      <c r="C253" s="210"/>
      <c r="D253" s="211" t="s">
        <v>176</v>
      </c>
      <c r="E253" s="212" t="s">
        <v>1</v>
      </c>
      <c r="F253" s="213" t="s">
        <v>1434</v>
      </c>
      <c r="G253" s="210"/>
      <c r="H253" s="212" t="s">
        <v>1</v>
      </c>
      <c r="I253" s="214"/>
      <c r="J253" s="210"/>
      <c r="K253" s="210"/>
      <c r="L253" s="215"/>
      <c r="M253" s="216"/>
      <c r="N253" s="217"/>
      <c r="O253" s="217"/>
      <c r="P253" s="217"/>
      <c r="Q253" s="217"/>
      <c r="R253" s="217"/>
      <c r="S253" s="217"/>
      <c r="T253" s="218"/>
      <c r="AT253" s="219" t="s">
        <v>176</v>
      </c>
      <c r="AU253" s="219" t="s">
        <v>82</v>
      </c>
      <c r="AV253" s="13" t="s">
        <v>82</v>
      </c>
      <c r="AW253" s="13" t="s">
        <v>31</v>
      </c>
      <c r="AX253" s="13" t="s">
        <v>75</v>
      </c>
      <c r="AY253" s="219" t="s">
        <v>164</v>
      </c>
    </row>
    <row r="254" spans="1:65" s="14" customFormat="1" ht="11.25">
      <c r="B254" s="220"/>
      <c r="C254" s="221"/>
      <c r="D254" s="211" t="s">
        <v>176</v>
      </c>
      <c r="E254" s="222" t="s">
        <v>1</v>
      </c>
      <c r="F254" s="223" t="s">
        <v>82</v>
      </c>
      <c r="G254" s="221"/>
      <c r="H254" s="224">
        <v>1</v>
      </c>
      <c r="I254" s="225"/>
      <c r="J254" s="221"/>
      <c r="K254" s="221"/>
      <c r="L254" s="226"/>
      <c r="M254" s="227"/>
      <c r="N254" s="228"/>
      <c r="O254" s="228"/>
      <c r="P254" s="228"/>
      <c r="Q254" s="228"/>
      <c r="R254" s="228"/>
      <c r="S254" s="228"/>
      <c r="T254" s="229"/>
      <c r="AT254" s="230" t="s">
        <v>176</v>
      </c>
      <c r="AU254" s="230" t="s">
        <v>82</v>
      </c>
      <c r="AV254" s="14" t="s">
        <v>84</v>
      </c>
      <c r="AW254" s="14" t="s">
        <v>31</v>
      </c>
      <c r="AX254" s="14" t="s">
        <v>75</v>
      </c>
      <c r="AY254" s="230" t="s">
        <v>164</v>
      </c>
    </row>
    <row r="255" spans="1:65" s="15" customFormat="1" ht="11.25">
      <c r="B255" s="251"/>
      <c r="C255" s="252"/>
      <c r="D255" s="211" t="s">
        <v>176</v>
      </c>
      <c r="E255" s="253" t="s">
        <v>1</v>
      </c>
      <c r="F255" s="254" t="s">
        <v>1361</v>
      </c>
      <c r="G255" s="252"/>
      <c r="H255" s="255">
        <v>1</v>
      </c>
      <c r="I255" s="256"/>
      <c r="J255" s="252"/>
      <c r="K255" s="252"/>
      <c r="L255" s="257"/>
      <c r="M255" s="258"/>
      <c r="N255" s="259"/>
      <c r="O255" s="259"/>
      <c r="P255" s="259"/>
      <c r="Q255" s="259"/>
      <c r="R255" s="259"/>
      <c r="S255" s="259"/>
      <c r="T255" s="260"/>
      <c r="AT255" s="261" t="s">
        <v>176</v>
      </c>
      <c r="AU255" s="261" t="s">
        <v>82</v>
      </c>
      <c r="AV255" s="15" t="s">
        <v>172</v>
      </c>
      <c r="AW255" s="15" t="s">
        <v>31</v>
      </c>
      <c r="AX255" s="15" t="s">
        <v>82</v>
      </c>
      <c r="AY255" s="261" t="s">
        <v>164</v>
      </c>
    </row>
    <row r="256" spans="1:65" s="2" customFormat="1" ht="36" customHeight="1">
      <c r="A256" s="34"/>
      <c r="B256" s="35"/>
      <c r="C256" s="191" t="s">
        <v>396</v>
      </c>
      <c r="D256" s="191" t="s">
        <v>167</v>
      </c>
      <c r="E256" s="192" t="s">
        <v>1435</v>
      </c>
      <c r="F256" s="193" t="s">
        <v>1436</v>
      </c>
      <c r="G256" s="194" t="s">
        <v>1318</v>
      </c>
      <c r="H256" s="195">
        <v>1</v>
      </c>
      <c r="I256" s="196"/>
      <c r="J256" s="197">
        <f>ROUND(I256*H256,2)</f>
        <v>0</v>
      </c>
      <c r="K256" s="193" t="s">
        <v>1</v>
      </c>
      <c r="L256" s="39"/>
      <c r="M256" s="198" t="s">
        <v>1</v>
      </c>
      <c r="N256" s="199" t="s">
        <v>40</v>
      </c>
      <c r="O256" s="71"/>
      <c r="P256" s="200">
        <f>O256*H256</f>
        <v>0</v>
      </c>
      <c r="Q256" s="200">
        <v>0</v>
      </c>
      <c r="R256" s="200">
        <f>Q256*H256</f>
        <v>0</v>
      </c>
      <c r="S256" s="200">
        <v>0</v>
      </c>
      <c r="T256" s="201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202" t="s">
        <v>172</v>
      </c>
      <c r="AT256" s="202" t="s">
        <v>167</v>
      </c>
      <c r="AU256" s="202" t="s">
        <v>82</v>
      </c>
      <c r="AY256" s="17" t="s">
        <v>164</v>
      </c>
      <c r="BE256" s="203">
        <f>IF(N256="základní",J256,0)</f>
        <v>0</v>
      </c>
      <c r="BF256" s="203">
        <f>IF(N256="snížená",J256,0)</f>
        <v>0</v>
      </c>
      <c r="BG256" s="203">
        <f>IF(N256="zákl. přenesená",J256,0)</f>
        <v>0</v>
      </c>
      <c r="BH256" s="203">
        <f>IF(N256="sníž. přenesená",J256,0)</f>
        <v>0</v>
      </c>
      <c r="BI256" s="203">
        <f>IF(N256="nulová",J256,0)</f>
        <v>0</v>
      </c>
      <c r="BJ256" s="17" t="s">
        <v>82</v>
      </c>
      <c r="BK256" s="203">
        <f>ROUND(I256*H256,2)</f>
        <v>0</v>
      </c>
      <c r="BL256" s="17" t="s">
        <v>172</v>
      </c>
      <c r="BM256" s="202" t="s">
        <v>583</v>
      </c>
    </row>
    <row r="257" spans="1:65" s="13" customFormat="1" ht="11.25">
      <c r="B257" s="209"/>
      <c r="C257" s="210"/>
      <c r="D257" s="211" t="s">
        <v>176</v>
      </c>
      <c r="E257" s="212" t="s">
        <v>1</v>
      </c>
      <c r="F257" s="213" t="s">
        <v>1434</v>
      </c>
      <c r="G257" s="210"/>
      <c r="H257" s="212" t="s">
        <v>1</v>
      </c>
      <c r="I257" s="214"/>
      <c r="J257" s="210"/>
      <c r="K257" s="210"/>
      <c r="L257" s="215"/>
      <c r="M257" s="216"/>
      <c r="N257" s="217"/>
      <c r="O257" s="217"/>
      <c r="P257" s="217"/>
      <c r="Q257" s="217"/>
      <c r="R257" s="217"/>
      <c r="S257" s="217"/>
      <c r="T257" s="218"/>
      <c r="AT257" s="219" t="s">
        <v>176</v>
      </c>
      <c r="AU257" s="219" t="s">
        <v>82</v>
      </c>
      <c r="AV257" s="13" t="s">
        <v>82</v>
      </c>
      <c r="AW257" s="13" t="s">
        <v>31</v>
      </c>
      <c r="AX257" s="13" t="s">
        <v>75</v>
      </c>
      <c r="AY257" s="219" t="s">
        <v>164</v>
      </c>
    </row>
    <row r="258" spans="1:65" s="14" customFormat="1" ht="11.25">
      <c r="B258" s="220"/>
      <c r="C258" s="221"/>
      <c r="D258" s="211" t="s">
        <v>176</v>
      </c>
      <c r="E258" s="222" t="s">
        <v>1</v>
      </c>
      <c r="F258" s="223" t="s">
        <v>82</v>
      </c>
      <c r="G258" s="221"/>
      <c r="H258" s="224">
        <v>1</v>
      </c>
      <c r="I258" s="225"/>
      <c r="J258" s="221"/>
      <c r="K258" s="221"/>
      <c r="L258" s="226"/>
      <c r="M258" s="227"/>
      <c r="N258" s="228"/>
      <c r="O258" s="228"/>
      <c r="P258" s="228"/>
      <c r="Q258" s="228"/>
      <c r="R258" s="228"/>
      <c r="S258" s="228"/>
      <c r="T258" s="229"/>
      <c r="AT258" s="230" t="s">
        <v>176</v>
      </c>
      <c r="AU258" s="230" t="s">
        <v>82</v>
      </c>
      <c r="AV258" s="14" t="s">
        <v>84</v>
      </c>
      <c r="AW258" s="14" t="s">
        <v>31</v>
      </c>
      <c r="AX258" s="14" t="s">
        <v>75</v>
      </c>
      <c r="AY258" s="230" t="s">
        <v>164</v>
      </c>
    </row>
    <row r="259" spans="1:65" s="15" customFormat="1" ht="11.25">
      <c r="B259" s="251"/>
      <c r="C259" s="252"/>
      <c r="D259" s="211" t="s">
        <v>176</v>
      </c>
      <c r="E259" s="253" t="s">
        <v>1</v>
      </c>
      <c r="F259" s="254" t="s">
        <v>1361</v>
      </c>
      <c r="G259" s="252"/>
      <c r="H259" s="255">
        <v>1</v>
      </c>
      <c r="I259" s="256"/>
      <c r="J259" s="252"/>
      <c r="K259" s="252"/>
      <c r="L259" s="257"/>
      <c r="M259" s="258"/>
      <c r="N259" s="259"/>
      <c r="O259" s="259"/>
      <c r="P259" s="259"/>
      <c r="Q259" s="259"/>
      <c r="R259" s="259"/>
      <c r="S259" s="259"/>
      <c r="T259" s="260"/>
      <c r="AT259" s="261" t="s">
        <v>176</v>
      </c>
      <c r="AU259" s="261" t="s">
        <v>82</v>
      </c>
      <c r="AV259" s="15" t="s">
        <v>172</v>
      </c>
      <c r="AW259" s="15" t="s">
        <v>31</v>
      </c>
      <c r="AX259" s="15" t="s">
        <v>82</v>
      </c>
      <c r="AY259" s="261" t="s">
        <v>164</v>
      </c>
    </row>
    <row r="260" spans="1:65" s="2" customFormat="1" ht="26.45" customHeight="1">
      <c r="A260" s="34"/>
      <c r="B260" s="35"/>
      <c r="C260" s="191" t="s">
        <v>401</v>
      </c>
      <c r="D260" s="191" t="s">
        <v>167</v>
      </c>
      <c r="E260" s="192" t="s">
        <v>1437</v>
      </c>
      <c r="F260" s="193" t="s">
        <v>1438</v>
      </c>
      <c r="G260" s="194" t="s">
        <v>1318</v>
      </c>
      <c r="H260" s="195">
        <v>1</v>
      </c>
      <c r="I260" s="196"/>
      <c r="J260" s="197">
        <f>ROUND(I260*H260,2)</f>
        <v>0</v>
      </c>
      <c r="K260" s="193" t="s">
        <v>1</v>
      </c>
      <c r="L260" s="39"/>
      <c r="M260" s="198" t="s">
        <v>1</v>
      </c>
      <c r="N260" s="199" t="s">
        <v>40</v>
      </c>
      <c r="O260" s="71"/>
      <c r="P260" s="200">
        <f>O260*H260</f>
        <v>0</v>
      </c>
      <c r="Q260" s="200">
        <v>0</v>
      </c>
      <c r="R260" s="200">
        <f>Q260*H260</f>
        <v>0</v>
      </c>
      <c r="S260" s="200">
        <v>0</v>
      </c>
      <c r="T260" s="201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202" t="s">
        <v>172</v>
      </c>
      <c r="AT260" s="202" t="s">
        <v>167</v>
      </c>
      <c r="AU260" s="202" t="s">
        <v>82</v>
      </c>
      <c r="AY260" s="17" t="s">
        <v>164</v>
      </c>
      <c r="BE260" s="203">
        <f>IF(N260="základní",J260,0)</f>
        <v>0</v>
      </c>
      <c r="BF260" s="203">
        <f>IF(N260="snížená",J260,0)</f>
        <v>0</v>
      </c>
      <c r="BG260" s="203">
        <f>IF(N260="zákl. přenesená",J260,0)</f>
        <v>0</v>
      </c>
      <c r="BH260" s="203">
        <f>IF(N260="sníž. přenesená",J260,0)</f>
        <v>0</v>
      </c>
      <c r="BI260" s="203">
        <f>IF(N260="nulová",J260,0)</f>
        <v>0</v>
      </c>
      <c r="BJ260" s="17" t="s">
        <v>82</v>
      </c>
      <c r="BK260" s="203">
        <f>ROUND(I260*H260,2)</f>
        <v>0</v>
      </c>
      <c r="BL260" s="17" t="s">
        <v>172</v>
      </c>
      <c r="BM260" s="202" t="s">
        <v>594</v>
      </c>
    </row>
    <row r="261" spans="1:65" s="13" customFormat="1" ht="11.25">
      <c r="B261" s="209"/>
      <c r="C261" s="210"/>
      <c r="D261" s="211" t="s">
        <v>176</v>
      </c>
      <c r="E261" s="212" t="s">
        <v>1</v>
      </c>
      <c r="F261" s="213" t="s">
        <v>1434</v>
      </c>
      <c r="G261" s="210"/>
      <c r="H261" s="212" t="s">
        <v>1</v>
      </c>
      <c r="I261" s="214"/>
      <c r="J261" s="210"/>
      <c r="K261" s="210"/>
      <c r="L261" s="215"/>
      <c r="M261" s="216"/>
      <c r="N261" s="217"/>
      <c r="O261" s="217"/>
      <c r="P261" s="217"/>
      <c r="Q261" s="217"/>
      <c r="R261" s="217"/>
      <c r="S261" s="217"/>
      <c r="T261" s="218"/>
      <c r="AT261" s="219" t="s">
        <v>176</v>
      </c>
      <c r="AU261" s="219" t="s">
        <v>82</v>
      </c>
      <c r="AV261" s="13" t="s">
        <v>82</v>
      </c>
      <c r="AW261" s="13" t="s">
        <v>31</v>
      </c>
      <c r="AX261" s="13" t="s">
        <v>75</v>
      </c>
      <c r="AY261" s="219" t="s">
        <v>164</v>
      </c>
    </row>
    <row r="262" spans="1:65" s="14" customFormat="1" ht="11.25">
      <c r="B262" s="220"/>
      <c r="C262" s="221"/>
      <c r="D262" s="211" t="s">
        <v>176</v>
      </c>
      <c r="E262" s="222" t="s">
        <v>1</v>
      </c>
      <c r="F262" s="223" t="s">
        <v>82</v>
      </c>
      <c r="G262" s="221"/>
      <c r="H262" s="224">
        <v>1</v>
      </c>
      <c r="I262" s="225"/>
      <c r="J262" s="221"/>
      <c r="K262" s="221"/>
      <c r="L262" s="226"/>
      <c r="M262" s="227"/>
      <c r="N262" s="228"/>
      <c r="O262" s="228"/>
      <c r="P262" s="228"/>
      <c r="Q262" s="228"/>
      <c r="R262" s="228"/>
      <c r="S262" s="228"/>
      <c r="T262" s="229"/>
      <c r="AT262" s="230" t="s">
        <v>176</v>
      </c>
      <c r="AU262" s="230" t="s">
        <v>82</v>
      </c>
      <c r="AV262" s="14" t="s">
        <v>84</v>
      </c>
      <c r="AW262" s="14" t="s">
        <v>31</v>
      </c>
      <c r="AX262" s="14" t="s">
        <v>75</v>
      </c>
      <c r="AY262" s="230" t="s">
        <v>164</v>
      </c>
    </row>
    <row r="263" spans="1:65" s="15" customFormat="1" ht="11.25">
      <c r="B263" s="251"/>
      <c r="C263" s="252"/>
      <c r="D263" s="211" t="s">
        <v>176</v>
      </c>
      <c r="E263" s="253" t="s">
        <v>1</v>
      </c>
      <c r="F263" s="254" t="s">
        <v>1361</v>
      </c>
      <c r="G263" s="252"/>
      <c r="H263" s="255">
        <v>1</v>
      </c>
      <c r="I263" s="256"/>
      <c r="J263" s="252"/>
      <c r="K263" s="252"/>
      <c r="L263" s="257"/>
      <c r="M263" s="258"/>
      <c r="N263" s="259"/>
      <c r="O263" s="259"/>
      <c r="P263" s="259"/>
      <c r="Q263" s="259"/>
      <c r="R263" s="259"/>
      <c r="S263" s="259"/>
      <c r="T263" s="260"/>
      <c r="AT263" s="261" t="s">
        <v>176</v>
      </c>
      <c r="AU263" s="261" t="s">
        <v>82</v>
      </c>
      <c r="AV263" s="15" t="s">
        <v>172</v>
      </c>
      <c r="AW263" s="15" t="s">
        <v>31</v>
      </c>
      <c r="AX263" s="15" t="s">
        <v>82</v>
      </c>
      <c r="AY263" s="261" t="s">
        <v>164</v>
      </c>
    </row>
    <row r="264" spans="1:65" s="2" customFormat="1" ht="26.45" customHeight="1">
      <c r="A264" s="34"/>
      <c r="B264" s="35"/>
      <c r="C264" s="191" t="s">
        <v>406</v>
      </c>
      <c r="D264" s="191" t="s">
        <v>167</v>
      </c>
      <c r="E264" s="192" t="s">
        <v>1439</v>
      </c>
      <c r="F264" s="193" t="s">
        <v>1440</v>
      </c>
      <c r="G264" s="194" t="s">
        <v>1318</v>
      </c>
      <c r="H264" s="195">
        <v>1</v>
      </c>
      <c r="I264" s="196"/>
      <c r="J264" s="197">
        <f>ROUND(I264*H264,2)</f>
        <v>0</v>
      </c>
      <c r="K264" s="193" t="s">
        <v>1</v>
      </c>
      <c r="L264" s="39"/>
      <c r="M264" s="198" t="s">
        <v>1</v>
      </c>
      <c r="N264" s="199" t="s">
        <v>40</v>
      </c>
      <c r="O264" s="71"/>
      <c r="P264" s="200">
        <f>O264*H264</f>
        <v>0</v>
      </c>
      <c r="Q264" s="200">
        <v>0</v>
      </c>
      <c r="R264" s="200">
        <f>Q264*H264</f>
        <v>0</v>
      </c>
      <c r="S264" s="200">
        <v>0</v>
      </c>
      <c r="T264" s="201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202" t="s">
        <v>172</v>
      </c>
      <c r="AT264" s="202" t="s">
        <v>167</v>
      </c>
      <c r="AU264" s="202" t="s">
        <v>82</v>
      </c>
      <c r="AY264" s="17" t="s">
        <v>164</v>
      </c>
      <c r="BE264" s="203">
        <f>IF(N264="základní",J264,0)</f>
        <v>0</v>
      </c>
      <c r="BF264" s="203">
        <f>IF(N264="snížená",J264,0)</f>
        <v>0</v>
      </c>
      <c r="BG264" s="203">
        <f>IF(N264="zákl. přenesená",J264,0)</f>
        <v>0</v>
      </c>
      <c r="BH264" s="203">
        <f>IF(N264="sníž. přenesená",J264,0)</f>
        <v>0</v>
      </c>
      <c r="BI264" s="203">
        <f>IF(N264="nulová",J264,0)</f>
        <v>0</v>
      </c>
      <c r="BJ264" s="17" t="s">
        <v>82</v>
      </c>
      <c r="BK264" s="203">
        <f>ROUND(I264*H264,2)</f>
        <v>0</v>
      </c>
      <c r="BL264" s="17" t="s">
        <v>172</v>
      </c>
      <c r="BM264" s="202" t="s">
        <v>604</v>
      </c>
    </row>
    <row r="265" spans="1:65" s="13" customFormat="1" ht="11.25">
      <c r="B265" s="209"/>
      <c r="C265" s="210"/>
      <c r="D265" s="211" t="s">
        <v>176</v>
      </c>
      <c r="E265" s="212" t="s">
        <v>1</v>
      </c>
      <c r="F265" s="213" t="s">
        <v>1434</v>
      </c>
      <c r="G265" s="210"/>
      <c r="H265" s="212" t="s">
        <v>1</v>
      </c>
      <c r="I265" s="214"/>
      <c r="J265" s="210"/>
      <c r="K265" s="210"/>
      <c r="L265" s="215"/>
      <c r="M265" s="216"/>
      <c r="N265" s="217"/>
      <c r="O265" s="217"/>
      <c r="P265" s="217"/>
      <c r="Q265" s="217"/>
      <c r="R265" s="217"/>
      <c r="S265" s="217"/>
      <c r="T265" s="218"/>
      <c r="AT265" s="219" t="s">
        <v>176</v>
      </c>
      <c r="AU265" s="219" t="s">
        <v>82</v>
      </c>
      <c r="AV265" s="13" t="s">
        <v>82</v>
      </c>
      <c r="AW265" s="13" t="s">
        <v>31</v>
      </c>
      <c r="AX265" s="13" t="s">
        <v>75</v>
      </c>
      <c r="AY265" s="219" t="s">
        <v>164</v>
      </c>
    </row>
    <row r="266" spans="1:65" s="14" customFormat="1" ht="11.25">
      <c r="B266" s="220"/>
      <c r="C266" s="221"/>
      <c r="D266" s="211" t="s">
        <v>176</v>
      </c>
      <c r="E266" s="222" t="s">
        <v>1</v>
      </c>
      <c r="F266" s="223" t="s">
        <v>82</v>
      </c>
      <c r="G266" s="221"/>
      <c r="H266" s="224">
        <v>1</v>
      </c>
      <c r="I266" s="225"/>
      <c r="J266" s="221"/>
      <c r="K266" s="221"/>
      <c r="L266" s="226"/>
      <c r="M266" s="227"/>
      <c r="N266" s="228"/>
      <c r="O266" s="228"/>
      <c r="P266" s="228"/>
      <c r="Q266" s="228"/>
      <c r="R266" s="228"/>
      <c r="S266" s="228"/>
      <c r="T266" s="229"/>
      <c r="AT266" s="230" t="s">
        <v>176</v>
      </c>
      <c r="AU266" s="230" t="s">
        <v>82</v>
      </c>
      <c r="AV266" s="14" t="s">
        <v>84</v>
      </c>
      <c r="AW266" s="14" t="s">
        <v>31</v>
      </c>
      <c r="AX266" s="14" t="s">
        <v>75</v>
      </c>
      <c r="AY266" s="230" t="s">
        <v>164</v>
      </c>
    </row>
    <row r="267" spans="1:65" s="15" customFormat="1" ht="11.25">
      <c r="B267" s="251"/>
      <c r="C267" s="252"/>
      <c r="D267" s="211" t="s">
        <v>176</v>
      </c>
      <c r="E267" s="253" t="s">
        <v>1</v>
      </c>
      <c r="F267" s="254" t="s">
        <v>1361</v>
      </c>
      <c r="G267" s="252"/>
      <c r="H267" s="255">
        <v>1</v>
      </c>
      <c r="I267" s="256"/>
      <c r="J267" s="252"/>
      <c r="K267" s="252"/>
      <c r="L267" s="257"/>
      <c r="M267" s="258"/>
      <c r="N267" s="259"/>
      <c r="O267" s="259"/>
      <c r="P267" s="259"/>
      <c r="Q267" s="259"/>
      <c r="R267" s="259"/>
      <c r="S267" s="259"/>
      <c r="T267" s="260"/>
      <c r="AT267" s="261" t="s">
        <v>176</v>
      </c>
      <c r="AU267" s="261" t="s">
        <v>82</v>
      </c>
      <c r="AV267" s="15" t="s">
        <v>172</v>
      </c>
      <c r="AW267" s="15" t="s">
        <v>31</v>
      </c>
      <c r="AX267" s="15" t="s">
        <v>82</v>
      </c>
      <c r="AY267" s="261" t="s">
        <v>164</v>
      </c>
    </row>
    <row r="268" spans="1:65" s="2" customFormat="1" ht="60" customHeight="1">
      <c r="A268" s="34"/>
      <c r="B268" s="35"/>
      <c r="C268" s="191" t="s">
        <v>411</v>
      </c>
      <c r="D268" s="191" t="s">
        <v>167</v>
      </c>
      <c r="E268" s="192" t="s">
        <v>1441</v>
      </c>
      <c r="F268" s="193" t="s">
        <v>1442</v>
      </c>
      <c r="G268" s="194" t="s">
        <v>1318</v>
      </c>
      <c r="H268" s="195">
        <v>2</v>
      </c>
      <c r="I268" s="196"/>
      <c r="J268" s="197">
        <f>ROUND(I268*H268,2)</f>
        <v>0</v>
      </c>
      <c r="K268" s="193" t="s">
        <v>1</v>
      </c>
      <c r="L268" s="39"/>
      <c r="M268" s="198" t="s">
        <v>1</v>
      </c>
      <c r="N268" s="199" t="s">
        <v>40</v>
      </c>
      <c r="O268" s="71"/>
      <c r="P268" s="200">
        <f>O268*H268</f>
        <v>0</v>
      </c>
      <c r="Q268" s="200">
        <v>0</v>
      </c>
      <c r="R268" s="200">
        <f>Q268*H268</f>
        <v>0</v>
      </c>
      <c r="S268" s="200">
        <v>0</v>
      </c>
      <c r="T268" s="201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202" t="s">
        <v>172</v>
      </c>
      <c r="AT268" s="202" t="s">
        <v>167</v>
      </c>
      <c r="AU268" s="202" t="s">
        <v>82</v>
      </c>
      <c r="AY268" s="17" t="s">
        <v>164</v>
      </c>
      <c r="BE268" s="203">
        <f>IF(N268="základní",J268,0)</f>
        <v>0</v>
      </c>
      <c r="BF268" s="203">
        <f>IF(N268="snížená",J268,0)</f>
        <v>0</v>
      </c>
      <c r="BG268" s="203">
        <f>IF(N268="zákl. přenesená",J268,0)</f>
        <v>0</v>
      </c>
      <c r="BH268" s="203">
        <f>IF(N268="sníž. přenesená",J268,0)</f>
        <v>0</v>
      </c>
      <c r="BI268" s="203">
        <f>IF(N268="nulová",J268,0)</f>
        <v>0</v>
      </c>
      <c r="BJ268" s="17" t="s">
        <v>82</v>
      </c>
      <c r="BK268" s="203">
        <f>ROUND(I268*H268,2)</f>
        <v>0</v>
      </c>
      <c r="BL268" s="17" t="s">
        <v>172</v>
      </c>
      <c r="BM268" s="202" t="s">
        <v>617</v>
      </c>
    </row>
    <row r="269" spans="1:65" s="2" customFormat="1" ht="24" customHeight="1">
      <c r="A269" s="34"/>
      <c r="B269" s="35"/>
      <c r="C269" s="191" t="s">
        <v>416</v>
      </c>
      <c r="D269" s="191" t="s">
        <v>167</v>
      </c>
      <c r="E269" s="192" t="s">
        <v>1443</v>
      </c>
      <c r="F269" s="193" t="s">
        <v>1408</v>
      </c>
      <c r="G269" s="194" t="s">
        <v>183</v>
      </c>
      <c r="H269" s="195">
        <v>0.05</v>
      </c>
      <c r="I269" s="196"/>
      <c r="J269" s="197">
        <f>ROUND(I269*H269,2)</f>
        <v>0</v>
      </c>
      <c r="K269" s="193" t="s">
        <v>1</v>
      </c>
      <c r="L269" s="39"/>
      <c r="M269" s="198" t="s">
        <v>1</v>
      </c>
      <c r="N269" s="199" t="s">
        <v>40</v>
      </c>
      <c r="O269" s="71"/>
      <c r="P269" s="200">
        <f>O269*H269</f>
        <v>0</v>
      </c>
      <c r="Q269" s="200">
        <v>0</v>
      </c>
      <c r="R269" s="200">
        <f>Q269*H269</f>
        <v>0</v>
      </c>
      <c r="S269" s="200">
        <v>0</v>
      </c>
      <c r="T269" s="201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202" t="s">
        <v>172</v>
      </c>
      <c r="AT269" s="202" t="s">
        <v>167</v>
      </c>
      <c r="AU269" s="202" t="s">
        <v>82</v>
      </c>
      <c r="AY269" s="17" t="s">
        <v>164</v>
      </c>
      <c r="BE269" s="203">
        <f>IF(N269="základní",J269,0)</f>
        <v>0</v>
      </c>
      <c r="BF269" s="203">
        <f>IF(N269="snížená",J269,0)</f>
        <v>0</v>
      </c>
      <c r="BG269" s="203">
        <f>IF(N269="zákl. přenesená",J269,0)</f>
        <v>0</v>
      </c>
      <c r="BH269" s="203">
        <f>IF(N269="sníž. přenesená",J269,0)</f>
        <v>0</v>
      </c>
      <c r="BI269" s="203">
        <f>IF(N269="nulová",J269,0)</f>
        <v>0</v>
      </c>
      <c r="BJ269" s="17" t="s">
        <v>82</v>
      </c>
      <c r="BK269" s="203">
        <f>ROUND(I269*H269,2)</f>
        <v>0</v>
      </c>
      <c r="BL269" s="17" t="s">
        <v>172</v>
      </c>
      <c r="BM269" s="202" t="s">
        <v>631</v>
      </c>
    </row>
    <row r="270" spans="1:65" s="12" customFormat="1" ht="25.9" customHeight="1">
      <c r="B270" s="175"/>
      <c r="C270" s="176"/>
      <c r="D270" s="177" t="s">
        <v>74</v>
      </c>
      <c r="E270" s="178" t="s">
        <v>1444</v>
      </c>
      <c r="F270" s="178" t="s">
        <v>1445</v>
      </c>
      <c r="G270" s="176"/>
      <c r="H270" s="176"/>
      <c r="I270" s="179"/>
      <c r="J270" s="180">
        <f>BK270</f>
        <v>0</v>
      </c>
      <c r="K270" s="176"/>
      <c r="L270" s="181"/>
      <c r="M270" s="182"/>
      <c r="N270" s="183"/>
      <c r="O270" s="183"/>
      <c r="P270" s="184">
        <f>SUM(P271:P279)</f>
        <v>0</v>
      </c>
      <c r="Q270" s="183"/>
      <c r="R270" s="184">
        <f>SUM(R271:R279)</f>
        <v>0</v>
      </c>
      <c r="S270" s="183"/>
      <c r="T270" s="185">
        <f>SUM(T271:T279)</f>
        <v>0</v>
      </c>
      <c r="AR270" s="186" t="s">
        <v>82</v>
      </c>
      <c r="AT270" s="187" t="s">
        <v>74</v>
      </c>
      <c r="AU270" s="187" t="s">
        <v>75</v>
      </c>
      <c r="AY270" s="186" t="s">
        <v>164</v>
      </c>
      <c r="BK270" s="188">
        <f>SUM(BK271:BK279)</f>
        <v>0</v>
      </c>
    </row>
    <row r="271" spans="1:65" s="2" customFormat="1" ht="26.45" customHeight="1">
      <c r="A271" s="34"/>
      <c r="B271" s="35"/>
      <c r="C271" s="191" t="s">
        <v>424</v>
      </c>
      <c r="D271" s="191" t="s">
        <v>167</v>
      </c>
      <c r="E271" s="192" t="s">
        <v>1446</v>
      </c>
      <c r="F271" s="193" t="s">
        <v>1447</v>
      </c>
      <c r="G271" s="194" t="s">
        <v>1180</v>
      </c>
      <c r="H271" s="195">
        <v>60</v>
      </c>
      <c r="I271" s="196"/>
      <c r="J271" s="197">
        <f t="shared" ref="J271:J279" si="0">ROUND(I271*H271,2)</f>
        <v>0</v>
      </c>
      <c r="K271" s="193" t="s">
        <v>1</v>
      </c>
      <c r="L271" s="39"/>
      <c r="M271" s="198" t="s">
        <v>1</v>
      </c>
      <c r="N271" s="199" t="s">
        <v>40</v>
      </c>
      <c r="O271" s="71"/>
      <c r="P271" s="200">
        <f t="shared" ref="P271:P279" si="1">O271*H271</f>
        <v>0</v>
      </c>
      <c r="Q271" s="200">
        <v>0</v>
      </c>
      <c r="R271" s="200">
        <f t="shared" ref="R271:R279" si="2">Q271*H271</f>
        <v>0</v>
      </c>
      <c r="S271" s="200">
        <v>0</v>
      </c>
      <c r="T271" s="201">
        <f t="shared" ref="T271:T279" si="3"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202" t="s">
        <v>172</v>
      </c>
      <c r="AT271" s="202" t="s">
        <v>167</v>
      </c>
      <c r="AU271" s="202" t="s">
        <v>82</v>
      </c>
      <c r="AY271" s="17" t="s">
        <v>164</v>
      </c>
      <c r="BE271" s="203">
        <f t="shared" ref="BE271:BE279" si="4">IF(N271="základní",J271,0)</f>
        <v>0</v>
      </c>
      <c r="BF271" s="203">
        <f t="shared" ref="BF271:BF279" si="5">IF(N271="snížená",J271,0)</f>
        <v>0</v>
      </c>
      <c r="BG271" s="203">
        <f t="shared" ref="BG271:BG279" si="6">IF(N271="zákl. přenesená",J271,0)</f>
        <v>0</v>
      </c>
      <c r="BH271" s="203">
        <f t="shared" ref="BH271:BH279" si="7">IF(N271="sníž. přenesená",J271,0)</f>
        <v>0</v>
      </c>
      <c r="BI271" s="203">
        <f t="shared" ref="BI271:BI279" si="8">IF(N271="nulová",J271,0)</f>
        <v>0</v>
      </c>
      <c r="BJ271" s="17" t="s">
        <v>82</v>
      </c>
      <c r="BK271" s="203">
        <f t="shared" ref="BK271:BK279" si="9">ROUND(I271*H271,2)</f>
        <v>0</v>
      </c>
      <c r="BL271" s="17" t="s">
        <v>172</v>
      </c>
      <c r="BM271" s="202" t="s">
        <v>642</v>
      </c>
    </row>
    <row r="272" spans="1:65" s="2" customFormat="1" ht="26.45" customHeight="1">
      <c r="A272" s="34"/>
      <c r="B272" s="35"/>
      <c r="C272" s="191" t="s">
        <v>432</v>
      </c>
      <c r="D272" s="191" t="s">
        <v>167</v>
      </c>
      <c r="E272" s="192" t="s">
        <v>1448</v>
      </c>
      <c r="F272" s="193" t="s">
        <v>1449</v>
      </c>
      <c r="G272" s="194" t="s">
        <v>1318</v>
      </c>
      <c r="H272" s="195">
        <v>24</v>
      </c>
      <c r="I272" s="196"/>
      <c r="J272" s="197">
        <f t="shared" si="0"/>
        <v>0</v>
      </c>
      <c r="K272" s="193" t="s">
        <v>1</v>
      </c>
      <c r="L272" s="39"/>
      <c r="M272" s="198" t="s">
        <v>1</v>
      </c>
      <c r="N272" s="199" t="s">
        <v>40</v>
      </c>
      <c r="O272" s="71"/>
      <c r="P272" s="200">
        <f t="shared" si="1"/>
        <v>0</v>
      </c>
      <c r="Q272" s="200">
        <v>0</v>
      </c>
      <c r="R272" s="200">
        <f t="shared" si="2"/>
        <v>0</v>
      </c>
      <c r="S272" s="200">
        <v>0</v>
      </c>
      <c r="T272" s="201">
        <f t="shared" si="3"/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202" t="s">
        <v>172</v>
      </c>
      <c r="AT272" s="202" t="s">
        <v>167</v>
      </c>
      <c r="AU272" s="202" t="s">
        <v>82</v>
      </c>
      <c r="AY272" s="17" t="s">
        <v>164</v>
      </c>
      <c r="BE272" s="203">
        <f t="shared" si="4"/>
        <v>0</v>
      </c>
      <c r="BF272" s="203">
        <f t="shared" si="5"/>
        <v>0</v>
      </c>
      <c r="BG272" s="203">
        <f t="shared" si="6"/>
        <v>0</v>
      </c>
      <c r="BH272" s="203">
        <f t="shared" si="7"/>
        <v>0</v>
      </c>
      <c r="BI272" s="203">
        <f t="shared" si="8"/>
        <v>0</v>
      </c>
      <c r="BJ272" s="17" t="s">
        <v>82</v>
      </c>
      <c r="BK272" s="203">
        <f t="shared" si="9"/>
        <v>0</v>
      </c>
      <c r="BL272" s="17" t="s">
        <v>172</v>
      </c>
      <c r="BM272" s="202" t="s">
        <v>654</v>
      </c>
    </row>
    <row r="273" spans="1:65" s="2" customFormat="1" ht="40.9" customHeight="1">
      <c r="A273" s="34"/>
      <c r="B273" s="35"/>
      <c r="C273" s="191" t="s">
        <v>438</v>
      </c>
      <c r="D273" s="191" t="s">
        <v>167</v>
      </c>
      <c r="E273" s="192" t="s">
        <v>1450</v>
      </c>
      <c r="F273" s="193" t="s">
        <v>1451</v>
      </c>
      <c r="G273" s="194" t="s">
        <v>1318</v>
      </c>
      <c r="H273" s="195">
        <v>12</v>
      </c>
      <c r="I273" s="196"/>
      <c r="J273" s="197">
        <f t="shared" si="0"/>
        <v>0</v>
      </c>
      <c r="K273" s="193" t="s">
        <v>1</v>
      </c>
      <c r="L273" s="39"/>
      <c r="M273" s="198" t="s">
        <v>1</v>
      </c>
      <c r="N273" s="199" t="s">
        <v>40</v>
      </c>
      <c r="O273" s="71"/>
      <c r="P273" s="200">
        <f t="shared" si="1"/>
        <v>0</v>
      </c>
      <c r="Q273" s="200">
        <v>0</v>
      </c>
      <c r="R273" s="200">
        <f t="shared" si="2"/>
        <v>0</v>
      </c>
      <c r="S273" s="200">
        <v>0</v>
      </c>
      <c r="T273" s="201">
        <f t="shared" si="3"/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202" t="s">
        <v>172</v>
      </c>
      <c r="AT273" s="202" t="s">
        <v>167</v>
      </c>
      <c r="AU273" s="202" t="s">
        <v>82</v>
      </c>
      <c r="AY273" s="17" t="s">
        <v>164</v>
      </c>
      <c r="BE273" s="203">
        <f t="shared" si="4"/>
        <v>0</v>
      </c>
      <c r="BF273" s="203">
        <f t="shared" si="5"/>
        <v>0</v>
      </c>
      <c r="BG273" s="203">
        <f t="shared" si="6"/>
        <v>0</v>
      </c>
      <c r="BH273" s="203">
        <f t="shared" si="7"/>
        <v>0</v>
      </c>
      <c r="BI273" s="203">
        <f t="shared" si="8"/>
        <v>0</v>
      </c>
      <c r="BJ273" s="17" t="s">
        <v>82</v>
      </c>
      <c r="BK273" s="203">
        <f t="shared" si="9"/>
        <v>0</v>
      </c>
      <c r="BL273" s="17" t="s">
        <v>172</v>
      </c>
      <c r="BM273" s="202" t="s">
        <v>666</v>
      </c>
    </row>
    <row r="274" spans="1:65" s="2" customFormat="1" ht="26.45" customHeight="1">
      <c r="A274" s="34"/>
      <c r="B274" s="35"/>
      <c r="C274" s="191" t="s">
        <v>444</v>
      </c>
      <c r="D274" s="191" t="s">
        <v>167</v>
      </c>
      <c r="E274" s="192" t="s">
        <v>1452</v>
      </c>
      <c r="F274" s="193" t="s">
        <v>1453</v>
      </c>
      <c r="G274" s="194" t="s">
        <v>858</v>
      </c>
      <c r="H274" s="195">
        <v>1</v>
      </c>
      <c r="I274" s="196"/>
      <c r="J274" s="197">
        <f t="shared" si="0"/>
        <v>0</v>
      </c>
      <c r="K274" s="193" t="s">
        <v>1</v>
      </c>
      <c r="L274" s="39"/>
      <c r="M274" s="198" t="s">
        <v>1</v>
      </c>
      <c r="N274" s="199" t="s">
        <v>40</v>
      </c>
      <c r="O274" s="71"/>
      <c r="P274" s="200">
        <f t="shared" si="1"/>
        <v>0</v>
      </c>
      <c r="Q274" s="200">
        <v>0</v>
      </c>
      <c r="R274" s="200">
        <f t="shared" si="2"/>
        <v>0</v>
      </c>
      <c r="S274" s="200">
        <v>0</v>
      </c>
      <c r="T274" s="201">
        <f t="shared" si="3"/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202" t="s">
        <v>172</v>
      </c>
      <c r="AT274" s="202" t="s">
        <v>167</v>
      </c>
      <c r="AU274" s="202" t="s">
        <v>82</v>
      </c>
      <c r="AY274" s="17" t="s">
        <v>164</v>
      </c>
      <c r="BE274" s="203">
        <f t="shared" si="4"/>
        <v>0</v>
      </c>
      <c r="BF274" s="203">
        <f t="shared" si="5"/>
        <v>0</v>
      </c>
      <c r="BG274" s="203">
        <f t="shared" si="6"/>
        <v>0</v>
      </c>
      <c r="BH274" s="203">
        <f t="shared" si="7"/>
        <v>0</v>
      </c>
      <c r="BI274" s="203">
        <f t="shared" si="8"/>
        <v>0</v>
      </c>
      <c r="BJ274" s="17" t="s">
        <v>82</v>
      </c>
      <c r="BK274" s="203">
        <f t="shared" si="9"/>
        <v>0</v>
      </c>
      <c r="BL274" s="17" t="s">
        <v>172</v>
      </c>
      <c r="BM274" s="202" t="s">
        <v>680</v>
      </c>
    </row>
    <row r="275" spans="1:65" s="2" customFormat="1" ht="26.45" customHeight="1">
      <c r="A275" s="34"/>
      <c r="B275" s="35"/>
      <c r="C275" s="191" t="s">
        <v>453</v>
      </c>
      <c r="D275" s="191" t="s">
        <v>167</v>
      </c>
      <c r="E275" s="192" t="s">
        <v>1454</v>
      </c>
      <c r="F275" s="193" t="s">
        <v>1455</v>
      </c>
      <c r="G275" s="194" t="s">
        <v>393</v>
      </c>
      <c r="H275" s="195">
        <v>5</v>
      </c>
      <c r="I275" s="196"/>
      <c r="J275" s="197">
        <f t="shared" si="0"/>
        <v>0</v>
      </c>
      <c r="K275" s="193" t="s">
        <v>1</v>
      </c>
      <c r="L275" s="39"/>
      <c r="M275" s="198" t="s">
        <v>1</v>
      </c>
      <c r="N275" s="199" t="s">
        <v>40</v>
      </c>
      <c r="O275" s="71"/>
      <c r="P275" s="200">
        <f t="shared" si="1"/>
        <v>0</v>
      </c>
      <c r="Q275" s="200">
        <v>0</v>
      </c>
      <c r="R275" s="200">
        <f t="shared" si="2"/>
        <v>0</v>
      </c>
      <c r="S275" s="200">
        <v>0</v>
      </c>
      <c r="T275" s="201">
        <f t="shared" si="3"/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202" t="s">
        <v>172</v>
      </c>
      <c r="AT275" s="202" t="s">
        <v>167</v>
      </c>
      <c r="AU275" s="202" t="s">
        <v>82</v>
      </c>
      <c r="AY275" s="17" t="s">
        <v>164</v>
      </c>
      <c r="BE275" s="203">
        <f t="shared" si="4"/>
        <v>0</v>
      </c>
      <c r="BF275" s="203">
        <f t="shared" si="5"/>
        <v>0</v>
      </c>
      <c r="BG275" s="203">
        <f t="shared" si="6"/>
        <v>0</v>
      </c>
      <c r="BH275" s="203">
        <f t="shared" si="7"/>
        <v>0</v>
      </c>
      <c r="BI275" s="203">
        <f t="shared" si="8"/>
        <v>0</v>
      </c>
      <c r="BJ275" s="17" t="s">
        <v>82</v>
      </c>
      <c r="BK275" s="203">
        <f t="shared" si="9"/>
        <v>0</v>
      </c>
      <c r="BL275" s="17" t="s">
        <v>172</v>
      </c>
      <c r="BM275" s="202" t="s">
        <v>692</v>
      </c>
    </row>
    <row r="276" spans="1:65" s="2" customFormat="1" ht="26.45" customHeight="1">
      <c r="A276" s="34"/>
      <c r="B276" s="35"/>
      <c r="C276" s="191" t="s">
        <v>458</v>
      </c>
      <c r="D276" s="191" t="s">
        <v>167</v>
      </c>
      <c r="E276" s="192" t="s">
        <v>1456</v>
      </c>
      <c r="F276" s="193" t="s">
        <v>1457</v>
      </c>
      <c r="G276" s="194" t="s">
        <v>1318</v>
      </c>
      <c r="H276" s="195">
        <v>20</v>
      </c>
      <c r="I276" s="196"/>
      <c r="J276" s="197">
        <f t="shared" si="0"/>
        <v>0</v>
      </c>
      <c r="K276" s="193" t="s">
        <v>1</v>
      </c>
      <c r="L276" s="39"/>
      <c r="M276" s="198" t="s">
        <v>1</v>
      </c>
      <c r="N276" s="199" t="s">
        <v>40</v>
      </c>
      <c r="O276" s="71"/>
      <c r="P276" s="200">
        <f t="shared" si="1"/>
        <v>0</v>
      </c>
      <c r="Q276" s="200">
        <v>0</v>
      </c>
      <c r="R276" s="200">
        <f t="shared" si="2"/>
        <v>0</v>
      </c>
      <c r="S276" s="200">
        <v>0</v>
      </c>
      <c r="T276" s="201">
        <f t="shared" si="3"/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202" t="s">
        <v>172</v>
      </c>
      <c r="AT276" s="202" t="s">
        <v>167</v>
      </c>
      <c r="AU276" s="202" t="s">
        <v>82</v>
      </c>
      <c r="AY276" s="17" t="s">
        <v>164</v>
      </c>
      <c r="BE276" s="203">
        <f t="shared" si="4"/>
        <v>0</v>
      </c>
      <c r="BF276" s="203">
        <f t="shared" si="5"/>
        <v>0</v>
      </c>
      <c r="BG276" s="203">
        <f t="shared" si="6"/>
        <v>0</v>
      </c>
      <c r="BH276" s="203">
        <f t="shared" si="7"/>
        <v>0</v>
      </c>
      <c r="BI276" s="203">
        <f t="shared" si="8"/>
        <v>0</v>
      </c>
      <c r="BJ276" s="17" t="s">
        <v>82</v>
      </c>
      <c r="BK276" s="203">
        <f t="shared" si="9"/>
        <v>0</v>
      </c>
      <c r="BL276" s="17" t="s">
        <v>172</v>
      </c>
      <c r="BM276" s="202" t="s">
        <v>706</v>
      </c>
    </row>
    <row r="277" spans="1:65" s="2" customFormat="1" ht="26.45" customHeight="1">
      <c r="A277" s="34"/>
      <c r="B277" s="35"/>
      <c r="C277" s="191" t="s">
        <v>464</v>
      </c>
      <c r="D277" s="191" t="s">
        <v>167</v>
      </c>
      <c r="E277" s="192" t="s">
        <v>1458</v>
      </c>
      <c r="F277" s="193" t="s">
        <v>1459</v>
      </c>
      <c r="G277" s="194" t="s">
        <v>858</v>
      </c>
      <c r="H277" s="195">
        <v>1</v>
      </c>
      <c r="I277" s="196"/>
      <c r="J277" s="197">
        <f t="shared" si="0"/>
        <v>0</v>
      </c>
      <c r="K277" s="193" t="s">
        <v>1</v>
      </c>
      <c r="L277" s="39"/>
      <c r="M277" s="198" t="s">
        <v>1</v>
      </c>
      <c r="N277" s="199" t="s">
        <v>40</v>
      </c>
      <c r="O277" s="71"/>
      <c r="P277" s="200">
        <f t="shared" si="1"/>
        <v>0</v>
      </c>
      <c r="Q277" s="200">
        <v>0</v>
      </c>
      <c r="R277" s="200">
        <f t="shared" si="2"/>
        <v>0</v>
      </c>
      <c r="S277" s="200">
        <v>0</v>
      </c>
      <c r="T277" s="201">
        <f t="shared" si="3"/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202" t="s">
        <v>172</v>
      </c>
      <c r="AT277" s="202" t="s">
        <v>167</v>
      </c>
      <c r="AU277" s="202" t="s">
        <v>82</v>
      </c>
      <c r="AY277" s="17" t="s">
        <v>164</v>
      </c>
      <c r="BE277" s="203">
        <f t="shared" si="4"/>
        <v>0</v>
      </c>
      <c r="BF277" s="203">
        <f t="shared" si="5"/>
        <v>0</v>
      </c>
      <c r="BG277" s="203">
        <f t="shared" si="6"/>
        <v>0</v>
      </c>
      <c r="BH277" s="203">
        <f t="shared" si="7"/>
        <v>0</v>
      </c>
      <c r="BI277" s="203">
        <f t="shared" si="8"/>
        <v>0</v>
      </c>
      <c r="BJ277" s="17" t="s">
        <v>82</v>
      </c>
      <c r="BK277" s="203">
        <f t="shared" si="9"/>
        <v>0</v>
      </c>
      <c r="BL277" s="17" t="s">
        <v>172</v>
      </c>
      <c r="BM277" s="202" t="s">
        <v>716</v>
      </c>
    </row>
    <row r="278" spans="1:65" s="2" customFormat="1" ht="26.45" customHeight="1">
      <c r="A278" s="34"/>
      <c r="B278" s="35"/>
      <c r="C278" s="191" t="s">
        <v>470</v>
      </c>
      <c r="D278" s="191" t="s">
        <v>167</v>
      </c>
      <c r="E278" s="192" t="s">
        <v>1460</v>
      </c>
      <c r="F278" s="193" t="s">
        <v>1461</v>
      </c>
      <c r="G278" s="194" t="s">
        <v>858</v>
      </c>
      <c r="H278" s="195">
        <v>1</v>
      </c>
      <c r="I278" s="196"/>
      <c r="J278" s="197">
        <f t="shared" si="0"/>
        <v>0</v>
      </c>
      <c r="K278" s="193" t="s">
        <v>1</v>
      </c>
      <c r="L278" s="39"/>
      <c r="M278" s="198" t="s">
        <v>1</v>
      </c>
      <c r="N278" s="199" t="s">
        <v>40</v>
      </c>
      <c r="O278" s="71"/>
      <c r="P278" s="200">
        <f t="shared" si="1"/>
        <v>0</v>
      </c>
      <c r="Q278" s="200">
        <v>0</v>
      </c>
      <c r="R278" s="200">
        <f t="shared" si="2"/>
        <v>0</v>
      </c>
      <c r="S278" s="200">
        <v>0</v>
      </c>
      <c r="T278" s="201">
        <f t="shared" si="3"/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202" t="s">
        <v>172</v>
      </c>
      <c r="AT278" s="202" t="s">
        <v>167</v>
      </c>
      <c r="AU278" s="202" t="s">
        <v>82</v>
      </c>
      <c r="AY278" s="17" t="s">
        <v>164</v>
      </c>
      <c r="BE278" s="203">
        <f t="shared" si="4"/>
        <v>0</v>
      </c>
      <c r="BF278" s="203">
        <f t="shared" si="5"/>
        <v>0</v>
      </c>
      <c r="BG278" s="203">
        <f t="shared" si="6"/>
        <v>0</v>
      </c>
      <c r="BH278" s="203">
        <f t="shared" si="7"/>
        <v>0</v>
      </c>
      <c r="BI278" s="203">
        <f t="shared" si="8"/>
        <v>0</v>
      </c>
      <c r="BJ278" s="17" t="s">
        <v>82</v>
      </c>
      <c r="BK278" s="203">
        <f t="shared" si="9"/>
        <v>0</v>
      </c>
      <c r="BL278" s="17" t="s">
        <v>172</v>
      </c>
      <c r="BM278" s="202" t="s">
        <v>725</v>
      </c>
    </row>
    <row r="279" spans="1:65" s="2" customFormat="1" ht="26.45" customHeight="1">
      <c r="A279" s="34"/>
      <c r="B279" s="35"/>
      <c r="C279" s="191" t="s">
        <v>482</v>
      </c>
      <c r="D279" s="191" t="s">
        <v>167</v>
      </c>
      <c r="E279" s="192" t="s">
        <v>1462</v>
      </c>
      <c r="F279" s="193" t="s">
        <v>1463</v>
      </c>
      <c r="G279" s="194" t="s">
        <v>858</v>
      </c>
      <c r="H279" s="195">
        <v>1</v>
      </c>
      <c r="I279" s="196"/>
      <c r="J279" s="197">
        <f t="shared" si="0"/>
        <v>0</v>
      </c>
      <c r="K279" s="193" t="s">
        <v>1</v>
      </c>
      <c r="L279" s="39"/>
      <c r="M279" s="246" t="s">
        <v>1</v>
      </c>
      <c r="N279" s="247" t="s">
        <v>40</v>
      </c>
      <c r="O279" s="248"/>
      <c r="P279" s="249">
        <f t="shared" si="1"/>
        <v>0</v>
      </c>
      <c r="Q279" s="249">
        <v>0</v>
      </c>
      <c r="R279" s="249">
        <f t="shared" si="2"/>
        <v>0</v>
      </c>
      <c r="S279" s="249">
        <v>0</v>
      </c>
      <c r="T279" s="250">
        <f t="shared" si="3"/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202" t="s">
        <v>172</v>
      </c>
      <c r="AT279" s="202" t="s">
        <v>167</v>
      </c>
      <c r="AU279" s="202" t="s">
        <v>82</v>
      </c>
      <c r="AY279" s="17" t="s">
        <v>164</v>
      </c>
      <c r="BE279" s="203">
        <f t="shared" si="4"/>
        <v>0</v>
      </c>
      <c r="BF279" s="203">
        <f t="shared" si="5"/>
        <v>0</v>
      </c>
      <c r="BG279" s="203">
        <f t="shared" si="6"/>
        <v>0</v>
      </c>
      <c r="BH279" s="203">
        <f t="shared" si="7"/>
        <v>0</v>
      </c>
      <c r="BI279" s="203">
        <f t="shared" si="8"/>
        <v>0</v>
      </c>
      <c r="BJ279" s="17" t="s">
        <v>82</v>
      </c>
      <c r="BK279" s="203">
        <f t="shared" si="9"/>
        <v>0</v>
      </c>
      <c r="BL279" s="17" t="s">
        <v>172</v>
      </c>
      <c r="BM279" s="202" t="s">
        <v>743</v>
      </c>
    </row>
    <row r="280" spans="1:65" s="2" customFormat="1" ht="6.95" customHeight="1">
      <c r="A280" s="34"/>
      <c r="B280" s="54"/>
      <c r="C280" s="55"/>
      <c r="D280" s="55"/>
      <c r="E280" s="55"/>
      <c r="F280" s="55"/>
      <c r="G280" s="55"/>
      <c r="H280" s="55"/>
      <c r="I280" s="55"/>
      <c r="J280" s="55"/>
      <c r="K280" s="55"/>
      <c r="L280" s="39"/>
      <c r="M280" s="34"/>
      <c r="O280" s="34"/>
      <c r="P280" s="34"/>
      <c r="Q280" s="34"/>
      <c r="R280" s="34"/>
      <c r="S280" s="34"/>
      <c r="T280" s="34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</row>
  </sheetData>
  <sheetProtection algorithmName="SHA-512" hashValue="CYUU6W6Zlc+Y0B8EBaCSGkWzCaGv/KLUFIp3EwYJKLvdvmDsgZaApv8icnjDXAzra9Qh48G/z9kB1hn6WkTdGg==" saltValue="7ET8cgW9wpVFZK+eCKNwJpkUHSy2aVe+8RIE0L8xRiCNKWME06hcQvg4XfOFz0qKkVP7YxInxDiLe05yxnuVLA==" spinCount="100000" sheet="1" objects="1" scenarios="1" formatColumns="0" formatRows="0" autoFilter="0"/>
  <autoFilter ref="C123:K279" xr:uid="{00000000-0009-0000-0000-000003000000}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29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7" t="s">
        <v>98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84</v>
      </c>
    </row>
    <row r="4" spans="1:46" s="1" customFormat="1" ht="24.95" customHeight="1">
      <c r="B4" s="20"/>
      <c r="D4" s="117" t="s">
        <v>114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28.5" customHeight="1">
      <c r="B7" s="20"/>
      <c r="E7" s="307" t="str">
        <f>'Rekapitulace stavby'!K6</f>
        <v>Nemocnice Nové Město na Moravě - Zřízení 2 pokojů zvýšené péče neurologického oddělení</v>
      </c>
      <c r="F7" s="308"/>
      <c r="G7" s="308"/>
      <c r="H7" s="308"/>
      <c r="L7" s="20"/>
    </row>
    <row r="8" spans="1:46" s="1" customFormat="1" ht="12" customHeight="1">
      <c r="B8" s="20"/>
      <c r="D8" s="119" t="s">
        <v>115</v>
      </c>
      <c r="L8" s="20"/>
    </row>
    <row r="9" spans="1:46" s="2" customFormat="1" ht="16.5" customHeight="1">
      <c r="A9" s="34"/>
      <c r="B9" s="39"/>
      <c r="C9" s="34"/>
      <c r="D9" s="34"/>
      <c r="E9" s="307" t="s">
        <v>116</v>
      </c>
      <c r="F9" s="309"/>
      <c r="G9" s="309"/>
      <c r="H9" s="309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117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10" t="s">
        <v>1464</v>
      </c>
      <c r="F11" s="309"/>
      <c r="G11" s="309"/>
      <c r="H11" s="309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</v>
      </c>
      <c r="G13" s="34"/>
      <c r="H13" s="34"/>
      <c r="I13" s="119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20</v>
      </c>
      <c r="E14" s="34"/>
      <c r="F14" s="110" t="s">
        <v>21</v>
      </c>
      <c r="G14" s="34"/>
      <c r="H14" s="34"/>
      <c r="I14" s="119" t="s">
        <v>22</v>
      </c>
      <c r="J14" s="120">
        <f>'Rekapitulace stavby'!AN8</f>
        <v>45370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23</v>
      </c>
      <c r="E16" s="34"/>
      <c r="F16" s="34"/>
      <c r="G16" s="34"/>
      <c r="H16" s="34"/>
      <c r="I16" s="119" t="s">
        <v>24</v>
      </c>
      <c r="J16" s="110" t="s">
        <v>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25</v>
      </c>
      <c r="F17" s="34"/>
      <c r="G17" s="34"/>
      <c r="H17" s="34"/>
      <c r="I17" s="119" t="s">
        <v>26</v>
      </c>
      <c r="J17" s="110" t="s">
        <v>1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27</v>
      </c>
      <c r="E19" s="34"/>
      <c r="F19" s="34"/>
      <c r="G19" s="34"/>
      <c r="H19" s="34"/>
      <c r="I19" s="119" t="s">
        <v>24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1" t="str">
        <f>'Rekapitulace stavby'!E14</f>
        <v>Vyplň údaj</v>
      </c>
      <c r="F20" s="312"/>
      <c r="G20" s="312"/>
      <c r="H20" s="312"/>
      <c r="I20" s="119" t="s">
        <v>26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29</v>
      </c>
      <c r="E22" s="34"/>
      <c r="F22" s="34"/>
      <c r="G22" s="34"/>
      <c r="H22" s="34"/>
      <c r="I22" s="119" t="s">
        <v>24</v>
      </c>
      <c r="J22" s="110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30</v>
      </c>
      <c r="F23" s="34"/>
      <c r="G23" s="34"/>
      <c r="H23" s="34"/>
      <c r="I23" s="119" t="s">
        <v>26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32</v>
      </c>
      <c r="E25" s="34"/>
      <c r="F25" s="34"/>
      <c r="G25" s="34"/>
      <c r="H25" s="34"/>
      <c r="I25" s="119" t="s">
        <v>24</v>
      </c>
      <c r="J25" s="110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">
        <v>1465</v>
      </c>
      <c r="F26" s="34"/>
      <c r="G26" s="34"/>
      <c r="H26" s="34"/>
      <c r="I26" s="119" t="s">
        <v>26</v>
      </c>
      <c r="J26" s="110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34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1"/>
      <c r="B29" s="122"/>
      <c r="C29" s="121"/>
      <c r="D29" s="121"/>
      <c r="E29" s="313" t="s">
        <v>1</v>
      </c>
      <c r="F29" s="313"/>
      <c r="G29" s="313"/>
      <c r="H29" s="313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5" t="s">
        <v>35</v>
      </c>
      <c r="E32" s="34"/>
      <c r="F32" s="34"/>
      <c r="G32" s="34"/>
      <c r="H32" s="34"/>
      <c r="I32" s="34"/>
      <c r="J32" s="126">
        <f>ROUND(J127,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7" t="s">
        <v>37</v>
      </c>
      <c r="G34" s="34"/>
      <c r="H34" s="34"/>
      <c r="I34" s="127" t="s">
        <v>36</v>
      </c>
      <c r="J34" s="127" t="s">
        <v>38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8" t="s">
        <v>39</v>
      </c>
      <c r="E35" s="119" t="s">
        <v>40</v>
      </c>
      <c r="F35" s="129">
        <f>ROUND((SUM(BE127:BE296)),  2)</f>
        <v>0</v>
      </c>
      <c r="G35" s="34"/>
      <c r="H35" s="34"/>
      <c r="I35" s="130">
        <v>0.21</v>
      </c>
      <c r="J35" s="129">
        <f>ROUND(((SUM(BE127:BE296))*I35),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41</v>
      </c>
      <c r="F36" s="129">
        <f>ROUND((SUM(BF127:BF296)),  2)</f>
        <v>0</v>
      </c>
      <c r="G36" s="34"/>
      <c r="H36" s="34"/>
      <c r="I36" s="130">
        <v>0.15</v>
      </c>
      <c r="J36" s="129">
        <f>ROUND(((SUM(BF127:BF296))*I36),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42</v>
      </c>
      <c r="F37" s="129">
        <f>ROUND((SUM(BG127:BG296)),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43</v>
      </c>
      <c r="F38" s="129">
        <f>ROUND((SUM(BH127:BH296)),  2)</f>
        <v>0</v>
      </c>
      <c r="G38" s="34"/>
      <c r="H38" s="34"/>
      <c r="I38" s="130">
        <v>0.15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44</v>
      </c>
      <c r="F39" s="129">
        <f>ROUND((SUM(BI127:BI296)),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1"/>
      <c r="D41" s="132" t="s">
        <v>45</v>
      </c>
      <c r="E41" s="133"/>
      <c r="F41" s="133"/>
      <c r="G41" s="134" t="s">
        <v>46</v>
      </c>
      <c r="H41" s="135" t="s">
        <v>47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48</v>
      </c>
      <c r="E50" s="139"/>
      <c r="F50" s="139"/>
      <c r="G50" s="138" t="s">
        <v>49</v>
      </c>
      <c r="H50" s="139"/>
      <c r="I50" s="139"/>
      <c r="J50" s="139"/>
      <c r="K50" s="13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0" t="s">
        <v>50</v>
      </c>
      <c r="E61" s="141"/>
      <c r="F61" s="142" t="s">
        <v>51</v>
      </c>
      <c r="G61" s="140" t="s">
        <v>50</v>
      </c>
      <c r="H61" s="141"/>
      <c r="I61" s="141"/>
      <c r="J61" s="143" t="s">
        <v>51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8" t="s">
        <v>52</v>
      </c>
      <c r="E65" s="144"/>
      <c r="F65" s="144"/>
      <c r="G65" s="138" t="s">
        <v>53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0" t="s">
        <v>50</v>
      </c>
      <c r="E76" s="141"/>
      <c r="F76" s="142" t="s">
        <v>51</v>
      </c>
      <c r="G76" s="140" t="s">
        <v>50</v>
      </c>
      <c r="H76" s="141"/>
      <c r="I76" s="141"/>
      <c r="J76" s="143" t="s">
        <v>51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119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28.5" customHeight="1">
      <c r="A85" s="34"/>
      <c r="B85" s="35"/>
      <c r="C85" s="36"/>
      <c r="D85" s="36"/>
      <c r="E85" s="314" t="str">
        <f>E7</f>
        <v>Nemocnice Nové Město na Moravě - Zřízení 2 pokojů zvýšené péče neurologického oddělení</v>
      </c>
      <c r="F85" s="315"/>
      <c r="G85" s="315"/>
      <c r="H85" s="315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115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14" t="s">
        <v>116</v>
      </c>
      <c r="F87" s="316"/>
      <c r="G87" s="316"/>
      <c r="H87" s="31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117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267" t="str">
        <f>E11</f>
        <v>D1.14.4e - Zdravotně technické instalace</v>
      </c>
      <c r="F89" s="316"/>
      <c r="G89" s="316"/>
      <c r="H89" s="316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>Nové Město na Moravě</v>
      </c>
      <c r="G91" s="36"/>
      <c r="H91" s="36"/>
      <c r="I91" s="29" t="s">
        <v>22</v>
      </c>
      <c r="J91" s="66">
        <f>IF(J14="","",J14)</f>
        <v>45370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27.95" customHeight="1">
      <c r="A93" s="34"/>
      <c r="B93" s="35"/>
      <c r="C93" s="29" t="s">
        <v>23</v>
      </c>
      <c r="D93" s="36"/>
      <c r="E93" s="36"/>
      <c r="F93" s="27" t="str">
        <f>E17</f>
        <v>Nemocnice Nové Město na Moravě</v>
      </c>
      <c r="G93" s="36"/>
      <c r="H93" s="36"/>
      <c r="I93" s="29" t="s">
        <v>29</v>
      </c>
      <c r="J93" s="32" t="str">
        <f>E23</f>
        <v>Penta Projekt s.r.o., Mrštíkova 12, Jihlava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27</v>
      </c>
      <c r="D94" s="36"/>
      <c r="E94" s="36"/>
      <c r="F94" s="27" t="str">
        <f>IF(E20="","",E20)</f>
        <v>Vyplň údaj</v>
      </c>
      <c r="G94" s="36"/>
      <c r="H94" s="36"/>
      <c r="I94" s="29" t="s">
        <v>32</v>
      </c>
      <c r="J94" s="32" t="str">
        <f>E26</f>
        <v>Ing.Brožová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49" t="s">
        <v>120</v>
      </c>
      <c r="D96" s="150"/>
      <c r="E96" s="150"/>
      <c r="F96" s="150"/>
      <c r="G96" s="150"/>
      <c r="H96" s="150"/>
      <c r="I96" s="150"/>
      <c r="J96" s="151" t="s">
        <v>121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52" t="s">
        <v>122</v>
      </c>
      <c r="D98" s="36"/>
      <c r="E98" s="36"/>
      <c r="F98" s="36"/>
      <c r="G98" s="36"/>
      <c r="H98" s="36"/>
      <c r="I98" s="36"/>
      <c r="J98" s="84">
        <f>J127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123</v>
      </c>
    </row>
    <row r="99" spans="1:47" s="9" customFormat="1" ht="24.95" customHeight="1">
      <c r="B99" s="153"/>
      <c r="C99" s="154"/>
      <c r="D99" s="155" t="s">
        <v>1466</v>
      </c>
      <c r="E99" s="156"/>
      <c r="F99" s="156"/>
      <c r="G99" s="156"/>
      <c r="H99" s="156"/>
      <c r="I99" s="156"/>
      <c r="J99" s="157">
        <f>J128</f>
        <v>0</v>
      </c>
      <c r="K99" s="154"/>
      <c r="L99" s="158"/>
    </row>
    <row r="100" spans="1:47" s="10" customFormat="1" ht="19.899999999999999" customHeight="1">
      <c r="B100" s="159"/>
      <c r="C100" s="104"/>
      <c r="D100" s="160" t="s">
        <v>135</v>
      </c>
      <c r="E100" s="161"/>
      <c r="F100" s="161"/>
      <c r="G100" s="161"/>
      <c r="H100" s="161"/>
      <c r="I100" s="161"/>
      <c r="J100" s="162">
        <f>J129</f>
        <v>0</v>
      </c>
      <c r="K100" s="104"/>
      <c r="L100" s="163"/>
    </row>
    <row r="101" spans="1:47" s="10" customFormat="1" ht="19.899999999999999" customHeight="1">
      <c r="B101" s="159"/>
      <c r="C101" s="104"/>
      <c r="D101" s="160" t="s">
        <v>1467</v>
      </c>
      <c r="E101" s="161"/>
      <c r="F101" s="161"/>
      <c r="G101" s="161"/>
      <c r="H101" s="161"/>
      <c r="I101" s="161"/>
      <c r="J101" s="162">
        <f>J134</f>
        <v>0</v>
      </c>
      <c r="K101" s="104"/>
      <c r="L101" s="163"/>
    </row>
    <row r="102" spans="1:47" s="10" customFormat="1" ht="19.899999999999999" customHeight="1">
      <c r="B102" s="159"/>
      <c r="C102" s="104"/>
      <c r="D102" s="160" t="s">
        <v>1468</v>
      </c>
      <c r="E102" s="161"/>
      <c r="F102" s="161"/>
      <c r="G102" s="161"/>
      <c r="H102" s="161"/>
      <c r="I102" s="161"/>
      <c r="J102" s="162">
        <f>J184</f>
        <v>0</v>
      </c>
      <c r="K102" s="104"/>
      <c r="L102" s="163"/>
    </row>
    <row r="103" spans="1:47" s="10" customFormat="1" ht="19.899999999999999" customHeight="1">
      <c r="B103" s="159"/>
      <c r="C103" s="104"/>
      <c r="D103" s="160" t="s">
        <v>1469</v>
      </c>
      <c r="E103" s="161"/>
      <c r="F103" s="161"/>
      <c r="G103" s="161"/>
      <c r="H103" s="161"/>
      <c r="I103" s="161"/>
      <c r="J103" s="162">
        <f>J220</f>
        <v>0</v>
      </c>
      <c r="K103" s="104"/>
      <c r="L103" s="163"/>
    </row>
    <row r="104" spans="1:47" s="10" customFormat="1" ht="19.899999999999999" customHeight="1">
      <c r="B104" s="159"/>
      <c r="C104" s="104"/>
      <c r="D104" s="160" t="s">
        <v>1470</v>
      </c>
      <c r="E104" s="161"/>
      <c r="F104" s="161"/>
      <c r="G104" s="161"/>
      <c r="H104" s="161"/>
      <c r="I104" s="161"/>
      <c r="J104" s="162">
        <f>J273</f>
        <v>0</v>
      </c>
      <c r="K104" s="104"/>
      <c r="L104" s="163"/>
    </row>
    <row r="105" spans="1:47" s="10" customFormat="1" ht="19.899999999999999" customHeight="1">
      <c r="B105" s="159"/>
      <c r="C105" s="104"/>
      <c r="D105" s="160" t="s">
        <v>1471</v>
      </c>
      <c r="E105" s="161"/>
      <c r="F105" s="161"/>
      <c r="G105" s="161"/>
      <c r="H105" s="161"/>
      <c r="I105" s="161"/>
      <c r="J105" s="162">
        <f>J287</f>
        <v>0</v>
      </c>
      <c r="K105" s="104"/>
      <c r="L105" s="163"/>
    </row>
    <row r="106" spans="1:47" s="2" customFormat="1" ht="21.75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47" s="2" customFormat="1" ht="6.95" customHeight="1">
      <c r="A107" s="34"/>
      <c r="B107" s="54"/>
      <c r="C107" s="55"/>
      <c r="D107" s="55"/>
      <c r="E107" s="55"/>
      <c r="F107" s="55"/>
      <c r="G107" s="55"/>
      <c r="H107" s="55"/>
      <c r="I107" s="55"/>
      <c r="J107" s="55"/>
      <c r="K107" s="55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11" spans="1:47" s="2" customFormat="1" ht="6.95" customHeight="1">
      <c r="A111" s="34"/>
      <c r="B111" s="56"/>
      <c r="C111" s="57"/>
      <c r="D111" s="57"/>
      <c r="E111" s="57"/>
      <c r="F111" s="57"/>
      <c r="G111" s="57"/>
      <c r="H111" s="57"/>
      <c r="I111" s="57"/>
      <c r="J111" s="57"/>
      <c r="K111" s="57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24.95" customHeight="1">
      <c r="A112" s="34"/>
      <c r="B112" s="35"/>
      <c r="C112" s="23" t="s">
        <v>149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12" customHeight="1">
      <c r="A114" s="34"/>
      <c r="B114" s="35"/>
      <c r="C114" s="29" t="s">
        <v>16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28.5" customHeight="1">
      <c r="A115" s="34"/>
      <c r="B115" s="35"/>
      <c r="C115" s="36"/>
      <c r="D115" s="36"/>
      <c r="E115" s="314" t="str">
        <f>E7</f>
        <v>Nemocnice Nové Město na Moravě - Zřízení 2 pokojů zvýšené péče neurologického oddělení</v>
      </c>
      <c r="F115" s="315"/>
      <c r="G115" s="315"/>
      <c r="H115" s="315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1" customFormat="1" ht="12" customHeight="1">
      <c r="B116" s="21"/>
      <c r="C116" s="29" t="s">
        <v>115</v>
      </c>
      <c r="D116" s="22"/>
      <c r="E116" s="22"/>
      <c r="F116" s="22"/>
      <c r="G116" s="22"/>
      <c r="H116" s="22"/>
      <c r="I116" s="22"/>
      <c r="J116" s="22"/>
      <c r="K116" s="22"/>
      <c r="L116" s="20"/>
    </row>
    <row r="117" spans="1:63" s="2" customFormat="1" ht="16.5" customHeight="1">
      <c r="A117" s="34"/>
      <c r="B117" s="35"/>
      <c r="C117" s="36"/>
      <c r="D117" s="36"/>
      <c r="E117" s="314" t="s">
        <v>116</v>
      </c>
      <c r="F117" s="316"/>
      <c r="G117" s="316"/>
      <c r="H117" s="31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2" customHeight="1">
      <c r="A118" s="34"/>
      <c r="B118" s="35"/>
      <c r="C118" s="29" t="s">
        <v>117</v>
      </c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6.5" customHeight="1">
      <c r="A119" s="34"/>
      <c r="B119" s="35"/>
      <c r="C119" s="36"/>
      <c r="D119" s="36"/>
      <c r="E119" s="267" t="str">
        <f>E11</f>
        <v>D1.14.4e - Zdravotně technické instalace</v>
      </c>
      <c r="F119" s="316"/>
      <c r="G119" s="316"/>
      <c r="H119" s="31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12" customHeight="1">
      <c r="A121" s="34"/>
      <c r="B121" s="35"/>
      <c r="C121" s="29" t="s">
        <v>20</v>
      </c>
      <c r="D121" s="36"/>
      <c r="E121" s="36"/>
      <c r="F121" s="27" t="str">
        <f>F14</f>
        <v>Nové Město na Moravě</v>
      </c>
      <c r="G121" s="36"/>
      <c r="H121" s="36"/>
      <c r="I121" s="29" t="s">
        <v>22</v>
      </c>
      <c r="J121" s="66">
        <f>IF(J14="","",J14)</f>
        <v>45370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6.9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27.95" customHeight="1">
      <c r="A123" s="34"/>
      <c r="B123" s="35"/>
      <c r="C123" s="29" t="s">
        <v>23</v>
      </c>
      <c r="D123" s="36"/>
      <c r="E123" s="36"/>
      <c r="F123" s="27" t="str">
        <f>E17</f>
        <v>Nemocnice Nové Město na Moravě</v>
      </c>
      <c r="G123" s="36"/>
      <c r="H123" s="36"/>
      <c r="I123" s="29" t="s">
        <v>29</v>
      </c>
      <c r="J123" s="32" t="str">
        <f>E23</f>
        <v>Penta Projekt s.r.o., Mrštíkova 12, Jihlava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>
      <c r="A124" s="34"/>
      <c r="B124" s="35"/>
      <c r="C124" s="29" t="s">
        <v>27</v>
      </c>
      <c r="D124" s="36"/>
      <c r="E124" s="36"/>
      <c r="F124" s="27" t="str">
        <f>IF(E20="","",E20)</f>
        <v>Vyplň údaj</v>
      </c>
      <c r="G124" s="36"/>
      <c r="H124" s="36"/>
      <c r="I124" s="29" t="s">
        <v>32</v>
      </c>
      <c r="J124" s="32" t="str">
        <f>E26</f>
        <v>Ing.Brožová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0.35" customHeight="1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11" customFormat="1" ht="29.25" customHeight="1">
      <c r="A126" s="164"/>
      <c r="B126" s="165"/>
      <c r="C126" s="166" t="s">
        <v>150</v>
      </c>
      <c r="D126" s="167" t="s">
        <v>60</v>
      </c>
      <c r="E126" s="167" t="s">
        <v>56</v>
      </c>
      <c r="F126" s="167" t="s">
        <v>57</v>
      </c>
      <c r="G126" s="167" t="s">
        <v>151</v>
      </c>
      <c r="H126" s="167" t="s">
        <v>152</v>
      </c>
      <c r="I126" s="167" t="s">
        <v>153</v>
      </c>
      <c r="J126" s="167" t="s">
        <v>121</v>
      </c>
      <c r="K126" s="168" t="s">
        <v>154</v>
      </c>
      <c r="L126" s="169"/>
      <c r="M126" s="75" t="s">
        <v>1</v>
      </c>
      <c r="N126" s="76" t="s">
        <v>39</v>
      </c>
      <c r="O126" s="76" t="s">
        <v>155</v>
      </c>
      <c r="P126" s="76" t="s">
        <v>156</v>
      </c>
      <c r="Q126" s="76" t="s">
        <v>157</v>
      </c>
      <c r="R126" s="76" t="s">
        <v>158</v>
      </c>
      <c r="S126" s="76" t="s">
        <v>159</v>
      </c>
      <c r="T126" s="77" t="s">
        <v>160</v>
      </c>
      <c r="U126" s="164"/>
      <c r="V126" s="164"/>
      <c r="W126" s="164"/>
      <c r="X126" s="164"/>
      <c r="Y126" s="164"/>
      <c r="Z126" s="164"/>
      <c r="AA126" s="164"/>
      <c r="AB126" s="164"/>
      <c r="AC126" s="164"/>
      <c r="AD126" s="164"/>
      <c r="AE126" s="164"/>
    </row>
    <row r="127" spans="1:63" s="2" customFormat="1" ht="22.9" customHeight="1">
      <c r="A127" s="34"/>
      <c r="B127" s="35"/>
      <c r="C127" s="82" t="s">
        <v>161</v>
      </c>
      <c r="D127" s="36"/>
      <c r="E127" s="36"/>
      <c r="F127" s="36"/>
      <c r="G127" s="36"/>
      <c r="H127" s="36"/>
      <c r="I127" s="36"/>
      <c r="J127" s="170">
        <f>BK127</f>
        <v>0</v>
      </c>
      <c r="K127" s="36"/>
      <c r="L127" s="39"/>
      <c r="M127" s="78"/>
      <c r="N127" s="171"/>
      <c r="O127" s="79"/>
      <c r="P127" s="172">
        <f>P128</f>
        <v>0</v>
      </c>
      <c r="Q127" s="79"/>
      <c r="R127" s="172">
        <f>R128</f>
        <v>0.41220000000000001</v>
      </c>
      <c r="S127" s="79"/>
      <c r="T127" s="173">
        <f>T128</f>
        <v>3.218E-2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74</v>
      </c>
      <c r="AU127" s="17" t="s">
        <v>123</v>
      </c>
      <c r="BK127" s="174">
        <f>BK128</f>
        <v>0</v>
      </c>
    </row>
    <row r="128" spans="1:63" s="12" customFormat="1" ht="25.9" customHeight="1">
      <c r="B128" s="175"/>
      <c r="C128" s="176"/>
      <c r="D128" s="177" t="s">
        <v>74</v>
      </c>
      <c r="E128" s="178" t="s">
        <v>1472</v>
      </c>
      <c r="F128" s="178" t="s">
        <v>97</v>
      </c>
      <c r="G128" s="176"/>
      <c r="H128" s="176"/>
      <c r="I128" s="179"/>
      <c r="J128" s="180">
        <f>BK128</f>
        <v>0</v>
      </c>
      <c r="K128" s="176"/>
      <c r="L128" s="181"/>
      <c r="M128" s="182"/>
      <c r="N128" s="183"/>
      <c r="O128" s="183"/>
      <c r="P128" s="184">
        <f>P129+P134+P184+P220+P273+P287</f>
        <v>0</v>
      </c>
      <c r="Q128" s="183"/>
      <c r="R128" s="184">
        <f>R129+R134+R184+R220+R273+R287</f>
        <v>0.41220000000000001</v>
      </c>
      <c r="S128" s="183"/>
      <c r="T128" s="185">
        <f>T129+T134+T184+T220+T273+T287</f>
        <v>3.218E-2</v>
      </c>
      <c r="AR128" s="186" t="s">
        <v>84</v>
      </c>
      <c r="AT128" s="187" t="s">
        <v>74</v>
      </c>
      <c r="AU128" s="187" t="s">
        <v>75</v>
      </c>
      <c r="AY128" s="186" t="s">
        <v>164</v>
      </c>
      <c r="BK128" s="188">
        <f>BK129+BK134+BK184+BK220+BK273+BK287</f>
        <v>0</v>
      </c>
    </row>
    <row r="129" spans="1:65" s="12" customFormat="1" ht="22.9" customHeight="1">
      <c r="B129" s="175"/>
      <c r="C129" s="176"/>
      <c r="D129" s="177" t="s">
        <v>74</v>
      </c>
      <c r="E129" s="189" t="s">
        <v>624</v>
      </c>
      <c r="F129" s="189" t="s">
        <v>625</v>
      </c>
      <c r="G129" s="176"/>
      <c r="H129" s="176"/>
      <c r="I129" s="179"/>
      <c r="J129" s="190">
        <f>BK129</f>
        <v>0</v>
      </c>
      <c r="K129" s="176"/>
      <c r="L129" s="181"/>
      <c r="M129" s="182"/>
      <c r="N129" s="183"/>
      <c r="O129" s="183"/>
      <c r="P129" s="184">
        <f>SUM(P130:P133)</f>
        <v>0</v>
      </c>
      <c r="Q129" s="183"/>
      <c r="R129" s="184">
        <f>SUM(R130:R133)</f>
        <v>1.5300000000000001E-3</v>
      </c>
      <c r="S129" s="183"/>
      <c r="T129" s="185">
        <f>SUM(T130:T133)</f>
        <v>0</v>
      </c>
      <c r="AR129" s="186" t="s">
        <v>84</v>
      </c>
      <c r="AT129" s="187" t="s">
        <v>74</v>
      </c>
      <c r="AU129" s="187" t="s">
        <v>82</v>
      </c>
      <c r="AY129" s="186" t="s">
        <v>164</v>
      </c>
      <c r="BK129" s="188">
        <f>SUM(BK130:BK133)</f>
        <v>0</v>
      </c>
    </row>
    <row r="130" spans="1:65" s="2" customFormat="1" ht="26.45" customHeight="1">
      <c r="A130" s="34"/>
      <c r="B130" s="35"/>
      <c r="C130" s="232" t="s">
        <v>82</v>
      </c>
      <c r="D130" s="232" t="s">
        <v>291</v>
      </c>
      <c r="E130" s="233" t="s">
        <v>1473</v>
      </c>
      <c r="F130" s="234" t="s">
        <v>1474</v>
      </c>
      <c r="G130" s="235" t="s">
        <v>204</v>
      </c>
      <c r="H130" s="236">
        <v>3</v>
      </c>
      <c r="I130" s="237"/>
      <c r="J130" s="238">
        <f>ROUND(I130*H130,2)</f>
        <v>0</v>
      </c>
      <c r="K130" s="234" t="s">
        <v>171</v>
      </c>
      <c r="L130" s="239"/>
      <c r="M130" s="240" t="s">
        <v>1</v>
      </c>
      <c r="N130" s="241" t="s">
        <v>40</v>
      </c>
      <c r="O130" s="71"/>
      <c r="P130" s="200">
        <f>O130*H130</f>
        <v>0</v>
      </c>
      <c r="Q130" s="200">
        <v>3.2000000000000003E-4</v>
      </c>
      <c r="R130" s="200">
        <f>Q130*H130</f>
        <v>9.6000000000000013E-4</v>
      </c>
      <c r="S130" s="200">
        <v>0</v>
      </c>
      <c r="T130" s="201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2" t="s">
        <v>227</v>
      </c>
      <c r="AT130" s="202" t="s">
        <v>291</v>
      </c>
      <c r="AU130" s="202" t="s">
        <v>84</v>
      </c>
      <c r="AY130" s="17" t="s">
        <v>164</v>
      </c>
      <c r="BE130" s="203">
        <f>IF(N130="základní",J130,0)</f>
        <v>0</v>
      </c>
      <c r="BF130" s="203">
        <f>IF(N130="snížená",J130,0)</f>
        <v>0</v>
      </c>
      <c r="BG130" s="203">
        <f>IF(N130="zákl. přenesená",J130,0)</f>
        <v>0</v>
      </c>
      <c r="BH130" s="203">
        <f>IF(N130="sníž. přenesená",J130,0)</f>
        <v>0</v>
      </c>
      <c r="BI130" s="203">
        <f>IF(N130="nulová",J130,0)</f>
        <v>0</v>
      </c>
      <c r="BJ130" s="17" t="s">
        <v>82</v>
      </c>
      <c r="BK130" s="203">
        <f>ROUND(I130*H130,2)</f>
        <v>0</v>
      </c>
      <c r="BL130" s="17" t="s">
        <v>172</v>
      </c>
      <c r="BM130" s="202" t="s">
        <v>1475</v>
      </c>
    </row>
    <row r="131" spans="1:65" s="14" customFormat="1" ht="11.25">
      <c r="B131" s="220"/>
      <c r="C131" s="221"/>
      <c r="D131" s="211" t="s">
        <v>176</v>
      </c>
      <c r="E131" s="222" t="s">
        <v>1</v>
      </c>
      <c r="F131" s="223" t="s">
        <v>1476</v>
      </c>
      <c r="G131" s="221"/>
      <c r="H131" s="224">
        <v>3</v>
      </c>
      <c r="I131" s="225"/>
      <c r="J131" s="221"/>
      <c r="K131" s="221"/>
      <c r="L131" s="226"/>
      <c r="M131" s="227"/>
      <c r="N131" s="228"/>
      <c r="O131" s="228"/>
      <c r="P131" s="228"/>
      <c r="Q131" s="228"/>
      <c r="R131" s="228"/>
      <c r="S131" s="228"/>
      <c r="T131" s="229"/>
      <c r="AT131" s="230" t="s">
        <v>176</v>
      </c>
      <c r="AU131" s="230" t="s">
        <v>84</v>
      </c>
      <c r="AV131" s="14" t="s">
        <v>84</v>
      </c>
      <c r="AW131" s="14" t="s">
        <v>31</v>
      </c>
      <c r="AX131" s="14" t="s">
        <v>75</v>
      </c>
      <c r="AY131" s="230" t="s">
        <v>164</v>
      </c>
    </row>
    <row r="132" spans="1:65" s="2" customFormat="1" ht="36" customHeight="1">
      <c r="A132" s="34"/>
      <c r="B132" s="35"/>
      <c r="C132" s="191" t="s">
        <v>84</v>
      </c>
      <c r="D132" s="191" t="s">
        <v>167</v>
      </c>
      <c r="E132" s="192" t="s">
        <v>1191</v>
      </c>
      <c r="F132" s="193" t="s">
        <v>1192</v>
      </c>
      <c r="G132" s="194" t="s">
        <v>204</v>
      </c>
      <c r="H132" s="195">
        <v>3</v>
      </c>
      <c r="I132" s="196"/>
      <c r="J132" s="197">
        <f>ROUND(I132*H132,2)</f>
        <v>0</v>
      </c>
      <c r="K132" s="193" t="s">
        <v>171</v>
      </c>
      <c r="L132" s="39"/>
      <c r="M132" s="198" t="s">
        <v>1</v>
      </c>
      <c r="N132" s="199" t="s">
        <v>40</v>
      </c>
      <c r="O132" s="71"/>
      <c r="P132" s="200">
        <f>O132*H132</f>
        <v>0</v>
      </c>
      <c r="Q132" s="200">
        <v>1.9000000000000001E-4</v>
      </c>
      <c r="R132" s="200">
        <f>Q132*H132</f>
        <v>5.6999999999999998E-4</v>
      </c>
      <c r="S132" s="200">
        <v>0</v>
      </c>
      <c r="T132" s="201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2" t="s">
        <v>290</v>
      </c>
      <c r="AT132" s="202" t="s">
        <v>167</v>
      </c>
      <c r="AU132" s="202" t="s">
        <v>84</v>
      </c>
      <c r="AY132" s="17" t="s">
        <v>164</v>
      </c>
      <c r="BE132" s="203">
        <f>IF(N132="základní",J132,0)</f>
        <v>0</v>
      </c>
      <c r="BF132" s="203">
        <f>IF(N132="snížená",J132,0)</f>
        <v>0</v>
      </c>
      <c r="BG132" s="203">
        <f>IF(N132="zákl. přenesená",J132,0)</f>
        <v>0</v>
      </c>
      <c r="BH132" s="203">
        <f>IF(N132="sníž. přenesená",J132,0)</f>
        <v>0</v>
      </c>
      <c r="BI132" s="203">
        <f>IF(N132="nulová",J132,0)</f>
        <v>0</v>
      </c>
      <c r="BJ132" s="17" t="s">
        <v>82</v>
      </c>
      <c r="BK132" s="203">
        <f>ROUND(I132*H132,2)</f>
        <v>0</v>
      </c>
      <c r="BL132" s="17" t="s">
        <v>290</v>
      </c>
      <c r="BM132" s="202" t="s">
        <v>1477</v>
      </c>
    </row>
    <row r="133" spans="1:65" s="2" customFormat="1" ht="11.25">
      <c r="A133" s="34"/>
      <c r="B133" s="35"/>
      <c r="C133" s="36"/>
      <c r="D133" s="204" t="s">
        <v>174</v>
      </c>
      <c r="E133" s="36"/>
      <c r="F133" s="205" t="s">
        <v>1194</v>
      </c>
      <c r="G133" s="36"/>
      <c r="H133" s="36"/>
      <c r="I133" s="206"/>
      <c r="J133" s="36"/>
      <c r="K133" s="36"/>
      <c r="L133" s="39"/>
      <c r="M133" s="207"/>
      <c r="N133" s="208"/>
      <c r="O133" s="71"/>
      <c r="P133" s="71"/>
      <c r="Q133" s="71"/>
      <c r="R133" s="71"/>
      <c r="S133" s="71"/>
      <c r="T133" s="72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174</v>
      </c>
      <c r="AU133" s="17" t="s">
        <v>84</v>
      </c>
    </row>
    <row r="134" spans="1:65" s="12" customFormat="1" ht="22.9" customHeight="1">
      <c r="B134" s="175"/>
      <c r="C134" s="176"/>
      <c r="D134" s="177" t="s">
        <v>74</v>
      </c>
      <c r="E134" s="189" t="s">
        <v>1478</v>
      </c>
      <c r="F134" s="189" t="s">
        <v>1479</v>
      </c>
      <c r="G134" s="176"/>
      <c r="H134" s="176"/>
      <c r="I134" s="179"/>
      <c r="J134" s="190">
        <f>BK134</f>
        <v>0</v>
      </c>
      <c r="K134" s="176"/>
      <c r="L134" s="181"/>
      <c r="M134" s="182"/>
      <c r="N134" s="183"/>
      <c r="O134" s="183"/>
      <c r="P134" s="184">
        <f>SUM(P135:P183)</f>
        <v>0</v>
      </c>
      <c r="Q134" s="183"/>
      <c r="R134" s="184">
        <f>SUM(R135:R183)</f>
        <v>2.6859999999999998E-2</v>
      </c>
      <c r="S134" s="183"/>
      <c r="T134" s="185">
        <f>SUM(T135:T183)</f>
        <v>2.4899999999999999E-2</v>
      </c>
      <c r="AR134" s="186" t="s">
        <v>84</v>
      </c>
      <c r="AT134" s="187" t="s">
        <v>74</v>
      </c>
      <c r="AU134" s="187" t="s">
        <v>82</v>
      </c>
      <c r="AY134" s="186" t="s">
        <v>164</v>
      </c>
      <c r="BK134" s="188">
        <f>SUM(BK135:BK183)</f>
        <v>0</v>
      </c>
    </row>
    <row r="135" spans="1:65" s="2" customFormat="1" ht="16.5" customHeight="1">
      <c r="A135" s="34"/>
      <c r="B135" s="35"/>
      <c r="C135" s="191" t="s">
        <v>165</v>
      </c>
      <c r="D135" s="191" t="s">
        <v>167</v>
      </c>
      <c r="E135" s="192" t="s">
        <v>1480</v>
      </c>
      <c r="F135" s="193" t="s">
        <v>1481</v>
      </c>
      <c r="G135" s="194" t="s">
        <v>204</v>
      </c>
      <c r="H135" s="195">
        <v>3</v>
      </c>
      <c r="I135" s="196"/>
      <c r="J135" s="197">
        <f>ROUND(I135*H135,2)</f>
        <v>0</v>
      </c>
      <c r="K135" s="193" t="s">
        <v>171</v>
      </c>
      <c r="L135" s="39"/>
      <c r="M135" s="198" t="s">
        <v>1</v>
      </c>
      <c r="N135" s="199" t="s">
        <v>40</v>
      </c>
      <c r="O135" s="71"/>
      <c r="P135" s="200">
        <f>O135*H135</f>
        <v>0</v>
      </c>
      <c r="Q135" s="200">
        <v>0</v>
      </c>
      <c r="R135" s="200">
        <f>Q135*H135</f>
        <v>0</v>
      </c>
      <c r="S135" s="200">
        <v>2.0999999999999999E-3</v>
      </c>
      <c r="T135" s="201">
        <f>S135*H135</f>
        <v>6.3E-3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2" t="s">
        <v>290</v>
      </c>
      <c r="AT135" s="202" t="s">
        <v>167</v>
      </c>
      <c r="AU135" s="202" t="s">
        <v>84</v>
      </c>
      <c r="AY135" s="17" t="s">
        <v>164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17" t="s">
        <v>82</v>
      </c>
      <c r="BK135" s="203">
        <f>ROUND(I135*H135,2)</f>
        <v>0</v>
      </c>
      <c r="BL135" s="17" t="s">
        <v>290</v>
      </c>
      <c r="BM135" s="202" t="s">
        <v>1482</v>
      </c>
    </row>
    <row r="136" spans="1:65" s="2" customFormat="1" ht="11.25">
      <c r="A136" s="34"/>
      <c r="B136" s="35"/>
      <c r="C136" s="36"/>
      <c r="D136" s="204" t="s">
        <v>174</v>
      </c>
      <c r="E136" s="36"/>
      <c r="F136" s="205" t="s">
        <v>1483</v>
      </c>
      <c r="G136" s="36"/>
      <c r="H136" s="36"/>
      <c r="I136" s="206"/>
      <c r="J136" s="36"/>
      <c r="K136" s="36"/>
      <c r="L136" s="39"/>
      <c r="M136" s="207"/>
      <c r="N136" s="208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174</v>
      </c>
      <c r="AU136" s="17" t="s">
        <v>84</v>
      </c>
    </row>
    <row r="137" spans="1:65" s="14" customFormat="1" ht="11.25">
      <c r="B137" s="220"/>
      <c r="C137" s="221"/>
      <c r="D137" s="211" t="s">
        <v>176</v>
      </c>
      <c r="E137" s="222" t="s">
        <v>1</v>
      </c>
      <c r="F137" s="223" t="s">
        <v>1484</v>
      </c>
      <c r="G137" s="221"/>
      <c r="H137" s="224">
        <v>3</v>
      </c>
      <c r="I137" s="225"/>
      <c r="J137" s="221"/>
      <c r="K137" s="221"/>
      <c r="L137" s="226"/>
      <c r="M137" s="227"/>
      <c r="N137" s="228"/>
      <c r="O137" s="228"/>
      <c r="P137" s="228"/>
      <c r="Q137" s="228"/>
      <c r="R137" s="228"/>
      <c r="S137" s="228"/>
      <c r="T137" s="229"/>
      <c r="AT137" s="230" t="s">
        <v>176</v>
      </c>
      <c r="AU137" s="230" t="s">
        <v>84</v>
      </c>
      <c r="AV137" s="14" t="s">
        <v>84</v>
      </c>
      <c r="AW137" s="14" t="s">
        <v>31</v>
      </c>
      <c r="AX137" s="14" t="s">
        <v>75</v>
      </c>
      <c r="AY137" s="230" t="s">
        <v>164</v>
      </c>
    </row>
    <row r="138" spans="1:65" s="2" customFormat="1" ht="16.5" customHeight="1">
      <c r="A138" s="34"/>
      <c r="B138" s="35"/>
      <c r="C138" s="191" t="s">
        <v>172</v>
      </c>
      <c r="D138" s="191" t="s">
        <v>167</v>
      </c>
      <c r="E138" s="192" t="s">
        <v>1485</v>
      </c>
      <c r="F138" s="193" t="s">
        <v>1486</v>
      </c>
      <c r="G138" s="194" t="s">
        <v>393</v>
      </c>
      <c r="H138" s="195">
        <v>2</v>
      </c>
      <c r="I138" s="196"/>
      <c r="J138" s="197">
        <f>ROUND(I138*H138,2)</f>
        <v>0</v>
      </c>
      <c r="K138" s="193" t="s">
        <v>171</v>
      </c>
      <c r="L138" s="39"/>
      <c r="M138" s="198" t="s">
        <v>1</v>
      </c>
      <c r="N138" s="199" t="s">
        <v>40</v>
      </c>
      <c r="O138" s="71"/>
      <c r="P138" s="200">
        <f>O138*H138</f>
        <v>0</v>
      </c>
      <c r="Q138" s="200">
        <v>1.7899999999999999E-3</v>
      </c>
      <c r="R138" s="200">
        <f>Q138*H138</f>
        <v>3.5799999999999998E-3</v>
      </c>
      <c r="S138" s="200">
        <v>0</v>
      </c>
      <c r="T138" s="201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2" t="s">
        <v>290</v>
      </c>
      <c r="AT138" s="202" t="s">
        <v>167</v>
      </c>
      <c r="AU138" s="202" t="s">
        <v>84</v>
      </c>
      <c r="AY138" s="17" t="s">
        <v>164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17" t="s">
        <v>82</v>
      </c>
      <c r="BK138" s="203">
        <f>ROUND(I138*H138,2)</f>
        <v>0</v>
      </c>
      <c r="BL138" s="17" t="s">
        <v>290</v>
      </c>
      <c r="BM138" s="202" t="s">
        <v>1487</v>
      </c>
    </row>
    <row r="139" spans="1:65" s="2" customFormat="1" ht="11.25">
      <c r="A139" s="34"/>
      <c r="B139" s="35"/>
      <c r="C139" s="36"/>
      <c r="D139" s="204" t="s">
        <v>174</v>
      </c>
      <c r="E139" s="36"/>
      <c r="F139" s="205" t="s">
        <v>1488</v>
      </c>
      <c r="G139" s="36"/>
      <c r="H139" s="36"/>
      <c r="I139" s="206"/>
      <c r="J139" s="36"/>
      <c r="K139" s="36"/>
      <c r="L139" s="39"/>
      <c r="M139" s="207"/>
      <c r="N139" s="208"/>
      <c r="O139" s="71"/>
      <c r="P139" s="71"/>
      <c r="Q139" s="71"/>
      <c r="R139" s="71"/>
      <c r="S139" s="71"/>
      <c r="T139" s="72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174</v>
      </c>
      <c r="AU139" s="17" t="s">
        <v>84</v>
      </c>
    </row>
    <row r="140" spans="1:65" s="14" customFormat="1" ht="11.25">
      <c r="B140" s="220"/>
      <c r="C140" s="221"/>
      <c r="D140" s="211" t="s">
        <v>176</v>
      </c>
      <c r="E140" s="222" t="s">
        <v>1</v>
      </c>
      <c r="F140" s="223" t="s">
        <v>84</v>
      </c>
      <c r="G140" s="221"/>
      <c r="H140" s="224">
        <v>2</v>
      </c>
      <c r="I140" s="225"/>
      <c r="J140" s="221"/>
      <c r="K140" s="221"/>
      <c r="L140" s="226"/>
      <c r="M140" s="227"/>
      <c r="N140" s="228"/>
      <c r="O140" s="228"/>
      <c r="P140" s="228"/>
      <c r="Q140" s="228"/>
      <c r="R140" s="228"/>
      <c r="S140" s="228"/>
      <c r="T140" s="229"/>
      <c r="AT140" s="230" t="s">
        <v>176</v>
      </c>
      <c r="AU140" s="230" t="s">
        <v>84</v>
      </c>
      <c r="AV140" s="14" t="s">
        <v>84</v>
      </c>
      <c r="AW140" s="14" t="s">
        <v>31</v>
      </c>
      <c r="AX140" s="14" t="s">
        <v>75</v>
      </c>
      <c r="AY140" s="230" t="s">
        <v>164</v>
      </c>
    </row>
    <row r="141" spans="1:65" s="2" customFormat="1" ht="16.5" customHeight="1">
      <c r="A141" s="34"/>
      <c r="B141" s="35"/>
      <c r="C141" s="191" t="s">
        <v>201</v>
      </c>
      <c r="D141" s="191" t="s">
        <v>167</v>
      </c>
      <c r="E141" s="192" t="s">
        <v>1489</v>
      </c>
      <c r="F141" s="193" t="s">
        <v>1490</v>
      </c>
      <c r="G141" s="194" t="s">
        <v>393</v>
      </c>
      <c r="H141" s="195">
        <v>1</v>
      </c>
      <c r="I141" s="196"/>
      <c r="J141" s="197">
        <f>ROUND(I141*H141,2)</f>
        <v>0</v>
      </c>
      <c r="K141" s="193" t="s">
        <v>171</v>
      </c>
      <c r="L141" s="39"/>
      <c r="M141" s="198" t="s">
        <v>1</v>
      </c>
      <c r="N141" s="199" t="s">
        <v>40</v>
      </c>
      <c r="O141" s="71"/>
      <c r="P141" s="200">
        <f>O141*H141</f>
        <v>0</v>
      </c>
      <c r="Q141" s="200">
        <v>3.1E-4</v>
      </c>
      <c r="R141" s="200">
        <f>Q141*H141</f>
        <v>3.1E-4</v>
      </c>
      <c r="S141" s="200">
        <v>0</v>
      </c>
      <c r="T141" s="201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2" t="s">
        <v>290</v>
      </c>
      <c r="AT141" s="202" t="s">
        <v>167</v>
      </c>
      <c r="AU141" s="202" t="s">
        <v>84</v>
      </c>
      <c r="AY141" s="17" t="s">
        <v>164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17" t="s">
        <v>82</v>
      </c>
      <c r="BK141" s="203">
        <f>ROUND(I141*H141,2)</f>
        <v>0</v>
      </c>
      <c r="BL141" s="17" t="s">
        <v>290</v>
      </c>
      <c r="BM141" s="202" t="s">
        <v>1491</v>
      </c>
    </row>
    <row r="142" spans="1:65" s="2" customFormat="1" ht="11.25">
      <c r="A142" s="34"/>
      <c r="B142" s="35"/>
      <c r="C142" s="36"/>
      <c r="D142" s="204" t="s">
        <v>174</v>
      </c>
      <c r="E142" s="36"/>
      <c r="F142" s="205" t="s">
        <v>1492</v>
      </c>
      <c r="G142" s="36"/>
      <c r="H142" s="36"/>
      <c r="I142" s="206"/>
      <c r="J142" s="36"/>
      <c r="K142" s="36"/>
      <c r="L142" s="39"/>
      <c r="M142" s="207"/>
      <c r="N142" s="208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174</v>
      </c>
      <c r="AU142" s="17" t="s">
        <v>84</v>
      </c>
    </row>
    <row r="143" spans="1:65" s="14" customFormat="1" ht="11.25">
      <c r="B143" s="220"/>
      <c r="C143" s="221"/>
      <c r="D143" s="211" t="s">
        <v>176</v>
      </c>
      <c r="E143" s="222" t="s">
        <v>1</v>
      </c>
      <c r="F143" s="223" t="s">
        <v>82</v>
      </c>
      <c r="G143" s="221"/>
      <c r="H143" s="224">
        <v>1</v>
      </c>
      <c r="I143" s="225"/>
      <c r="J143" s="221"/>
      <c r="K143" s="221"/>
      <c r="L143" s="226"/>
      <c r="M143" s="227"/>
      <c r="N143" s="228"/>
      <c r="O143" s="228"/>
      <c r="P143" s="228"/>
      <c r="Q143" s="228"/>
      <c r="R143" s="228"/>
      <c r="S143" s="228"/>
      <c r="T143" s="229"/>
      <c r="AT143" s="230" t="s">
        <v>176</v>
      </c>
      <c r="AU143" s="230" t="s">
        <v>84</v>
      </c>
      <c r="AV143" s="14" t="s">
        <v>84</v>
      </c>
      <c r="AW143" s="14" t="s">
        <v>31</v>
      </c>
      <c r="AX143" s="14" t="s">
        <v>75</v>
      </c>
      <c r="AY143" s="230" t="s">
        <v>164</v>
      </c>
    </row>
    <row r="144" spans="1:65" s="2" customFormat="1" ht="16.5" customHeight="1">
      <c r="A144" s="34"/>
      <c r="B144" s="35"/>
      <c r="C144" s="191" t="s">
        <v>210</v>
      </c>
      <c r="D144" s="191" t="s">
        <v>167</v>
      </c>
      <c r="E144" s="192" t="s">
        <v>1493</v>
      </c>
      <c r="F144" s="193" t="s">
        <v>1494</v>
      </c>
      <c r="G144" s="194" t="s">
        <v>204</v>
      </c>
      <c r="H144" s="195">
        <v>5</v>
      </c>
      <c r="I144" s="196"/>
      <c r="J144" s="197">
        <f>ROUND(I144*H144,2)</f>
        <v>0</v>
      </c>
      <c r="K144" s="193" t="s">
        <v>171</v>
      </c>
      <c r="L144" s="39"/>
      <c r="M144" s="198" t="s">
        <v>1</v>
      </c>
      <c r="N144" s="199" t="s">
        <v>40</v>
      </c>
      <c r="O144" s="71"/>
      <c r="P144" s="200">
        <f>O144*H144</f>
        <v>0</v>
      </c>
      <c r="Q144" s="200">
        <v>4.0999999999999999E-4</v>
      </c>
      <c r="R144" s="200">
        <f>Q144*H144</f>
        <v>2.0499999999999997E-3</v>
      </c>
      <c r="S144" s="200">
        <v>0</v>
      </c>
      <c r="T144" s="201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2" t="s">
        <v>172</v>
      </c>
      <c r="AT144" s="202" t="s">
        <v>167</v>
      </c>
      <c r="AU144" s="202" t="s">
        <v>84</v>
      </c>
      <c r="AY144" s="17" t="s">
        <v>164</v>
      </c>
      <c r="BE144" s="203">
        <f>IF(N144="základní",J144,0)</f>
        <v>0</v>
      </c>
      <c r="BF144" s="203">
        <f>IF(N144="snížená",J144,0)</f>
        <v>0</v>
      </c>
      <c r="BG144" s="203">
        <f>IF(N144="zákl. přenesená",J144,0)</f>
        <v>0</v>
      </c>
      <c r="BH144" s="203">
        <f>IF(N144="sníž. přenesená",J144,0)</f>
        <v>0</v>
      </c>
      <c r="BI144" s="203">
        <f>IF(N144="nulová",J144,0)</f>
        <v>0</v>
      </c>
      <c r="BJ144" s="17" t="s">
        <v>82</v>
      </c>
      <c r="BK144" s="203">
        <f>ROUND(I144*H144,2)</f>
        <v>0</v>
      </c>
      <c r="BL144" s="17" t="s">
        <v>172</v>
      </c>
      <c r="BM144" s="202" t="s">
        <v>1495</v>
      </c>
    </row>
    <row r="145" spans="1:65" s="2" customFormat="1" ht="11.25">
      <c r="A145" s="34"/>
      <c r="B145" s="35"/>
      <c r="C145" s="36"/>
      <c r="D145" s="204" t="s">
        <v>174</v>
      </c>
      <c r="E145" s="36"/>
      <c r="F145" s="205" t="s">
        <v>1496</v>
      </c>
      <c r="G145" s="36"/>
      <c r="H145" s="36"/>
      <c r="I145" s="206"/>
      <c r="J145" s="36"/>
      <c r="K145" s="36"/>
      <c r="L145" s="39"/>
      <c r="M145" s="207"/>
      <c r="N145" s="208"/>
      <c r="O145" s="71"/>
      <c r="P145" s="71"/>
      <c r="Q145" s="71"/>
      <c r="R145" s="71"/>
      <c r="S145" s="71"/>
      <c r="T145" s="72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174</v>
      </c>
      <c r="AU145" s="17" t="s">
        <v>84</v>
      </c>
    </row>
    <row r="146" spans="1:65" s="14" customFormat="1" ht="11.25">
      <c r="B146" s="220"/>
      <c r="C146" s="221"/>
      <c r="D146" s="211" t="s">
        <v>176</v>
      </c>
      <c r="E146" s="222" t="s">
        <v>1</v>
      </c>
      <c r="F146" s="223" t="s">
        <v>1497</v>
      </c>
      <c r="G146" s="221"/>
      <c r="H146" s="224">
        <v>5</v>
      </c>
      <c r="I146" s="225"/>
      <c r="J146" s="221"/>
      <c r="K146" s="221"/>
      <c r="L146" s="226"/>
      <c r="M146" s="227"/>
      <c r="N146" s="228"/>
      <c r="O146" s="228"/>
      <c r="P146" s="228"/>
      <c r="Q146" s="228"/>
      <c r="R146" s="228"/>
      <c r="S146" s="228"/>
      <c r="T146" s="229"/>
      <c r="AT146" s="230" t="s">
        <v>176</v>
      </c>
      <c r="AU146" s="230" t="s">
        <v>84</v>
      </c>
      <c r="AV146" s="14" t="s">
        <v>84</v>
      </c>
      <c r="AW146" s="14" t="s">
        <v>31</v>
      </c>
      <c r="AX146" s="14" t="s">
        <v>75</v>
      </c>
      <c r="AY146" s="230" t="s">
        <v>164</v>
      </c>
    </row>
    <row r="147" spans="1:65" s="2" customFormat="1" ht="16.5" customHeight="1">
      <c r="A147" s="34"/>
      <c r="B147" s="35"/>
      <c r="C147" s="191" t="s">
        <v>218</v>
      </c>
      <c r="D147" s="191" t="s">
        <v>167</v>
      </c>
      <c r="E147" s="192" t="s">
        <v>1498</v>
      </c>
      <c r="F147" s="193" t="s">
        <v>1499</v>
      </c>
      <c r="G147" s="194" t="s">
        <v>204</v>
      </c>
      <c r="H147" s="195">
        <v>5</v>
      </c>
      <c r="I147" s="196"/>
      <c r="J147" s="197">
        <f>ROUND(I147*H147,2)</f>
        <v>0</v>
      </c>
      <c r="K147" s="193" t="s">
        <v>171</v>
      </c>
      <c r="L147" s="39"/>
      <c r="M147" s="198" t="s">
        <v>1</v>
      </c>
      <c r="N147" s="199" t="s">
        <v>40</v>
      </c>
      <c r="O147" s="71"/>
      <c r="P147" s="200">
        <f>O147*H147</f>
        <v>0</v>
      </c>
      <c r="Q147" s="200">
        <v>4.8000000000000001E-4</v>
      </c>
      <c r="R147" s="200">
        <f>Q147*H147</f>
        <v>2.4000000000000002E-3</v>
      </c>
      <c r="S147" s="200">
        <v>0</v>
      </c>
      <c r="T147" s="201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2" t="s">
        <v>172</v>
      </c>
      <c r="AT147" s="202" t="s">
        <v>167</v>
      </c>
      <c r="AU147" s="202" t="s">
        <v>84</v>
      </c>
      <c r="AY147" s="17" t="s">
        <v>164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17" t="s">
        <v>82</v>
      </c>
      <c r="BK147" s="203">
        <f>ROUND(I147*H147,2)</f>
        <v>0</v>
      </c>
      <c r="BL147" s="17" t="s">
        <v>172</v>
      </c>
      <c r="BM147" s="202" t="s">
        <v>1500</v>
      </c>
    </row>
    <row r="148" spans="1:65" s="2" customFormat="1" ht="11.25">
      <c r="A148" s="34"/>
      <c r="B148" s="35"/>
      <c r="C148" s="36"/>
      <c r="D148" s="204" t="s">
        <v>174</v>
      </c>
      <c r="E148" s="36"/>
      <c r="F148" s="205" t="s">
        <v>1501</v>
      </c>
      <c r="G148" s="36"/>
      <c r="H148" s="36"/>
      <c r="I148" s="206"/>
      <c r="J148" s="36"/>
      <c r="K148" s="36"/>
      <c r="L148" s="39"/>
      <c r="M148" s="207"/>
      <c r="N148" s="208"/>
      <c r="O148" s="71"/>
      <c r="P148" s="71"/>
      <c r="Q148" s="71"/>
      <c r="R148" s="71"/>
      <c r="S148" s="71"/>
      <c r="T148" s="72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174</v>
      </c>
      <c r="AU148" s="17" t="s">
        <v>84</v>
      </c>
    </row>
    <row r="149" spans="1:65" s="14" customFormat="1" ht="11.25">
      <c r="B149" s="220"/>
      <c r="C149" s="221"/>
      <c r="D149" s="211" t="s">
        <v>176</v>
      </c>
      <c r="E149" s="222" t="s">
        <v>1</v>
      </c>
      <c r="F149" s="223" t="s">
        <v>1502</v>
      </c>
      <c r="G149" s="221"/>
      <c r="H149" s="224">
        <v>5</v>
      </c>
      <c r="I149" s="225"/>
      <c r="J149" s="221"/>
      <c r="K149" s="221"/>
      <c r="L149" s="226"/>
      <c r="M149" s="227"/>
      <c r="N149" s="228"/>
      <c r="O149" s="228"/>
      <c r="P149" s="228"/>
      <c r="Q149" s="228"/>
      <c r="R149" s="228"/>
      <c r="S149" s="228"/>
      <c r="T149" s="229"/>
      <c r="AT149" s="230" t="s">
        <v>176</v>
      </c>
      <c r="AU149" s="230" t="s">
        <v>84</v>
      </c>
      <c r="AV149" s="14" t="s">
        <v>84</v>
      </c>
      <c r="AW149" s="14" t="s">
        <v>31</v>
      </c>
      <c r="AX149" s="14" t="s">
        <v>75</v>
      </c>
      <c r="AY149" s="230" t="s">
        <v>164</v>
      </c>
    </row>
    <row r="150" spans="1:65" s="2" customFormat="1" ht="16.5" customHeight="1">
      <c r="A150" s="34"/>
      <c r="B150" s="35"/>
      <c r="C150" s="191" t="s">
        <v>227</v>
      </c>
      <c r="D150" s="191" t="s">
        <v>167</v>
      </c>
      <c r="E150" s="192" t="s">
        <v>1503</v>
      </c>
      <c r="F150" s="193" t="s">
        <v>1504</v>
      </c>
      <c r="G150" s="194" t="s">
        <v>204</v>
      </c>
      <c r="H150" s="195">
        <v>5</v>
      </c>
      <c r="I150" s="196"/>
      <c r="J150" s="197">
        <f>ROUND(I150*H150,2)</f>
        <v>0</v>
      </c>
      <c r="K150" s="193" t="s">
        <v>171</v>
      </c>
      <c r="L150" s="39"/>
      <c r="M150" s="198" t="s">
        <v>1</v>
      </c>
      <c r="N150" s="199" t="s">
        <v>40</v>
      </c>
      <c r="O150" s="71"/>
      <c r="P150" s="200">
        <f>O150*H150</f>
        <v>0</v>
      </c>
      <c r="Q150" s="200">
        <v>2.2399999999999998E-3</v>
      </c>
      <c r="R150" s="200">
        <f>Q150*H150</f>
        <v>1.1199999999999998E-2</v>
      </c>
      <c r="S150" s="200">
        <v>0</v>
      </c>
      <c r="T150" s="201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2" t="s">
        <v>172</v>
      </c>
      <c r="AT150" s="202" t="s">
        <v>167</v>
      </c>
      <c r="AU150" s="202" t="s">
        <v>84</v>
      </c>
      <c r="AY150" s="17" t="s">
        <v>164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17" t="s">
        <v>82</v>
      </c>
      <c r="BK150" s="203">
        <f>ROUND(I150*H150,2)</f>
        <v>0</v>
      </c>
      <c r="BL150" s="17" t="s">
        <v>172</v>
      </c>
      <c r="BM150" s="202" t="s">
        <v>1505</v>
      </c>
    </row>
    <row r="151" spans="1:65" s="2" customFormat="1" ht="11.25">
      <c r="A151" s="34"/>
      <c r="B151" s="35"/>
      <c r="C151" s="36"/>
      <c r="D151" s="204" t="s">
        <v>174</v>
      </c>
      <c r="E151" s="36"/>
      <c r="F151" s="205" t="s">
        <v>1506</v>
      </c>
      <c r="G151" s="36"/>
      <c r="H151" s="36"/>
      <c r="I151" s="206"/>
      <c r="J151" s="36"/>
      <c r="K151" s="36"/>
      <c r="L151" s="39"/>
      <c r="M151" s="207"/>
      <c r="N151" s="208"/>
      <c r="O151" s="71"/>
      <c r="P151" s="71"/>
      <c r="Q151" s="71"/>
      <c r="R151" s="71"/>
      <c r="S151" s="71"/>
      <c r="T151" s="72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174</v>
      </c>
      <c r="AU151" s="17" t="s">
        <v>84</v>
      </c>
    </row>
    <row r="152" spans="1:65" s="14" customFormat="1" ht="11.25">
      <c r="B152" s="220"/>
      <c r="C152" s="221"/>
      <c r="D152" s="211" t="s">
        <v>176</v>
      </c>
      <c r="E152" s="222" t="s">
        <v>1</v>
      </c>
      <c r="F152" s="223" t="s">
        <v>1507</v>
      </c>
      <c r="G152" s="221"/>
      <c r="H152" s="224">
        <v>5</v>
      </c>
      <c r="I152" s="225"/>
      <c r="J152" s="221"/>
      <c r="K152" s="221"/>
      <c r="L152" s="226"/>
      <c r="M152" s="227"/>
      <c r="N152" s="228"/>
      <c r="O152" s="228"/>
      <c r="P152" s="228"/>
      <c r="Q152" s="228"/>
      <c r="R152" s="228"/>
      <c r="S152" s="228"/>
      <c r="T152" s="229"/>
      <c r="AT152" s="230" t="s">
        <v>176</v>
      </c>
      <c r="AU152" s="230" t="s">
        <v>84</v>
      </c>
      <c r="AV152" s="14" t="s">
        <v>84</v>
      </c>
      <c r="AW152" s="14" t="s">
        <v>31</v>
      </c>
      <c r="AX152" s="14" t="s">
        <v>75</v>
      </c>
      <c r="AY152" s="230" t="s">
        <v>164</v>
      </c>
    </row>
    <row r="153" spans="1:65" s="2" customFormat="1" ht="16.5" customHeight="1">
      <c r="A153" s="34"/>
      <c r="B153" s="35"/>
      <c r="C153" s="191" t="s">
        <v>237</v>
      </c>
      <c r="D153" s="191" t="s">
        <v>167</v>
      </c>
      <c r="E153" s="192" t="s">
        <v>1508</v>
      </c>
      <c r="F153" s="193" t="s">
        <v>1509</v>
      </c>
      <c r="G153" s="194" t="s">
        <v>393</v>
      </c>
      <c r="H153" s="195">
        <v>6</v>
      </c>
      <c r="I153" s="196"/>
      <c r="J153" s="197">
        <f>ROUND(I153*H153,2)</f>
        <v>0</v>
      </c>
      <c r="K153" s="193" t="s">
        <v>171</v>
      </c>
      <c r="L153" s="39"/>
      <c r="M153" s="198" t="s">
        <v>1</v>
      </c>
      <c r="N153" s="199" t="s">
        <v>40</v>
      </c>
      <c r="O153" s="71"/>
      <c r="P153" s="200">
        <f>O153*H153</f>
        <v>0</v>
      </c>
      <c r="Q153" s="200">
        <v>0</v>
      </c>
      <c r="R153" s="200">
        <f>Q153*H153</f>
        <v>0</v>
      </c>
      <c r="S153" s="200">
        <v>0</v>
      </c>
      <c r="T153" s="201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2" t="s">
        <v>290</v>
      </c>
      <c r="AT153" s="202" t="s">
        <v>167</v>
      </c>
      <c r="AU153" s="202" t="s">
        <v>84</v>
      </c>
      <c r="AY153" s="17" t="s">
        <v>164</v>
      </c>
      <c r="BE153" s="203">
        <f>IF(N153="základní",J153,0)</f>
        <v>0</v>
      </c>
      <c r="BF153" s="203">
        <f>IF(N153="snížená",J153,0)</f>
        <v>0</v>
      </c>
      <c r="BG153" s="203">
        <f>IF(N153="zákl. přenesená",J153,0)</f>
        <v>0</v>
      </c>
      <c r="BH153" s="203">
        <f>IF(N153="sníž. přenesená",J153,0)</f>
        <v>0</v>
      </c>
      <c r="BI153" s="203">
        <f>IF(N153="nulová",J153,0)</f>
        <v>0</v>
      </c>
      <c r="BJ153" s="17" t="s">
        <v>82</v>
      </c>
      <c r="BK153" s="203">
        <f>ROUND(I153*H153,2)</f>
        <v>0</v>
      </c>
      <c r="BL153" s="17" t="s">
        <v>290</v>
      </c>
      <c r="BM153" s="202" t="s">
        <v>1510</v>
      </c>
    </row>
    <row r="154" spans="1:65" s="2" customFormat="1" ht="11.25">
      <c r="A154" s="34"/>
      <c r="B154" s="35"/>
      <c r="C154" s="36"/>
      <c r="D154" s="204" t="s">
        <v>174</v>
      </c>
      <c r="E154" s="36"/>
      <c r="F154" s="205" t="s">
        <v>1511</v>
      </c>
      <c r="G154" s="36"/>
      <c r="H154" s="36"/>
      <c r="I154" s="206"/>
      <c r="J154" s="36"/>
      <c r="K154" s="36"/>
      <c r="L154" s="39"/>
      <c r="M154" s="207"/>
      <c r="N154" s="208"/>
      <c r="O154" s="71"/>
      <c r="P154" s="71"/>
      <c r="Q154" s="71"/>
      <c r="R154" s="71"/>
      <c r="S154" s="71"/>
      <c r="T154" s="72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174</v>
      </c>
      <c r="AU154" s="17" t="s">
        <v>84</v>
      </c>
    </row>
    <row r="155" spans="1:65" s="14" customFormat="1" ht="11.25">
      <c r="B155" s="220"/>
      <c r="C155" s="221"/>
      <c r="D155" s="211" t="s">
        <v>176</v>
      </c>
      <c r="E155" s="222" t="s">
        <v>1</v>
      </c>
      <c r="F155" s="223" t="s">
        <v>1512</v>
      </c>
      <c r="G155" s="221"/>
      <c r="H155" s="224">
        <v>6</v>
      </c>
      <c r="I155" s="225"/>
      <c r="J155" s="221"/>
      <c r="K155" s="221"/>
      <c r="L155" s="226"/>
      <c r="M155" s="227"/>
      <c r="N155" s="228"/>
      <c r="O155" s="228"/>
      <c r="P155" s="228"/>
      <c r="Q155" s="228"/>
      <c r="R155" s="228"/>
      <c r="S155" s="228"/>
      <c r="T155" s="229"/>
      <c r="AT155" s="230" t="s">
        <v>176</v>
      </c>
      <c r="AU155" s="230" t="s">
        <v>84</v>
      </c>
      <c r="AV155" s="14" t="s">
        <v>84</v>
      </c>
      <c r="AW155" s="14" t="s">
        <v>31</v>
      </c>
      <c r="AX155" s="14" t="s">
        <v>75</v>
      </c>
      <c r="AY155" s="230" t="s">
        <v>164</v>
      </c>
    </row>
    <row r="156" spans="1:65" s="2" customFormat="1" ht="16.5" customHeight="1">
      <c r="A156" s="34"/>
      <c r="B156" s="35"/>
      <c r="C156" s="191" t="s">
        <v>247</v>
      </c>
      <c r="D156" s="191" t="s">
        <v>167</v>
      </c>
      <c r="E156" s="192" t="s">
        <v>1513</v>
      </c>
      <c r="F156" s="193" t="s">
        <v>1514</v>
      </c>
      <c r="G156" s="194" t="s">
        <v>393</v>
      </c>
      <c r="H156" s="195">
        <v>2</v>
      </c>
      <c r="I156" s="196"/>
      <c r="J156" s="197">
        <f>ROUND(I156*H156,2)</f>
        <v>0</v>
      </c>
      <c r="K156" s="193" t="s">
        <v>171</v>
      </c>
      <c r="L156" s="39"/>
      <c r="M156" s="198" t="s">
        <v>1</v>
      </c>
      <c r="N156" s="199" t="s">
        <v>40</v>
      </c>
      <c r="O156" s="71"/>
      <c r="P156" s="200">
        <f>O156*H156</f>
        <v>0</v>
      </c>
      <c r="Q156" s="200">
        <v>0</v>
      </c>
      <c r="R156" s="200">
        <f>Q156*H156</f>
        <v>0</v>
      </c>
      <c r="S156" s="200">
        <v>0</v>
      </c>
      <c r="T156" s="201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2" t="s">
        <v>290</v>
      </c>
      <c r="AT156" s="202" t="s">
        <v>167</v>
      </c>
      <c r="AU156" s="202" t="s">
        <v>84</v>
      </c>
      <c r="AY156" s="17" t="s">
        <v>164</v>
      </c>
      <c r="BE156" s="203">
        <f>IF(N156="základní",J156,0)</f>
        <v>0</v>
      </c>
      <c r="BF156" s="203">
        <f>IF(N156="snížená",J156,0)</f>
        <v>0</v>
      </c>
      <c r="BG156" s="203">
        <f>IF(N156="zákl. přenesená",J156,0)</f>
        <v>0</v>
      </c>
      <c r="BH156" s="203">
        <f>IF(N156="sníž. přenesená",J156,0)</f>
        <v>0</v>
      </c>
      <c r="BI156" s="203">
        <f>IF(N156="nulová",J156,0)</f>
        <v>0</v>
      </c>
      <c r="BJ156" s="17" t="s">
        <v>82</v>
      </c>
      <c r="BK156" s="203">
        <f>ROUND(I156*H156,2)</f>
        <v>0</v>
      </c>
      <c r="BL156" s="17" t="s">
        <v>290</v>
      </c>
      <c r="BM156" s="202" t="s">
        <v>1515</v>
      </c>
    </row>
    <row r="157" spans="1:65" s="2" customFormat="1" ht="11.25">
      <c r="A157" s="34"/>
      <c r="B157" s="35"/>
      <c r="C157" s="36"/>
      <c r="D157" s="204" t="s">
        <v>174</v>
      </c>
      <c r="E157" s="36"/>
      <c r="F157" s="205" t="s">
        <v>1516</v>
      </c>
      <c r="G157" s="36"/>
      <c r="H157" s="36"/>
      <c r="I157" s="206"/>
      <c r="J157" s="36"/>
      <c r="K157" s="36"/>
      <c r="L157" s="39"/>
      <c r="M157" s="207"/>
      <c r="N157" s="208"/>
      <c r="O157" s="71"/>
      <c r="P157" s="71"/>
      <c r="Q157" s="71"/>
      <c r="R157" s="71"/>
      <c r="S157" s="71"/>
      <c r="T157" s="72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174</v>
      </c>
      <c r="AU157" s="17" t="s">
        <v>84</v>
      </c>
    </row>
    <row r="158" spans="1:65" s="14" customFormat="1" ht="11.25">
      <c r="B158" s="220"/>
      <c r="C158" s="221"/>
      <c r="D158" s="211" t="s">
        <v>176</v>
      </c>
      <c r="E158" s="222" t="s">
        <v>1</v>
      </c>
      <c r="F158" s="223" t="s">
        <v>1517</v>
      </c>
      <c r="G158" s="221"/>
      <c r="H158" s="224">
        <v>2</v>
      </c>
      <c r="I158" s="225"/>
      <c r="J158" s="221"/>
      <c r="K158" s="221"/>
      <c r="L158" s="226"/>
      <c r="M158" s="227"/>
      <c r="N158" s="228"/>
      <c r="O158" s="228"/>
      <c r="P158" s="228"/>
      <c r="Q158" s="228"/>
      <c r="R158" s="228"/>
      <c r="S158" s="228"/>
      <c r="T158" s="229"/>
      <c r="AT158" s="230" t="s">
        <v>176</v>
      </c>
      <c r="AU158" s="230" t="s">
        <v>84</v>
      </c>
      <c r="AV158" s="14" t="s">
        <v>84</v>
      </c>
      <c r="AW158" s="14" t="s">
        <v>31</v>
      </c>
      <c r="AX158" s="14" t="s">
        <v>75</v>
      </c>
      <c r="AY158" s="230" t="s">
        <v>164</v>
      </c>
    </row>
    <row r="159" spans="1:65" s="2" customFormat="1" ht="24" customHeight="1">
      <c r="A159" s="34"/>
      <c r="B159" s="35"/>
      <c r="C159" s="191" t="s">
        <v>253</v>
      </c>
      <c r="D159" s="191" t="s">
        <v>167</v>
      </c>
      <c r="E159" s="192" t="s">
        <v>1518</v>
      </c>
      <c r="F159" s="193" t="s">
        <v>1519</v>
      </c>
      <c r="G159" s="194" t="s">
        <v>393</v>
      </c>
      <c r="H159" s="195">
        <v>1</v>
      </c>
      <c r="I159" s="196"/>
      <c r="J159" s="197">
        <f>ROUND(I159*H159,2)</f>
        <v>0</v>
      </c>
      <c r="K159" s="193" t="s">
        <v>171</v>
      </c>
      <c r="L159" s="39"/>
      <c r="M159" s="198" t="s">
        <v>1</v>
      </c>
      <c r="N159" s="199" t="s">
        <v>40</v>
      </c>
      <c r="O159" s="71"/>
      <c r="P159" s="200">
        <f>O159*H159</f>
        <v>0</v>
      </c>
      <c r="Q159" s="200">
        <v>0</v>
      </c>
      <c r="R159" s="200">
        <f>Q159*H159</f>
        <v>0</v>
      </c>
      <c r="S159" s="200">
        <v>0</v>
      </c>
      <c r="T159" s="201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2" t="s">
        <v>290</v>
      </c>
      <c r="AT159" s="202" t="s">
        <v>167</v>
      </c>
      <c r="AU159" s="202" t="s">
        <v>84</v>
      </c>
      <c r="AY159" s="17" t="s">
        <v>164</v>
      </c>
      <c r="BE159" s="203">
        <f>IF(N159="základní",J159,0)</f>
        <v>0</v>
      </c>
      <c r="BF159" s="203">
        <f>IF(N159="snížená",J159,0)</f>
        <v>0</v>
      </c>
      <c r="BG159" s="203">
        <f>IF(N159="zákl. přenesená",J159,0)</f>
        <v>0</v>
      </c>
      <c r="BH159" s="203">
        <f>IF(N159="sníž. přenesená",J159,0)</f>
        <v>0</v>
      </c>
      <c r="BI159" s="203">
        <f>IF(N159="nulová",J159,0)</f>
        <v>0</v>
      </c>
      <c r="BJ159" s="17" t="s">
        <v>82</v>
      </c>
      <c r="BK159" s="203">
        <f>ROUND(I159*H159,2)</f>
        <v>0</v>
      </c>
      <c r="BL159" s="17" t="s">
        <v>290</v>
      </c>
      <c r="BM159" s="202" t="s">
        <v>1520</v>
      </c>
    </row>
    <row r="160" spans="1:65" s="2" customFormat="1" ht="11.25">
      <c r="A160" s="34"/>
      <c r="B160" s="35"/>
      <c r="C160" s="36"/>
      <c r="D160" s="204" t="s">
        <v>174</v>
      </c>
      <c r="E160" s="36"/>
      <c r="F160" s="205" t="s">
        <v>1521</v>
      </c>
      <c r="G160" s="36"/>
      <c r="H160" s="36"/>
      <c r="I160" s="206"/>
      <c r="J160" s="36"/>
      <c r="K160" s="36"/>
      <c r="L160" s="39"/>
      <c r="M160" s="207"/>
      <c r="N160" s="208"/>
      <c r="O160" s="71"/>
      <c r="P160" s="71"/>
      <c r="Q160" s="71"/>
      <c r="R160" s="71"/>
      <c r="S160" s="71"/>
      <c r="T160" s="72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174</v>
      </c>
      <c r="AU160" s="17" t="s">
        <v>84</v>
      </c>
    </row>
    <row r="161" spans="1:65" s="14" customFormat="1" ht="11.25">
      <c r="B161" s="220"/>
      <c r="C161" s="221"/>
      <c r="D161" s="211" t="s">
        <v>176</v>
      </c>
      <c r="E161" s="222" t="s">
        <v>1</v>
      </c>
      <c r="F161" s="223" t="s">
        <v>1522</v>
      </c>
      <c r="G161" s="221"/>
      <c r="H161" s="224">
        <v>1</v>
      </c>
      <c r="I161" s="225"/>
      <c r="J161" s="221"/>
      <c r="K161" s="221"/>
      <c r="L161" s="226"/>
      <c r="M161" s="227"/>
      <c r="N161" s="228"/>
      <c r="O161" s="228"/>
      <c r="P161" s="228"/>
      <c r="Q161" s="228"/>
      <c r="R161" s="228"/>
      <c r="S161" s="228"/>
      <c r="T161" s="229"/>
      <c r="AT161" s="230" t="s">
        <v>176</v>
      </c>
      <c r="AU161" s="230" t="s">
        <v>84</v>
      </c>
      <c r="AV161" s="14" t="s">
        <v>84</v>
      </c>
      <c r="AW161" s="14" t="s">
        <v>31</v>
      </c>
      <c r="AX161" s="14" t="s">
        <v>75</v>
      </c>
      <c r="AY161" s="230" t="s">
        <v>164</v>
      </c>
    </row>
    <row r="162" spans="1:65" s="2" customFormat="1" ht="48" customHeight="1">
      <c r="A162" s="34"/>
      <c r="B162" s="35"/>
      <c r="C162" s="191" t="s">
        <v>261</v>
      </c>
      <c r="D162" s="191" t="s">
        <v>167</v>
      </c>
      <c r="E162" s="192" t="s">
        <v>1523</v>
      </c>
      <c r="F162" s="193" t="s">
        <v>1524</v>
      </c>
      <c r="G162" s="194" t="s">
        <v>393</v>
      </c>
      <c r="H162" s="195">
        <v>1</v>
      </c>
      <c r="I162" s="196"/>
      <c r="J162" s="197">
        <f>ROUND(I162*H162,2)</f>
        <v>0</v>
      </c>
      <c r="K162" s="193" t="s">
        <v>1</v>
      </c>
      <c r="L162" s="39"/>
      <c r="M162" s="198" t="s">
        <v>1</v>
      </c>
      <c r="N162" s="199" t="s">
        <v>40</v>
      </c>
      <c r="O162" s="71"/>
      <c r="P162" s="200">
        <f>O162*H162</f>
        <v>0</v>
      </c>
      <c r="Q162" s="200">
        <v>1.1199999999999999E-3</v>
      </c>
      <c r="R162" s="200">
        <f>Q162*H162</f>
        <v>1.1199999999999999E-3</v>
      </c>
      <c r="S162" s="200">
        <v>0</v>
      </c>
      <c r="T162" s="201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2" t="s">
        <v>290</v>
      </c>
      <c r="AT162" s="202" t="s">
        <v>167</v>
      </c>
      <c r="AU162" s="202" t="s">
        <v>84</v>
      </c>
      <c r="AY162" s="17" t="s">
        <v>164</v>
      </c>
      <c r="BE162" s="203">
        <f>IF(N162="základní",J162,0)</f>
        <v>0</v>
      </c>
      <c r="BF162" s="203">
        <f>IF(N162="snížená",J162,0)</f>
        <v>0</v>
      </c>
      <c r="BG162" s="203">
        <f>IF(N162="zákl. přenesená",J162,0)</f>
        <v>0</v>
      </c>
      <c r="BH162" s="203">
        <f>IF(N162="sníž. přenesená",J162,0)</f>
        <v>0</v>
      </c>
      <c r="BI162" s="203">
        <f>IF(N162="nulová",J162,0)</f>
        <v>0</v>
      </c>
      <c r="BJ162" s="17" t="s">
        <v>82</v>
      </c>
      <c r="BK162" s="203">
        <f>ROUND(I162*H162,2)</f>
        <v>0</v>
      </c>
      <c r="BL162" s="17" t="s">
        <v>290</v>
      </c>
      <c r="BM162" s="202" t="s">
        <v>1525</v>
      </c>
    </row>
    <row r="163" spans="1:65" s="14" customFormat="1" ht="11.25">
      <c r="B163" s="220"/>
      <c r="C163" s="221"/>
      <c r="D163" s="211" t="s">
        <v>176</v>
      </c>
      <c r="E163" s="222" t="s">
        <v>1</v>
      </c>
      <c r="F163" s="223" t="s">
        <v>1526</v>
      </c>
      <c r="G163" s="221"/>
      <c r="H163" s="224">
        <v>1</v>
      </c>
      <c r="I163" s="225"/>
      <c r="J163" s="221"/>
      <c r="K163" s="221"/>
      <c r="L163" s="226"/>
      <c r="M163" s="227"/>
      <c r="N163" s="228"/>
      <c r="O163" s="228"/>
      <c r="P163" s="228"/>
      <c r="Q163" s="228"/>
      <c r="R163" s="228"/>
      <c r="S163" s="228"/>
      <c r="T163" s="229"/>
      <c r="AT163" s="230" t="s">
        <v>176</v>
      </c>
      <c r="AU163" s="230" t="s">
        <v>84</v>
      </c>
      <c r="AV163" s="14" t="s">
        <v>84</v>
      </c>
      <c r="AW163" s="14" t="s">
        <v>31</v>
      </c>
      <c r="AX163" s="14" t="s">
        <v>75</v>
      </c>
      <c r="AY163" s="230" t="s">
        <v>164</v>
      </c>
    </row>
    <row r="164" spans="1:65" s="2" customFormat="1" ht="16.5" customHeight="1">
      <c r="A164" s="34"/>
      <c r="B164" s="35"/>
      <c r="C164" s="191" t="s">
        <v>268</v>
      </c>
      <c r="D164" s="191" t="s">
        <v>167</v>
      </c>
      <c r="E164" s="192" t="s">
        <v>1527</v>
      </c>
      <c r="F164" s="193" t="s">
        <v>1528</v>
      </c>
      <c r="G164" s="194" t="s">
        <v>393</v>
      </c>
      <c r="H164" s="195">
        <v>1</v>
      </c>
      <c r="I164" s="196"/>
      <c r="J164" s="197">
        <f>ROUND(I164*H164,2)</f>
        <v>0</v>
      </c>
      <c r="K164" s="193" t="s">
        <v>171</v>
      </c>
      <c r="L164" s="39"/>
      <c r="M164" s="198" t="s">
        <v>1</v>
      </c>
      <c r="N164" s="199" t="s">
        <v>40</v>
      </c>
      <c r="O164" s="71"/>
      <c r="P164" s="200">
        <f>O164*H164</f>
        <v>0</v>
      </c>
      <c r="Q164" s="200">
        <v>1.8000000000000001E-4</v>
      </c>
      <c r="R164" s="200">
        <f>Q164*H164</f>
        <v>1.8000000000000001E-4</v>
      </c>
      <c r="S164" s="200">
        <v>0</v>
      </c>
      <c r="T164" s="201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2" t="s">
        <v>290</v>
      </c>
      <c r="AT164" s="202" t="s">
        <v>167</v>
      </c>
      <c r="AU164" s="202" t="s">
        <v>84</v>
      </c>
      <c r="AY164" s="17" t="s">
        <v>164</v>
      </c>
      <c r="BE164" s="203">
        <f>IF(N164="základní",J164,0)</f>
        <v>0</v>
      </c>
      <c r="BF164" s="203">
        <f>IF(N164="snížená",J164,0)</f>
        <v>0</v>
      </c>
      <c r="BG164" s="203">
        <f>IF(N164="zákl. přenesená",J164,0)</f>
        <v>0</v>
      </c>
      <c r="BH164" s="203">
        <f>IF(N164="sníž. přenesená",J164,0)</f>
        <v>0</v>
      </c>
      <c r="BI164" s="203">
        <f>IF(N164="nulová",J164,0)</f>
        <v>0</v>
      </c>
      <c r="BJ164" s="17" t="s">
        <v>82</v>
      </c>
      <c r="BK164" s="203">
        <f>ROUND(I164*H164,2)</f>
        <v>0</v>
      </c>
      <c r="BL164" s="17" t="s">
        <v>290</v>
      </c>
      <c r="BM164" s="202" t="s">
        <v>1529</v>
      </c>
    </row>
    <row r="165" spans="1:65" s="2" customFormat="1" ht="11.25">
      <c r="A165" s="34"/>
      <c r="B165" s="35"/>
      <c r="C165" s="36"/>
      <c r="D165" s="204" t="s">
        <v>174</v>
      </c>
      <c r="E165" s="36"/>
      <c r="F165" s="205" t="s">
        <v>1530</v>
      </c>
      <c r="G165" s="36"/>
      <c r="H165" s="36"/>
      <c r="I165" s="206"/>
      <c r="J165" s="36"/>
      <c r="K165" s="36"/>
      <c r="L165" s="39"/>
      <c r="M165" s="207"/>
      <c r="N165" s="208"/>
      <c r="O165" s="71"/>
      <c r="P165" s="71"/>
      <c r="Q165" s="71"/>
      <c r="R165" s="71"/>
      <c r="S165" s="71"/>
      <c r="T165" s="72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174</v>
      </c>
      <c r="AU165" s="17" t="s">
        <v>84</v>
      </c>
    </row>
    <row r="166" spans="1:65" s="14" customFormat="1" ht="11.25">
      <c r="B166" s="220"/>
      <c r="C166" s="221"/>
      <c r="D166" s="211" t="s">
        <v>176</v>
      </c>
      <c r="E166" s="222" t="s">
        <v>1</v>
      </c>
      <c r="F166" s="223" t="s">
        <v>1526</v>
      </c>
      <c r="G166" s="221"/>
      <c r="H166" s="224">
        <v>1</v>
      </c>
      <c r="I166" s="225"/>
      <c r="J166" s="221"/>
      <c r="K166" s="221"/>
      <c r="L166" s="226"/>
      <c r="M166" s="227"/>
      <c r="N166" s="228"/>
      <c r="O166" s="228"/>
      <c r="P166" s="228"/>
      <c r="Q166" s="228"/>
      <c r="R166" s="228"/>
      <c r="S166" s="228"/>
      <c r="T166" s="229"/>
      <c r="AT166" s="230" t="s">
        <v>176</v>
      </c>
      <c r="AU166" s="230" t="s">
        <v>84</v>
      </c>
      <c r="AV166" s="14" t="s">
        <v>84</v>
      </c>
      <c r="AW166" s="14" t="s">
        <v>31</v>
      </c>
      <c r="AX166" s="14" t="s">
        <v>75</v>
      </c>
      <c r="AY166" s="230" t="s">
        <v>164</v>
      </c>
    </row>
    <row r="167" spans="1:65" s="2" customFormat="1" ht="16.5" customHeight="1">
      <c r="A167" s="34"/>
      <c r="B167" s="35"/>
      <c r="C167" s="191" t="s">
        <v>276</v>
      </c>
      <c r="D167" s="191" t="s">
        <v>167</v>
      </c>
      <c r="E167" s="192" t="s">
        <v>1531</v>
      </c>
      <c r="F167" s="193" t="s">
        <v>1532</v>
      </c>
      <c r="G167" s="194" t="s">
        <v>393</v>
      </c>
      <c r="H167" s="195">
        <v>6</v>
      </c>
      <c r="I167" s="196"/>
      <c r="J167" s="197">
        <f>ROUND(I167*H167,2)</f>
        <v>0</v>
      </c>
      <c r="K167" s="193" t="s">
        <v>171</v>
      </c>
      <c r="L167" s="39"/>
      <c r="M167" s="198" t="s">
        <v>1</v>
      </c>
      <c r="N167" s="199" t="s">
        <v>40</v>
      </c>
      <c r="O167" s="71"/>
      <c r="P167" s="200">
        <f>O167*H167</f>
        <v>0</v>
      </c>
      <c r="Q167" s="200">
        <v>0</v>
      </c>
      <c r="R167" s="200">
        <f>Q167*H167</f>
        <v>0</v>
      </c>
      <c r="S167" s="200">
        <v>3.0999999999999999E-3</v>
      </c>
      <c r="T167" s="201">
        <f>S167*H167</f>
        <v>1.8599999999999998E-2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2" t="s">
        <v>290</v>
      </c>
      <c r="AT167" s="202" t="s">
        <v>167</v>
      </c>
      <c r="AU167" s="202" t="s">
        <v>84</v>
      </c>
      <c r="AY167" s="17" t="s">
        <v>164</v>
      </c>
      <c r="BE167" s="203">
        <f>IF(N167="základní",J167,0)</f>
        <v>0</v>
      </c>
      <c r="BF167" s="203">
        <f>IF(N167="snížená",J167,0)</f>
        <v>0</v>
      </c>
      <c r="BG167" s="203">
        <f>IF(N167="zákl. přenesená",J167,0)</f>
        <v>0</v>
      </c>
      <c r="BH167" s="203">
        <f>IF(N167="sníž. přenesená",J167,0)</f>
        <v>0</v>
      </c>
      <c r="BI167" s="203">
        <f>IF(N167="nulová",J167,0)</f>
        <v>0</v>
      </c>
      <c r="BJ167" s="17" t="s">
        <v>82</v>
      </c>
      <c r="BK167" s="203">
        <f>ROUND(I167*H167,2)</f>
        <v>0</v>
      </c>
      <c r="BL167" s="17" t="s">
        <v>290</v>
      </c>
      <c r="BM167" s="202" t="s">
        <v>1533</v>
      </c>
    </row>
    <row r="168" spans="1:65" s="2" customFormat="1" ht="11.25">
      <c r="A168" s="34"/>
      <c r="B168" s="35"/>
      <c r="C168" s="36"/>
      <c r="D168" s="204" t="s">
        <v>174</v>
      </c>
      <c r="E168" s="36"/>
      <c r="F168" s="205" t="s">
        <v>1534</v>
      </c>
      <c r="G168" s="36"/>
      <c r="H168" s="36"/>
      <c r="I168" s="206"/>
      <c r="J168" s="36"/>
      <c r="K168" s="36"/>
      <c r="L168" s="39"/>
      <c r="M168" s="207"/>
      <c r="N168" s="208"/>
      <c r="O168" s="71"/>
      <c r="P168" s="71"/>
      <c r="Q168" s="71"/>
      <c r="R168" s="71"/>
      <c r="S168" s="71"/>
      <c r="T168" s="72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174</v>
      </c>
      <c r="AU168" s="17" t="s">
        <v>84</v>
      </c>
    </row>
    <row r="169" spans="1:65" s="14" customFormat="1" ht="11.25">
      <c r="B169" s="220"/>
      <c r="C169" s="221"/>
      <c r="D169" s="211" t="s">
        <v>176</v>
      </c>
      <c r="E169" s="222" t="s">
        <v>1</v>
      </c>
      <c r="F169" s="223" t="s">
        <v>1535</v>
      </c>
      <c r="G169" s="221"/>
      <c r="H169" s="224">
        <v>6</v>
      </c>
      <c r="I169" s="225"/>
      <c r="J169" s="221"/>
      <c r="K169" s="221"/>
      <c r="L169" s="226"/>
      <c r="M169" s="227"/>
      <c r="N169" s="228"/>
      <c r="O169" s="228"/>
      <c r="P169" s="228"/>
      <c r="Q169" s="228"/>
      <c r="R169" s="228"/>
      <c r="S169" s="228"/>
      <c r="T169" s="229"/>
      <c r="AT169" s="230" t="s">
        <v>176</v>
      </c>
      <c r="AU169" s="230" t="s">
        <v>84</v>
      </c>
      <c r="AV169" s="14" t="s">
        <v>84</v>
      </c>
      <c r="AW169" s="14" t="s">
        <v>31</v>
      </c>
      <c r="AX169" s="14" t="s">
        <v>75</v>
      </c>
      <c r="AY169" s="230" t="s">
        <v>164</v>
      </c>
    </row>
    <row r="170" spans="1:65" s="2" customFormat="1" ht="26.45" customHeight="1">
      <c r="A170" s="34"/>
      <c r="B170" s="35"/>
      <c r="C170" s="191" t="s">
        <v>8</v>
      </c>
      <c r="D170" s="191" t="s">
        <v>167</v>
      </c>
      <c r="E170" s="192" t="s">
        <v>1536</v>
      </c>
      <c r="F170" s="193" t="s">
        <v>1537</v>
      </c>
      <c r="G170" s="194" t="s">
        <v>204</v>
      </c>
      <c r="H170" s="195">
        <v>3</v>
      </c>
      <c r="I170" s="196"/>
      <c r="J170" s="197">
        <f>ROUND(I170*H170,2)</f>
        <v>0</v>
      </c>
      <c r="K170" s="193" t="s">
        <v>1</v>
      </c>
      <c r="L170" s="39"/>
      <c r="M170" s="198" t="s">
        <v>1</v>
      </c>
      <c r="N170" s="199" t="s">
        <v>40</v>
      </c>
      <c r="O170" s="71"/>
      <c r="P170" s="200">
        <f>O170*H170</f>
        <v>0</v>
      </c>
      <c r="Q170" s="200">
        <v>1.5E-3</v>
      </c>
      <c r="R170" s="200">
        <f>Q170*H170</f>
        <v>4.5000000000000005E-3</v>
      </c>
      <c r="S170" s="200">
        <v>0</v>
      </c>
      <c r="T170" s="201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2" t="s">
        <v>172</v>
      </c>
      <c r="AT170" s="202" t="s">
        <v>167</v>
      </c>
      <c r="AU170" s="202" t="s">
        <v>84</v>
      </c>
      <c r="AY170" s="17" t="s">
        <v>164</v>
      </c>
      <c r="BE170" s="203">
        <f>IF(N170="základní",J170,0)</f>
        <v>0</v>
      </c>
      <c r="BF170" s="203">
        <f>IF(N170="snížená",J170,0)</f>
        <v>0</v>
      </c>
      <c r="BG170" s="203">
        <f>IF(N170="zákl. přenesená",J170,0)</f>
        <v>0</v>
      </c>
      <c r="BH170" s="203">
        <f>IF(N170="sníž. přenesená",J170,0)</f>
        <v>0</v>
      </c>
      <c r="BI170" s="203">
        <f>IF(N170="nulová",J170,0)</f>
        <v>0</v>
      </c>
      <c r="BJ170" s="17" t="s">
        <v>82</v>
      </c>
      <c r="BK170" s="203">
        <f>ROUND(I170*H170,2)</f>
        <v>0</v>
      </c>
      <c r="BL170" s="17" t="s">
        <v>172</v>
      </c>
      <c r="BM170" s="202" t="s">
        <v>1538</v>
      </c>
    </row>
    <row r="171" spans="1:65" s="14" customFormat="1" ht="11.25">
      <c r="B171" s="220"/>
      <c r="C171" s="221"/>
      <c r="D171" s="211" t="s">
        <v>176</v>
      </c>
      <c r="E171" s="222" t="s">
        <v>1</v>
      </c>
      <c r="F171" s="223" t="s">
        <v>165</v>
      </c>
      <c r="G171" s="221"/>
      <c r="H171" s="224">
        <v>3</v>
      </c>
      <c r="I171" s="225"/>
      <c r="J171" s="221"/>
      <c r="K171" s="221"/>
      <c r="L171" s="226"/>
      <c r="M171" s="227"/>
      <c r="N171" s="228"/>
      <c r="O171" s="228"/>
      <c r="P171" s="228"/>
      <c r="Q171" s="228"/>
      <c r="R171" s="228"/>
      <c r="S171" s="228"/>
      <c r="T171" s="229"/>
      <c r="AT171" s="230" t="s">
        <v>176</v>
      </c>
      <c r="AU171" s="230" t="s">
        <v>84</v>
      </c>
      <c r="AV171" s="14" t="s">
        <v>84</v>
      </c>
      <c r="AW171" s="14" t="s">
        <v>31</v>
      </c>
      <c r="AX171" s="14" t="s">
        <v>75</v>
      </c>
      <c r="AY171" s="230" t="s">
        <v>164</v>
      </c>
    </row>
    <row r="172" spans="1:65" s="2" customFormat="1" ht="16.5" customHeight="1">
      <c r="A172" s="34"/>
      <c r="B172" s="35"/>
      <c r="C172" s="191" t="s">
        <v>290</v>
      </c>
      <c r="D172" s="191" t="s">
        <v>167</v>
      </c>
      <c r="E172" s="192" t="s">
        <v>1539</v>
      </c>
      <c r="F172" s="193" t="s">
        <v>1540</v>
      </c>
      <c r="G172" s="194" t="s">
        <v>393</v>
      </c>
      <c r="H172" s="195">
        <v>4</v>
      </c>
      <c r="I172" s="196"/>
      <c r="J172" s="197">
        <f>ROUND(I172*H172,2)</f>
        <v>0</v>
      </c>
      <c r="K172" s="193" t="s">
        <v>171</v>
      </c>
      <c r="L172" s="39"/>
      <c r="M172" s="198" t="s">
        <v>1</v>
      </c>
      <c r="N172" s="199" t="s">
        <v>40</v>
      </c>
      <c r="O172" s="71"/>
      <c r="P172" s="200">
        <f>O172*H172</f>
        <v>0</v>
      </c>
      <c r="Q172" s="200">
        <v>2.4000000000000001E-4</v>
      </c>
      <c r="R172" s="200">
        <f>Q172*H172</f>
        <v>9.6000000000000002E-4</v>
      </c>
      <c r="S172" s="200">
        <v>0</v>
      </c>
      <c r="T172" s="201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2" t="s">
        <v>172</v>
      </c>
      <c r="AT172" s="202" t="s">
        <v>167</v>
      </c>
      <c r="AU172" s="202" t="s">
        <v>84</v>
      </c>
      <c r="AY172" s="17" t="s">
        <v>164</v>
      </c>
      <c r="BE172" s="203">
        <f>IF(N172="základní",J172,0)</f>
        <v>0</v>
      </c>
      <c r="BF172" s="203">
        <f>IF(N172="snížená",J172,0)</f>
        <v>0</v>
      </c>
      <c r="BG172" s="203">
        <f>IF(N172="zákl. přenesená",J172,0)</f>
        <v>0</v>
      </c>
      <c r="BH172" s="203">
        <f>IF(N172="sníž. přenesená",J172,0)</f>
        <v>0</v>
      </c>
      <c r="BI172" s="203">
        <f>IF(N172="nulová",J172,0)</f>
        <v>0</v>
      </c>
      <c r="BJ172" s="17" t="s">
        <v>82</v>
      </c>
      <c r="BK172" s="203">
        <f>ROUND(I172*H172,2)</f>
        <v>0</v>
      </c>
      <c r="BL172" s="17" t="s">
        <v>172</v>
      </c>
      <c r="BM172" s="202" t="s">
        <v>1541</v>
      </c>
    </row>
    <row r="173" spans="1:65" s="2" customFormat="1" ht="11.25">
      <c r="A173" s="34"/>
      <c r="B173" s="35"/>
      <c r="C173" s="36"/>
      <c r="D173" s="204" t="s">
        <v>174</v>
      </c>
      <c r="E173" s="36"/>
      <c r="F173" s="205" t="s">
        <v>1542</v>
      </c>
      <c r="G173" s="36"/>
      <c r="H173" s="36"/>
      <c r="I173" s="206"/>
      <c r="J173" s="36"/>
      <c r="K173" s="36"/>
      <c r="L173" s="39"/>
      <c r="M173" s="207"/>
      <c r="N173" s="208"/>
      <c r="O173" s="71"/>
      <c r="P173" s="71"/>
      <c r="Q173" s="71"/>
      <c r="R173" s="71"/>
      <c r="S173" s="71"/>
      <c r="T173" s="72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174</v>
      </c>
      <c r="AU173" s="17" t="s">
        <v>84</v>
      </c>
    </row>
    <row r="174" spans="1:65" s="14" customFormat="1" ht="11.25">
      <c r="B174" s="220"/>
      <c r="C174" s="221"/>
      <c r="D174" s="211" t="s">
        <v>176</v>
      </c>
      <c r="E174" s="222" t="s">
        <v>1</v>
      </c>
      <c r="F174" s="223" t="s">
        <v>1543</v>
      </c>
      <c r="G174" s="221"/>
      <c r="H174" s="224">
        <v>4</v>
      </c>
      <c r="I174" s="225"/>
      <c r="J174" s="221"/>
      <c r="K174" s="221"/>
      <c r="L174" s="226"/>
      <c r="M174" s="227"/>
      <c r="N174" s="228"/>
      <c r="O174" s="228"/>
      <c r="P174" s="228"/>
      <c r="Q174" s="228"/>
      <c r="R174" s="228"/>
      <c r="S174" s="228"/>
      <c r="T174" s="229"/>
      <c r="AT174" s="230" t="s">
        <v>176</v>
      </c>
      <c r="AU174" s="230" t="s">
        <v>84</v>
      </c>
      <c r="AV174" s="14" t="s">
        <v>84</v>
      </c>
      <c r="AW174" s="14" t="s">
        <v>31</v>
      </c>
      <c r="AX174" s="14" t="s">
        <v>75</v>
      </c>
      <c r="AY174" s="230" t="s">
        <v>164</v>
      </c>
    </row>
    <row r="175" spans="1:65" s="2" customFormat="1" ht="16.5" customHeight="1">
      <c r="A175" s="34"/>
      <c r="B175" s="35"/>
      <c r="C175" s="191" t="s">
        <v>298</v>
      </c>
      <c r="D175" s="191" t="s">
        <v>167</v>
      </c>
      <c r="E175" s="192" t="s">
        <v>1544</v>
      </c>
      <c r="F175" s="193" t="s">
        <v>1545</v>
      </c>
      <c r="G175" s="194" t="s">
        <v>393</v>
      </c>
      <c r="H175" s="195">
        <v>2</v>
      </c>
      <c r="I175" s="196"/>
      <c r="J175" s="197">
        <f>ROUND(I175*H175,2)</f>
        <v>0</v>
      </c>
      <c r="K175" s="193" t="s">
        <v>171</v>
      </c>
      <c r="L175" s="39"/>
      <c r="M175" s="198" t="s">
        <v>1</v>
      </c>
      <c r="N175" s="199" t="s">
        <v>40</v>
      </c>
      <c r="O175" s="71"/>
      <c r="P175" s="200">
        <f>O175*H175</f>
        <v>0</v>
      </c>
      <c r="Q175" s="200">
        <v>2.7999999999999998E-4</v>
      </c>
      <c r="R175" s="200">
        <f>Q175*H175</f>
        <v>5.5999999999999995E-4</v>
      </c>
      <c r="S175" s="200">
        <v>0</v>
      </c>
      <c r="T175" s="201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2" t="s">
        <v>172</v>
      </c>
      <c r="AT175" s="202" t="s">
        <v>167</v>
      </c>
      <c r="AU175" s="202" t="s">
        <v>84</v>
      </c>
      <c r="AY175" s="17" t="s">
        <v>164</v>
      </c>
      <c r="BE175" s="203">
        <f>IF(N175="základní",J175,0)</f>
        <v>0</v>
      </c>
      <c r="BF175" s="203">
        <f>IF(N175="snížená",J175,0)</f>
        <v>0</v>
      </c>
      <c r="BG175" s="203">
        <f>IF(N175="zákl. přenesená",J175,0)</f>
        <v>0</v>
      </c>
      <c r="BH175" s="203">
        <f>IF(N175="sníž. přenesená",J175,0)</f>
        <v>0</v>
      </c>
      <c r="BI175" s="203">
        <f>IF(N175="nulová",J175,0)</f>
        <v>0</v>
      </c>
      <c r="BJ175" s="17" t="s">
        <v>82</v>
      </c>
      <c r="BK175" s="203">
        <f>ROUND(I175*H175,2)</f>
        <v>0</v>
      </c>
      <c r="BL175" s="17" t="s">
        <v>172</v>
      </c>
      <c r="BM175" s="202" t="s">
        <v>1546</v>
      </c>
    </row>
    <row r="176" spans="1:65" s="2" customFormat="1" ht="11.25">
      <c r="A176" s="34"/>
      <c r="B176" s="35"/>
      <c r="C176" s="36"/>
      <c r="D176" s="204" t="s">
        <v>174</v>
      </c>
      <c r="E176" s="36"/>
      <c r="F176" s="205" t="s">
        <v>1547</v>
      </c>
      <c r="G176" s="36"/>
      <c r="H176" s="36"/>
      <c r="I176" s="206"/>
      <c r="J176" s="36"/>
      <c r="K176" s="36"/>
      <c r="L176" s="39"/>
      <c r="M176" s="207"/>
      <c r="N176" s="208"/>
      <c r="O176" s="71"/>
      <c r="P176" s="71"/>
      <c r="Q176" s="71"/>
      <c r="R176" s="71"/>
      <c r="S176" s="71"/>
      <c r="T176" s="72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174</v>
      </c>
      <c r="AU176" s="17" t="s">
        <v>84</v>
      </c>
    </row>
    <row r="177" spans="1:65" s="14" customFormat="1" ht="11.25">
      <c r="B177" s="220"/>
      <c r="C177" s="221"/>
      <c r="D177" s="211" t="s">
        <v>176</v>
      </c>
      <c r="E177" s="222" t="s">
        <v>1</v>
      </c>
      <c r="F177" s="223" t="s">
        <v>1548</v>
      </c>
      <c r="G177" s="221"/>
      <c r="H177" s="224">
        <v>2</v>
      </c>
      <c r="I177" s="225"/>
      <c r="J177" s="221"/>
      <c r="K177" s="221"/>
      <c r="L177" s="226"/>
      <c r="M177" s="227"/>
      <c r="N177" s="228"/>
      <c r="O177" s="228"/>
      <c r="P177" s="228"/>
      <c r="Q177" s="228"/>
      <c r="R177" s="228"/>
      <c r="S177" s="228"/>
      <c r="T177" s="229"/>
      <c r="AT177" s="230" t="s">
        <v>176</v>
      </c>
      <c r="AU177" s="230" t="s">
        <v>84</v>
      </c>
      <c r="AV177" s="14" t="s">
        <v>84</v>
      </c>
      <c r="AW177" s="14" t="s">
        <v>31</v>
      </c>
      <c r="AX177" s="14" t="s">
        <v>75</v>
      </c>
      <c r="AY177" s="230" t="s">
        <v>164</v>
      </c>
    </row>
    <row r="178" spans="1:65" s="2" customFormat="1" ht="72" customHeight="1">
      <c r="A178" s="34"/>
      <c r="B178" s="35"/>
      <c r="C178" s="191" t="s">
        <v>306</v>
      </c>
      <c r="D178" s="191" t="s">
        <v>167</v>
      </c>
      <c r="E178" s="192" t="s">
        <v>1549</v>
      </c>
      <c r="F178" s="193" t="s">
        <v>1550</v>
      </c>
      <c r="G178" s="194" t="s">
        <v>1267</v>
      </c>
      <c r="H178" s="195">
        <v>1</v>
      </c>
      <c r="I178" s="196"/>
      <c r="J178" s="197">
        <f>ROUND(I178*H178,2)</f>
        <v>0</v>
      </c>
      <c r="K178" s="193" t="s">
        <v>1</v>
      </c>
      <c r="L178" s="39"/>
      <c r="M178" s="198" t="s">
        <v>1</v>
      </c>
      <c r="N178" s="199" t="s">
        <v>40</v>
      </c>
      <c r="O178" s="71"/>
      <c r="P178" s="200">
        <f>O178*H178</f>
        <v>0</v>
      </c>
      <c r="Q178" s="200">
        <v>0</v>
      </c>
      <c r="R178" s="200">
        <f>Q178*H178</f>
        <v>0</v>
      </c>
      <c r="S178" s="200">
        <v>0</v>
      </c>
      <c r="T178" s="201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2" t="s">
        <v>172</v>
      </c>
      <c r="AT178" s="202" t="s">
        <v>167</v>
      </c>
      <c r="AU178" s="202" t="s">
        <v>84</v>
      </c>
      <c r="AY178" s="17" t="s">
        <v>164</v>
      </c>
      <c r="BE178" s="203">
        <f>IF(N178="základní",J178,0)</f>
        <v>0</v>
      </c>
      <c r="BF178" s="203">
        <f>IF(N178="snížená",J178,0)</f>
        <v>0</v>
      </c>
      <c r="BG178" s="203">
        <f>IF(N178="zákl. přenesená",J178,0)</f>
        <v>0</v>
      </c>
      <c r="BH178" s="203">
        <f>IF(N178="sníž. přenesená",J178,0)</f>
        <v>0</v>
      </c>
      <c r="BI178" s="203">
        <f>IF(N178="nulová",J178,0)</f>
        <v>0</v>
      </c>
      <c r="BJ178" s="17" t="s">
        <v>82</v>
      </c>
      <c r="BK178" s="203">
        <f>ROUND(I178*H178,2)</f>
        <v>0</v>
      </c>
      <c r="BL178" s="17" t="s">
        <v>172</v>
      </c>
      <c r="BM178" s="202" t="s">
        <v>1551</v>
      </c>
    </row>
    <row r="179" spans="1:65" s="14" customFormat="1" ht="11.25">
      <c r="B179" s="220"/>
      <c r="C179" s="221"/>
      <c r="D179" s="211" t="s">
        <v>176</v>
      </c>
      <c r="E179" s="222" t="s">
        <v>1</v>
      </c>
      <c r="F179" s="223" t="s">
        <v>1552</v>
      </c>
      <c r="G179" s="221"/>
      <c r="H179" s="224">
        <v>1</v>
      </c>
      <c r="I179" s="225"/>
      <c r="J179" s="221"/>
      <c r="K179" s="221"/>
      <c r="L179" s="226"/>
      <c r="M179" s="227"/>
      <c r="N179" s="228"/>
      <c r="O179" s="228"/>
      <c r="P179" s="228"/>
      <c r="Q179" s="228"/>
      <c r="R179" s="228"/>
      <c r="S179" s="228"/>
      <c r="T179" s="229"/>
      <c r="AT179" s="230" t="s">
        <v>176</v>
      </c>
      <c r="AU179" s="230" t="s">
        <v>84</v>
      </c>
      <c r="AV179" s="14" t="s">
        <v>84</v>
      </c>
      <c r="AW179" s="14" t="s">
        <v>31</v>
      </c>
      <c r="AX179" s="14" t="s">
        <v>75</v>
      </c>
      <c r="AY179" s="230" t="s">
        <v>164</v>
      </c>
    </row>
    <row r="180" spans="1:65" s="2" customFormat="1" ht="16.5" customHeight="1">
      <c r="A180" s="34"/>
      <c r="B180" s="35"/>
      <c r="C180" s="191" t="s">
        <v>312</v>
      </c>
      <c r="D180" s="191" t="s">
        <v>167</v>
      </c>
      <c r="E180" s="192" t="s">
        <v>1553</v>
      </c>
      <c r="F180" s="193" t="s">
        <v>1554</v>
      </c>
      <c r="G180" s="194" t="s">
        <v>1267</v>
      </c>
      <c r="H180" s="195">
        <v>1</v>
      </c>
      <c r="I180" s="196"/>
      <c r="J180" s="197">
        <f>ROUND(I180*H180,2)</f>
        <v>0</v>
      </c>
      <c r="K180" s="193" t="s">
        <v>1</v>
      </c>
      <c r="L180" s="39"/>
      <c r="M180" s="198" t="s">
        <v>1</v>
      </c>
      <c r="N180" s="199" t="s">
        <v>40</v>
      </c>
      <c r="O180" s="71"/>
      <c r="P180" s="200">
        <f>O180*H180</f>
        <v>0</v>
      </c>
      <c r="Q180" s="200">
        <v>0</v>
      </c>
      <c r="R180" s="200">
        <f>Q180*H180</f>
        <v>0</v>
      </c>
      <c r="S180" s="200">
        <v>0</v>
      </c>
      <c r="T180" s="201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2" t="s">
        <v>172</v>
      </c>
      <c r="AT180" s="202" t="s">
        <v>167</v>
      </c>
      <c r="AU180" s="202" t="s">
        <v>84</v>
      </c>
      <c r="AY180" s="17" t="s">
        <v>164</v>
      </c>
      <c r="BE180" s="203">
        <f>IF(N180="základní",J180,0)</f>
        <v>0</v>
      </c>
      <c r="BF180" s="203">
        <f>IF(N180="snížená",J180,0)</f>
        <v>0</v>
      </c>
      <c r="BG180" s="203">
        <f>IF(N180="zákl. přenesená",J180,0)</f>
        <v>0</v>
      </c>
      <c r="BH180" s="203">
        <f>IF(N180="sníž. přenesená",J180,0)</f>
        <v>0</v>
      </c>
      <c r="BI180" s="203">
        <f>IF(N180="nulová",J180,0)</f>
        <v>0</v>
      </c>
      <c r="BJ180" s="17" t="s">
        <v>82</v>
      </c>
      <c r="BK180" s="203">
        <f>ROUND(I180*H180,2)</f>
        <v>0</v>
      </c>
      <c r="BL180" s="17" t="s">
        <v>172</v>
      </c>
      <c r="BM180" s="202" t="s">
        <v>1555</v>
      </c>
    </row>
    <row r="181" spans="1:65" s="14" customFormat="1" ht="11.25">
      <c r="B181" s="220"/>
      <c r="C181" s="221"/>
      <c r="D181" s="211" t="s">
        <v>176</v>
      </c>
      <c r="E181" s="222" t="s">
        <v>1</v>
      </c>
      <c r="F181" s="223" t="s">
        <v>1552</v>
      </c>
      <c r="G181" s="221"/>
      <c r="H181" s="224">
        <v>1</v>
      </c>
      <c r="I181" s="225"/>
      <c r="J181" s="221"/>
      <c r="K181" s="221"/>
      <c r="L181" s="226"/>
      <c r="M181" s="227"/>
      <c r="N181" s="228"/>
      <c r="O181" s="228"/>
      <c r="P181" s="228"/>
      <c r="Q181" s="228"/>
      <c r="R181" s="228"/>
      <c r="S181" s="228"/>
      <c r="T181" s="229"/>
      <c r="AT181" s="230" t="s">
        <v>176</v>
      </c>
      <c r="AU181" s="230" t="s">
        <v>84</v>
      </c>
      <c r="AV181" s="14" t="s">
        <v>84</v>
      </c>
      <c r="AW181" s="14" t="s">
        <v>31</v>
      </c>
      <c r="AX181" s="14" t="s">
        <v>75</v>
      </c>
      <c r="AY181" s="230" t="s">
        <v>164</v>
      </c>
    </row>
    <row r="182" spans="1:65" s="2" customFormat="1" ht="26.45" customHeight="1">
      <c r="A182" s="34"/>
      <c r="B182" s="35"/>
      <c r="C182" s="191" t="s">
        <v>320</v>
      </c>
      <c r="D182" s="191" t="s">
        <v>167</v>
      </c>
      <c r="E182" s="192" t="s">
        <v>1556</v>
      </c>
      <c r="F182" s="193" t="s">
        <v>1557</v>
      </c>
      <c r="G182" s="194" t="s">
        <v>791</v>
      </c>
      <c r="H182" s="242"/>
      <c r="I182" s="196"/>
      <c r="J182" s="197">
        <f>ROUND(I182*H182,2)</f>
        <v>0</v>
      </c>
      <c r="K182" s="193" t="s">
        <v>171</v>
      </c>
      <c r="L182" s="39"/>
      <c r="M182" s="198" t="s">
        <v>1</v>
      </c>
      <c r="N182" s="199" t="s">
        <v>40</v>
      </c>
      <c r="O182" s="71"/>
      <c r="P182" s="200">
        <f>O182*H182</f>
        <v>0</v>
      </c>
      <c r="Q182" s="200">
        <v>0</v>
      </c>
      <c r="R182" s="200">
        <f>Q182*H182</f>
        <v>0</v>
      </c>
      <c r="S182" s="200">
        <v>0</v>
      </c>
      <c r="T182" s="201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2" t="s">
        <v>290</v>
      </c>
      <c r="AT182" s="202" t="s">
        <v>167</v>
      </c>
      <c r="AU182" s="202" t="s">
        <v>84</v>
      </c>
      <c r="AY182" s="17" t="s">
        <v>164</v>
      </c>
      <c r="BE182" s="203">
        <f>IF(N182="základní",J182,0)</f>
        <v>0</v>
      </c>
      <c r="BF182" s="203">
        <f>IF(N182="snížená",J182,0)</f>
        <v>0</v>
      </c>
      <c r="BG182" s="203">
        <f>IF(N182="zákl. přenesená",J182,0)</f>
        <v>0</v>
      </c>
      <c r="BH182" s="203">
        <f>IF(N182="sníž. přenesená",J182,0)</f>
        <v>0</v>
      </c>
      <c r="BI182" s="203">
        <f>IF(N182="nulová",J182,0)</f>
        <v>0</v>
      </c>
      <c r="BJ182" s="17" t="s">
        <v>82</v>
      </c>
      <c r="BK182" s="203">
        <f>ROUND(I182*H182,2)</f>
        <v>0</v>
      </c>
      <c r="BL182" s="17" t="s">
        <v>290</v>
      </c>
      <c r="BM182" s="202" t="s">
        <v>1558</v>
      </c>
    </row>
    <row r="183" spans="1:65" s="2" customFormat="1" ht="11.25">
      <c r="A183" s="34"/>
      <c r="B183" s="35"/>
      <c r="C183" s="36"/>
      <c r="D183" s="204" t="s">
        <v>174</v>
      </c>
      <c r="E183" s="36"/>
      <c r="F183" s="205" t="s">
        <v>1559</v>
      </c>
      <c r="G183" s="36"/>
      <c r="H183" s="36"/>
      <c r="I183" s="206"/>
      <c r="J183" s="36"/>
      <c r="K183" s="36"/>
      <c r="L183" s="39"/>
      <c r="M183" s="207"/>
      <c r="N183" s="208"/>
      <c r="O183" s="71"/>
      <c r="P183" s="71"/>
      <c r="Q183" s="71"/>
      <c r="R183" s="71"/>
      <c r="S183" s="71"/>
      <c r="T183" s="72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174</v>
      </c>
      <c r="AU183" s="17" t="s">
        <v>84</v>
      </c>
    </row>
    <row r="184" spans="1:65" s="12" customFormat="1" ht="22.9" customHeight="1">
      <c r="B184" s="175"/>
      <c r="C184" s="176"/>
      <c r="D184" s="177" t="s">
        <v>74</v>
      </c>
      <c r="E184" s="189" t="s">
        <v>1560</v>
      </c>
      <c r="F184" s="189" t="s">
        <v>1561</v>
      </c>
      <c r="G184" s="176"/>
      <c r="H184" s="176"/>
      <c r="I184" s="179"/>
      <c r="J184" s="190">
        <f>BK184</f>
        <v>0</v>
      </c>
      <c r="K184" s="176"/>
      <c r="L184" s="181"/>
      <c r="M184" s="182"/>
      <c r="N184" s="183"/>
      <c r="O184" s="183"/>
      <c r="P184" s="184">
        <f>SUM(P185:P219)</f>
        <v>0</v>
      </c>
      <c r="Q184" s="183"/>
      <c r="R184" s="184">
        <f>SUM(R185:R219)</f>
        <v>8.1799999999999998E-3</v>
      </c>
      <c r="S184" s="183"/>
      <c r="T184" s="185">
        <f>SUM(T185:T219)</f>
        <v>7.28E-3</v>
      </c>
      <c r="AR184" s="186" t="s">
        <v>84</v>
      </c>
      <c r="AT184" s="187" t="s">
        <v>74</v>
      </c>
      <c r="AU184" s="187" t="s">
        <v>82</v>
      </c>
      <c r="AY184" s="186" t="s">
        <v>164</v>
      </c>
      <c r="BK184" s="188">
        <f>SUM(BK185:BK219)</f>
        <v>0</v>
      </c>
    </row>
    <row r="185" spans="1:65" s="2" customFormat="1" ht="16.5" customHeight="1">
      <c r="A185" s="34"/>
      <c r="B185" s="35"/>
      <c r="C185" s="191" t="s">
        <v>7</v>
      </c>
      <c r="D185" s="191" t="s">
        <v>167</v>
      </c>
      <c r="E185" s="192" t="s">
        <v>1562</v>
      </c>
      <c r="F185" s="193" t="s">
        <v>1563</v>
      </c>
      <c r="G185" s="194" t="s">
        <v>204</v>
      </c>
      <c r="H185" s="195">
        <v>14</v>
      </c>
      <c r="I185" s="196"/>
      <c r="J185" s="197">
        <f>ROUND(I185*H185,2)</f>
        <v>0</v>
      </c>
      <c r="K185" s="193" t="s">
        <v>171</v>
      </c>
      <c r="L185" s="39"/>
      <c r="M185" s="198" t="s">
        <v>1</v>
      </c>
      <c r="N185" s="199" t="s">
        <v>40</v>
      </c>
      <c r="O185" s="71"/>
      <c r="P185" s="200">
        <f>O185*H185</f>
        <v>0</v>
      </c>
      <c r="Q185" s="200">
        <v>0</v>
      </c>
      <c r="R185" s="200">
        <f>Q185*H185</f>
        <v>0</v>
      </c>
      <c r="S185" s="200">
        <v>2.7999999999999998E-4</v>
      </c>
      <c r="T185" s="201">
        <f>S185*H185</f>
        <v>3.9199999999999999E-3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2" t="s">
        <v>290</v>
      </c>
      <c r="AT185" s="202" t="s">
        <v>167</v>
      </c>
      <c r="AU185" s="202" t="s">
        <v>84</v>
      </c>
      <c r="AY185" s="17" t="s">
        <v>164</v>
      </c>
      <c r="BE185" s="203">
        <f>IF(N185="základní",J185,0)</f>
        <v>0</v>
      </c>
      <c r="BF185" s="203">
        <f>IF(N185="snížená",J185,0)</f>
        <v>0</v>
      </c>
      <c r="BG185" s="203">
        <f>IF(N185="zákl. přenesená",J185,0)</f>
        <v>0</v>
      </c>
      <c r="BH185" s="203">
        <f>IF(N185="sníž. přenesená",J185,0)</f>
        <v>0</v>
      </c>
      <c r="BI185" s="203">
        <f>IF(N185="nulová",J185,0)</f>
        <v>0</v>
      </c>
      <c r="BJ185" s="17" t="s">
        <v>82</v>
      </c>
      <c r="BK185" s="203">
        <f>ROUND(I185*H185,2)</f>
        <v>0</v>
      </c>
      <c r="BL185" s="17" t="s">
        <v>290</v>
      </c>
      <c r="BM185" s="202" t="s">
        <v>1564</v>
      </c>
    </row>
    <row r="186" spans="1:65" s="2" customFormat="1" ht="11.25">
      <c r="A186" s="34"/>
      <c r="B186" s="35"/>
      <c r="C186" s="36"/>
      <c r="D186" s="204" t="s">
        <v>174</v>
      </c>
      <c r="E186" s="36"/>
      <c r="F186" s="205" t="s">
        <v>1565</v>
      </c>
      <c r="G186" s="36"/>
      <c r="H186" s="36"/>
      <c r="I186" s="206"/>
      <c r="J186" s="36"/>
      <c r="K186" s="36"/>
      <c r="L186" s="39"/>
      <c r="M186" s="207"/>
      <c r="N186" s="208"/>
      <c r="O186" s="71"/>
      <c r="P186" s="71"/>
      <c r="Q186" s="71"/>
      <c r="R186" s="71"/>
      <c r="S186" s="71"/>
      <c r="T186" s="72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174</v>
      </c>
      <c r="AU186" s="17" t="s">
        <v>84</v>
      </c>
    </row>
    <row r="187" spans="1:65" s="14" customFormat="1" ht="11.25">
      <c r="B187" s="220"/>
      <c r="C187" s="221"/>
      <c r="D187" s="211" t="s">
        <v>176</v>
      </c>
      <c r="E187" s="222" t="s">
        <v>1</v>
      </c>
      <c r="F187" s="223" t="s">
        <v>1566</v>
      </c>
      <c r="G187" s="221"/>
      <c r="H187" s="224">
        <v>14</v>
      </c>
      <c r="I187" s="225"/>
      <c r="J187" s="221"/>
      <c r="K187" s="221"/>
      <c r="L187" s="226"/>
      <c r="M187" s="227"/>
      <c r="N187" s="228"/>
      <c r="O187" s="228"/>
      <c r="P187" s="228"/>
      <c r="Q187" s="228"/>
      <c r="R187" s="228"/>
      <c r="S187" s="228"/>
      <c r="T187" s="229"/>
      <c r="AT187" s="230" t="s">
        <v>176</v>
      </c>
      <c r="AU187" s="230" t="s">
        <v>84</v>
      </c>
      <c r="AV187" s="14" t="s">
        <v>84</v>
      </c>
      <c r="AW187" s="14" t="s">
        <v>31</v>
      </c>
      <c r="AX187" s="14" t="s">
        <v>75</v>
      </c>
      <c r="AY187" s="230" t="s">
        <v>164</v>
      </c>
    </row>
    <row r="188" spans="1:65" s="2" customFormat="1" ht="24" customHeight="1">
      <c r="A188" s="34"/>
      <c r="B188" s="35"/>
      <c r="C188" s="191" t="s">
        <v>344</v>
      </c>
      <c r="D188" s="191" t="s">
        <v>167</v>
      </c>
      <c r="E188" s="192" t="s">
        <v>1567</v>
      </c>
      <c r="F188" s="193" t="s">
        <v>1568</v>
      </c>
      <c r="G188" s="194" t="s">
        <v>393</v>
      </c>
      <c r="H188" s="195">
        <v>5</v>
      </c>
      <c r="I188" s="196"/>
      <c r="J188" s="197">
        <f>ROUND(I188*H188,2)</f>
        <v>0</v>
      </c>
      <c r="K188" s="193" t="s">
        <v>171</v>
      </c>
      <c r="L188" s="39"/>
      <c r="M188" s="198" t="s">
        <v>1</v>
      </c>
      <c r="N188" s="199" t="s">
        <v>40</v>
      </c>
      <c r="O188" s="71"/>
      <c r="P188" s="200">
        <f>O188*H188</f>
        <v>0</v>
      </c>
      <c r="Q188" s="200">
        <v>0</v>
      </c>
      <c r="R188" s="200">
        <f>Q188*H188</f>
        <v>0</v>
      </c>
      <c r="S188" s="200">
        <v>0</v>
      </c>
      <c r="T188" s="201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2" t="s">
        <v>290</v>
      </c>
      <c r="AT188" s="202" t="s">
        <v>167</v>
      </c>
      <c r="AU188" s="202" t="s">
        <v>84</v>
      </c>
      <c r="AY188" s="17" t="s">
        <v>164</v>
      </c>
      <c r="BE188" s="203">
        <f>IF(N188="základní",J188,0)</f>
        <v>0</v>
      </c>
      <c r="BF188" s="203">
        <f>IF(N188="snížená",J188,0)</f>
        <v>0</v>
      </c>
      <c r="BG188" s="203">
        <f>IF(N188="zákl. přenesená",J188,0)</f>
        <v>0</v>
      </c>
      <c r="BH188" s="203">
        <f>IF(N188="sníž. přenesená",J188,0)</f>
        <v>0</v>
      </c>
      <c r="BI188" s="203">
        <f>IF(N188="nulová",J188,0)</f>
        <v>0</v>
      </c>
      <c r="BJ188" s="17" t="s">
        <v>82</v>
      </c>
      <c r="BK188" s="203">
        <f>ROUND(I188*H188,2)</f>
        <v>0</v>
      </c>
      <c r="BL188" s="17" t="s">
        <v>290</v>
      </c>
      <c r="BM188" s="202" t="s">
        <v>1569</v>
      </c>
    </row>
    <row r="189" spans="1:65" s="2" customFormat="1" ht="11.25">
      <c r="A189" s="34"/>
      <c r="B189" s="35"/>
      <c r="C189" s="36"/>
      <c r="D189" s="204" t="s">
        <v>174</v>
      </c>
      <c r="E189" s="36"/>
      <c r="F189" s="205" t="s">
        <v>1570</v>
      </c>
      <c r="G189" s="36"/>
      <c r="H189" s="36"/>
      <c r="I189" s="206"/>
      <c r="J189" s="36"/>
      <c r="K189" s="36"/>
      <c r="L189" s="39"/>
      <c r="M189" s="207"/>
      <c r="N189" s="208"/>
      <c r="O189" s="71"/>
      <c r="P189" s="71"/>
      <c r="Q189" s="71"/>
      <c r="R189" s="71"/>
      <c r="S189" s="71"/>
      <c r="T189" s="72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174</v>
      </c>
      <c r="AU189" s="17" t="s">
        <v>84</v>
      </c>
    </row>
    <row r="190" spans="1:65" s="14" customFormat="1" ht="11.25">
      <c r="B190" s="220"/>
      <c r="C190" s="221"/>
      <c r="D190" s="211" t="s">
        <v>176</v>
      </c>
      <c r="E190" s="222" t="s">
        <v>1</v>
      </c>
      <c r="F190" s="223" t="s">
        <v>1571</v>
      </c>
      <c r="G190" s="221"/>
      <c r="H190" s="224">
        <v>5</v>
      </c>
      <c r="I190" s="225"/>
      <c r="J190" s="221"/>
      <c r="K190" s="221"/>
      <c r="L190" s="226"/>
      <c r="M190" s="227"/>
      <c r="N190" s="228"/>
      <c r="O190" s="228"/>
      <c r="P190" s="228"/>
      <c r="Q190" s="228"/>
      <c r="R190" s="228"/>
      <c r="S190" s="228"/>
      <c r="T190" s="229"/>
      <c r="AT190" s="230" t="s">
        <v>176</v>
      </c>
      <c r="AU190" s="230" t="s">
        <v>84</v>
      </c>
      <c r="AV190" s="14" t="s">
        <v>84</v>
      </c>
      <c r="AW190" s="14" t="s">
        <v>31</v>
      </c>
      <c r="AX190" s="14" t="s">
        <v>75</v>
      </c>
      <c r="AY190" s="230" t="s">
        <v>164</v>
      </c>
    </row>
    <row r="191" spans="1:65" s="2" customFormat="1" ht="26.45" customHeight="1">
      <c r="A191" s="34"/>
      <c r="B191" s="35"/>
      <c r="C191" s="191" t="s">
        <v>353</v>
      </c>
      <c r="D191" s="191" t="s">
        <v>167</v>
      </c>
      <c r="E191" s="192" t="s">
        <v>1572</v>
      </c>
      <c r="F191" s="193" t="s">
        <v>1573</v>
      </c>
      <c r="G191" s="194" t="s">
        <v>393</v>
      </c>
      <c r="H191" s="195">
        <v>5</v>
      </c>
      <c r="I191" s="196"/>
      <c r="J191" s="197">
        <f>ROUND(I191*H191,2)</f>
        <v>0</v>
      </c>
      <c r="K191" s="193" t="s">
        <v>171</v>
      </c>
      <c r="L191" s="39"/>
      <c r="M191" s="198" t="s">
        <v>1</v>
      </c>
      <c r="N191" s="199" t="s">
        <v>40</v>
      </c>
      <c r="O191" s="71"/>
      <c r="P191" s="200">
        <f>O191*H191</f>
        <v>0</v>
      </c>
      <c r="Q191" s="200">
        <v>0</v>
      </c>
      <c r="R191" s="200">
        <f>Q191*H191</f>
        <v>0</v>
      </c>
      <c r="S191" s="200">
        <v>0</v>
      </c>
      <c r="T191" s="201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2" t="s">
        <v>290</v>
      </c>
      <c r="AT191" s="202" t="s">
        <v>167</v>
      </c>
      <c r="AU191" s="202" t="s">
        <v>84</v>
      </c>
      <c r="AY191" s="17" t="s">
        <v>164</v>
      </c>
      <c r="BE191" s="203">
        <f>IF(N191="základní",J191,0)</f>
        <v>0</v>
      </c>
      <c r="BF191" s="203">
        <f>IF(N191="snížená",J191,0)</f>
        <v>0</v>
      </c>
      <c r="BG191" s="203">
        <f>IF(N191="zákl. přenesená",J191,0)</f>
        <v>0</v>
      </c>
      <c r="BH191" s="203">
        <f>IF(N191="sníž. přenesená",J191,0)</f>
        <v>0</v>
      </c>
      <c r="BI191" s="203">
        <f>IF(N191="nulová",J191,0)</f>
        <v>0</v>
      </c>
      <c r="BJ191" s="17" t="s">
        <v>82</v>
      </c>
      <c r="BK191" s="203">
        <f>ROUND(I191*H191,2)</f>
        <v>0</v>
      </c>
      <c r="BL191" s="17" t="s">
        <v>290</v>
      </c>
      <c r="BM191" s="202" t="s">
        <v>1574</v>
      </c>
    </row>
    <row r="192" spans="1:65" s="2" customFormat="1" ht="11.25">
      <c r="A192" s="34"/>
      <c r="B192" s="35"/>
      <c r="C192" s="36"/>
      <c r="D192" s="204" t="s">
        <v>174</v>
      </c>
      <c r="E192" s="36"/>
      <c r="F192" s="205" t="s">
        <v>1575</v>
      </c>
      <c r="G192" s="36"/>
      <c r="H192" s="36"/>
      <c r="I192" s="206"/>
      <c r="J192" s="36"/>
      <c r="K192" s="36"/>
      <c r="L192" s="39"/>
      <c r="M192" s="207"/>
      <c r="N192" s="208"/>
      <c r="O192" s="71"/>
      <c r="P192" s="71"/>
      <c r="Q192" s="71"/>
      <c r="R192" s="71"/>
      <c r="S192" s="71"/>
      <c r="T192" s="72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174</v>
      </c>
      <c r="AU192" s="17" t="s">
        <v>84</v>
      </c>
    </row>
    <row r="193" spans="1:65" s="14" customFormat="1" ht="11.25">
      <c r="B193" s="220"/>
      <c r="C193" s="221"/>
      <c r="D193" s="211" t="s">
        <v>176</v>
      </c>
      <c r="E193" s="222" t="s">
        <v>1</v>
      </c>
      <c r="F193" s="223" t="s">
        <v>1571</v>
      </c>
      <c r="G193" s="221"/>
      <c r="H193" s="224">
        <v>5</v>
      </c>
      <c r="I193" s="225"/>
      <c r="J193" s="221"/>
      <c r="K193" s="221"/>
      <c r="L193" s="226"/>
      <c r="M193" s="227"/>
      <c r="N193" s="228"/>
      <c r="O193" s="228"/>
      <c r="P193" s="228"/>
      <c r="Q193" s="228"/>
      <c r="R193" s="228"/>
      <c r="S193" s="228"/>
      <c r="T193" s="229"/>
      <c r="AT193" s="230" t="s">
        <v>176</v>
      </c>
      <c r="AU193" s="230" t="s">
        <v>84</v>
      </c>
      <c r="AV193" s="14" t="s">
        <v>84</v>
      </c>
      <c r="AW193" s="14" t="s">
        <v>31</v>
      </c>
      <c r="AX193" s="14" t="s">
        <v>75</v>
      </c>
      <c r="AY193" s="230" t="s">
        <v>164</v>
      </c>
    </row>
    <row r="194" spans="1:65" s="2" customFormat="1" ht="26.45" customHeight="1">
      <c r="A194" s="34"/>
      <c r="B194" s="35"/>
      <c r="C194" s="191" t="s">
        <v>360</v>
      </c>
      <c r="D194" s="191" t="s">
        <v>167</v>
      </c>
      <c r="E194" s="192" t="s">
        <v>1576</v>
      </c>
      <c r="F194" s="193" t="s">
        <v>1577</v>
      </c>
      <c r="G194" s="194" t="s">
        <v>204</v>
      </c>
      <c r="H194" s="195">
        <v>5</v>
      </c>
      <c r="I194" s="196"/>
      <c r="J194" s="197">
        <f>ROUND(I194*H194,2)</f>
        <v>0</v>
      </c>
      <c r="K194" s="193" t="s">
        <v>171</v>
      </c>
      <c r="L194" s="39"/>
      <c r="M194" s="198" t="s">
        <v>1</v>
      </c>
      <c r="N194" s="199" t="s">
        <v>40</v>
      </c>
      <c r="O194" s="71"/>
      <c r="P194" s="200">
        <f>O194*H194</f>
        <v>0</v>
      </c>
      <c r="Q194" s="200">
        <v>7.2999999999999996E-4</v>
      </c>
      <c r="R194" s="200">
        <f>Q194*H194</f>
        <v>3.6499999999999996E-3</v>
      </c>
      <c r="S194" s="200">
        <v>0</v>
      </c>
      <c r="T194" s="201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02" t="s">
        <v>290</v>
      </c>
      <c r="AT194" s="202" t="s">
        <v>167</v>
      </c>
      <c r="AU194" s="202" t="s">
        <v>84</v>
      </c>
      <c r="AY194" s="17" t="s">
        <v>164</v>
      </c>
      <c r="BE194" s="203">
        <f>IF(N194="základní",J194,0)</f>
        <v>0</v>
      </c>
      <c r="BF194" s="203">
        <f>IF(N194="snížená",J194,0)</f>
        <v>0</v>
      </c>
      <c r="BG194" s="203">
        <f>IF(N194="zákl. přenesená",J194,0)</f>
        <v>0</v>
      </c>
      <c r="BH194" s="203">
        <f>IF(N194="sníž. přenesená",J194,0)</f>
        <v>0</v>
      </c>
      <c r="BI194" s="203">
        <f>IF(N194="nulová",J194,0)</f>
        <v>0</v>
      </c>
      <c r="BJ194" s="17" t="s">
        <v>82</v>
      </c>
      <c r="BK194" s="203">
        <f>ROUND(I194*H194,2)</f>
        <v>0</v>
      </c>
      <c r="BL194" s="17" t="s">
        <v>290</v>
      </c>
      <c r="BM194" s="202" t="s">
        <v>1578</v>
      </c>
    </row>
    <row r="195" spans="1:65" s="2" customFormat="1" ht="11.25">
      <c r="A195" s="34"/>
      <c r="B195" s="35"/>
      <c r="C195" s="36"/>
      <c r="D195" s="204" t="s">
        <v>174</v>
      </c>
      <c r="E195" s="36"/>
      <c r="F195" s="205" t="s">
        <v>1579</v>
      </c>
      <c r="G195" s="36"/>
      <c r="H195" s="36"/>
      <c r="I195" s="206"/>
      <c r="J195" s="36"/>
      <c r="K195" s="36"/>
      <c r="L195" s="39"/>
      <c r="M195" s="207"/>
      <c r="N195" s="208"/>
      <c r="O195" s="71"/>
      <c r="P195" s="71"/>
      <c r="Q195" s="71"/>
      <c r="R195" s="71"/>
      <c r="S195" s="71"/>
      <c r="T195" s="72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7" t="s">
        <v>174</v>
      </c>
      <c r="AU195" s="17" t="s">
        <v>84</v>
      </c>
    </row>
    <row r="196" spans="1:65" s="14" customFormat="1" ht="11.25">
      <c r="B196" s="220"/>
      <c r="C196" s="221"/>
      <c r="D196" s="211" t="s">
        <v>176</v>
      </c>
      <c r="E196" s="222" t="s">
        <v>1</v>
      </c>
      <c r="F196" s="223" t="s">
        <v>1571</v>
      </c>
      <c r="G196" s="221"/>
      <c r="H196" s="224">
        <v>5</v>
      </c>
      <c r="I196" s="225"/>
      <c r="J196" s="221"/>
      <c r="K196" s="221"/>
      <c r="L196" s="226"/>
      <c r="M196" s="227"/>
      <c r="N196" s="228"/>
      <c r="O196" s="228"/>
      <c r="P196" s="228"/>
      <c r="Q196" s="228"/>
      <c r="R196" s="228"/>
      <c r="S196" s="228"/>
      <c r="T196" s="229"/>
      <c r="AT196" s="230" t="s">
        <v>176</v>
      </c>
      <c r="AU196" s="230" t="s">
        <v>84</v>
      </c>
      <c r="AV196" s="14" t="s">
        <v>84</v>
      </c>
      <c r="AW196" s="14" t="s">
        <v>31</v>
      </c>
      <c r="AX196" s="14" t="s">
        <v>75</v>
      </c>
      <c r="AY196" s="230" t="s">
        <v>164</v>
      </c>
    </row>
    <row r="197" spans="1:65" s="2" customFormat="1" ht="40.9" customHeight="1">
      <c r="A197" s="34"/>
      <c r="B197" s="35"/>
      <c r="C197" s="191" t="s">
        <v>365</v>
      </c>
      <c r="D197" s="191" t="s">
        <v>167</v>
      </c>
      <c r="E197" s="192" t="s">
        <v>1580</v>
      </c>
      <c r="F197" s="193" t="s">
        <v>1581</v>
      </c>
      <c r="G197" s="194" t="s">
        <v>204</v>
      </c>
      <c r="H197" s="195">
        <v>12</v>
      </c>
      <c r="I197" s="196"/>
      <c r="J197" s="197">
        <f>ROUND(I197*H197,2)</f>
        <v>0</v>
      </c>
      <c r="K197" s="193" t="s">
        <v>171</v>
      </c>
      <c r="L197" s="39"/>
      <c r="M197" s="198" t="s">
        <v>1</v>
      </c>
      <c r="N197" s="199" t="s">
        <v>40</v>
      </c>
      <c r="O197" s="71"/>
      <c r="P197" s="200">
        <f>O197*H197</f>
        <v>0</v>
      </c>
      <c r="Q197" s="200">
        <v>4.0000000000000003E-5</v>
      </c>
      <c r="R197" s="200">
        <f>Q197*H197</f>
        <v>4.8000000000000007E-4</v>
      </c>
      <c r="S197" s="200">
        <v>0</v>
      </c>
      <c r="T197" s="201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02" t="s">
        <v>290</v>
      </c>
      <c r="AT197" s="202" t="s">
        <v>167</v>
      </c>
      <c r="AU197" s="202" t="s">
        <v>84</v>
      </c>
      <c r="AY197" s="17" t="s">
        <v>164</v>
      </c>
      <c r="BE197" s="203">
        <f>IF(N197="základní",J197,0)</f>
        <v>0</v>
      </c>
      <c r="BF197" s="203">
        <f>IF(N197="snížená",J197,0)</f>
        <v>0</v>
      </c>
      <c r="BG197" s="203">
        <f>IF(N197="zákl. přenesená",J197,0)</f>
        <v>0</v>
      </c>
      <c r="BH197" s="203">
        <f>IF(N197="sníž. přenesená",J197,0)</f>
        <v>0</v>
      </c>
      <c r="BI197" s="203">
        <f>IF(N197="nulová",J197,0)</f>
        <v>0</v>
      </c>
      <c r="BJ197" s="17" t="s">
        <v>82</v>
      </c>
      <c r="BK197" s="203">
        <f>ROUND(I197*H197,2)</f>
        <v>0</v>
      </c>
      <c r="BL197" s="17" t="s">
        <v>290</v>
      </c>
      <c r="BM197" s="202" t="s">
        <v>1582</v>
      </c>
    </row>
    <row r="198" spans="1:65" s="2" customFormat="1" ht="11.25">
      <c r="A198" s="34"/>
      <c r="B198" s="35"/>
      <c r="C198" s="36"/>
      <c r="D198" s="204" t="s">
        <v>174</v>
      </c>
      <c r="E198" s="36"/>
      <c r="F198" s="205" t="s">
        <v>1583</v>
      </c>
      <c r="G198" s="36"/>
      <c r="H198" s="36"/>
      <c r="I198" s="206"/>
      <c r="J198" s="36"/>
      <c r="K198" s="36"/>
      <c r="L198" s="39"/>
      <c r="M198" s="207"/>
      <c r="N198" s="208"/>
      <c r="O198" s="71"/>
      <c r="P198" s="71"/>
      <c r="Q198" s="71"/>
      <c r="R198" s="71"/>
      <c r="S198" s="71"/>
      <c r="T198" s="72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174</v>
      </c>
      <c r="AU198" s="17" t="s">
        <v>84</v>
      </c>
    </row>
    <row r="199" spans="1:65" s="14" customFormat="1" ht="11.25">
      <c r="B199" s="220"/>
      <c r="C199" s="221"/>
      <c r="D199" s="211" t="s">
        <v>176</v>
      </c>
      <c r="E199" s="222" t="s">
        <v>1</v>
      </c>
      <c r="F199" s="223" t="s">
        <v>261</v>
      </c>
      <c r="G199" s="221"/>
      <c r="H199" s="224">
        <v>12</v>
      </c>
      <c r="I199" s="225"/>
      <c r="J199" s="221"/>
      <c r="K199" s="221"/>
      <c r="L199" s="226"/>
      <c r="M199" s="227"/>
      <c r="N199" s="228"/>
      <c r="O199" s="228"/>
      <c r="P199" s="228"/>
      <c r="Q199" s="228"/>
      <c r="R199" s="228"/>
      <c r="S199" s="228"/>
      <c r="T199" s="229"/>
      <c r="AT199" s="230" t="s">
        <v>176</v>
      </c>
      <c r="AU199" s="230" t="s">
        <v>84</v>
      </c>
      <c r="AV199" s="14" t="s">
        <v>84</v>
      </c>
      <c r="AW199" s="14" t="s">
        <v>31</v>
      </c>
      <c r="AX199" s="14" t="s">
        <v>75</v>
      </c>
      <c r="AY199" s="230" t="s">
        <v>164</v>
      </c>
    </row>
    <row r="200" spans="1:65" s="2" customFormat="1" ht="16.5" customHeight="1">
      <c r="A200" s="34"/>
      <c r="B200" s="35"/>
      <c r="C200" s="191" t="s">
        <v>373</v>
      </c>
      <c r="D200" s="191" t="s">
        <v>167</v>
      </c>
      <c r="E200" s="192" t="s">
        <v>1584</v>
      </c>
      <c r="F200" s="193" t="s">
        <v>1585</v>
      </c>
      <c r="G200" s="194" t="s">
        <v>204</v>
      </c>
      <c r="H200" s="195">
        <v>14</v>
      </c>
      <c r="I200" s="196"/>
      <c r="J200" s="197">
        <f>ROUND(I200*H200,2)</f>
        <v>0</v>
      </c>
      <c r="K200" s="193" t="s">
        <v>171</v>
      </c>
      <c r="L200" s="39"/>
      <c r="M200" s="198" t="s">
        <v>1</v>
      </c>
      <c r="N200" s="199" t="s">
        <v>40</v>
      </c>
      <c r="O200" s="71"/>
      <c r="P200" s="200">
        <f>O200*H200</f>
        <v>0</v>
      </c>
      <c r="Q200" s="200">
        <v>0</v>
      </c>
      <c r="R200" s="200">
        <f>Q200*H200</f>
        <v>0</v>
      </c>
      <c r="S200" s="200">
        <v>2.4000000000000001E-4</v>
      </c>
      <c r="T200" s="201">
        <f>S200*H200</f>
        <v>3.3600000000000001E-3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02" t="s">
        <v>290</v>
      </c>
      <c r="AT200" s="202" t="s">
        <v>167</v>
      </c>
      <c r="AU200" s="202" t="s">
        <v>84</v>
      </c>
      <c r="AY200" s="17" t="s">
        <v>164</v>
      </c>
      <c r="BE200" s="203">
        <f>IF(N200="základní",J200,0)</f>
        <v>0</v>
      </c>
      <c r="BF200" s="203">
        <f>IF(N200="snížená",J200,0)</f>
        <v>0</v>
      </c>
      <c r="BG200" s="203">
        <f>IF(N200="zákl. přenesená",J200,0)</f>
        <v>0</v>
      </c>
      <c r="BH200" s="203">
        <f>IF(N200="sníž. přenesená",J200,0)</f>
        <v>0</v>
      </c>
      <c r="BI200" s="203">
        <f>IF(N200="nulová",J200,0)</f>
        <v>0</v>
      </c>
      <c r="BJ200" s="17" t="s">
        <v>82</v>
      </c>
      <c r="BK200" s="203">
        <f>ROUND(I200*H200,2)</f>
        <v>0</v>
      </c>
      <c r="BL200" s="17" t="s">
        <v>290</v>
      </c>
      <c r="BM200" s="202" t="s">
        <v>1586</v>
      </c>
    </row>
    <row r="201" spans="1:65" s="2" customFormat="1" ht="11.25">
      <c r="A201" s="34"/>
      <c r="B201" s="35"/>
      <c r="C201" s="36"/>
      <c r="D201" s="204" t="s">
        <v>174</v>
      </c>
      <c r="E201" s="36"/>
      <c r="F201" s="205" t="s">
        <v>1587</v>
      </c>
      <c r="G201" s="36"/>
      <c r="H201" s="36"/>
      <c r="I201" s="206"/>
      <c r="J201" s="36"/>
      <c r="K201" s="36"/>
      <c r="L201" s="39"/>
      <c r="M201" s="207"/>
      <c r="N201" s="208"/>
      <c r="O201" s="71"/>
      <c r="P201" s="71"/>
      <c r="Q201" s="71"/>
      <c r="R201" s="71"/>
      <c r="S201" s="71"/>
      <c r="T201" s="72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174</v>
      </c>
      <c r="AU201" s="17" t="s">
        <v>84</v>
      </c>
    </row>
    <row r="202" spans="1:65" s="14" customFormat="1" ht="11.25">
      <c r="B202" s="220"/>
      <c r="C202" s="221"/>
      <c r="D202" s="211" t="s">
        <v>176</v>
      </c>
      <c r="E202" s="222" t="s">
        <v>1</v>
      </c>
      <c r="F202" s="223" t="s">
        <v>1566</v>
      </c>
      <c r="G202" s="221"/>
      <c r="H202" s="224">
        <v>14</v>
      </c>
      <c r="I202" s="225"/>
      <c r="J202" s="221"/>
      <c r="K202" s="221"/>
      <c r="L202" s="226"/>
      <c r="M202" s="227"/>
      <c r="N202" s="228"/>
      <c r="O202" s="228"/>
      <c r="P202" s="228"/>
      <c r="Q202" s="228"/>
      <c r="R202" s="228"/>
      <c r="S202" s="228"/>
      <c r="T202" s="229"/>
      <c r="AT202" s="230" t="s">
        <v>176</v>
      </c>
      <c r="AU202" s="230" t="s">
        <v>84</v>
      </c>
      <c r="AV202" s="14" t="s">
        <v>84</v>
      </c>
      <c r="AW202" s="14" t="s">
        <v>31</v>
      </c>
      <c r="AX202" s="14" t="s">
        <v>75</v>
      </c>
      <c r="AY202" s="230" t="s">
        <v>164</v>
      </c>
    </row>
    <row r="203" spans="1:65" s="2" customFormat="1" ht="16.5" customHeight="1">
      <c r="A203" s="34"/>
      <c r="B203" s="35"/>
      <c r="C203" s="191" t="s">
        <v>377</v>
      </c>
      <c r="D203" s="191" t="s">
        <v>167</v>
      </c>
      <c r="E203" s="192" t="s">
        <v>1588</v>
      </c>
      <c r="F203" s="193" t="s">
        <v>1589</v>
      </c>
      <c r="G203" s="194" t="s">
        <v>393</v>
      </c>
      <c r="H203" s="195">
        <v>13</v>
      </c>
      <c r="I203" s="196"/>
      <c r="J203" s="197">
        <f>ROUND(I203*H203,2)</f>
        <v>0</v>
      </c>
      <c r="K203" s="193" t="s">
        <v>171</v>
      </c>
      <c r="L203" s="39"/>
      <c r="M203" s="198" t="s">
        <v>1</v>
      </c>
      <c r="N203" s="199" t="s">
        <v>40</v>
      </c>
      <c r="O203" s="71"/>
      <c r="P203" s="200">
        <f>O203*H203</f>
        <v>0</v>
      </c>
      <c r="Q203" s="200">
        <v>0</v>
      </c>
      <c r="R203" s="200">
        <f>Q203*H203</f>
        <v>0</v>
      </c>
      <c r="S203" s="200">
        <v>0</v>
      </c>
      <c r="T203" s="201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2" t="s">
        <v>290</v>
      </c>
      <c r="AT203" s="202" t="s">
        <v>167</v>
      </c>
      <c r="AU203" s="202" t="s">
        <v>84</v>
      </c>
      <c r="AY203" s="17" t="s">
        <v>164</v>
      </c>
      <c r="BE203" s="203">
        <f>IF(N203="základní",J203,0)</f>
        <v>0</v>
      </c>
      <c r="BF203" s="203">
        <f>IF(N203="snížená",J203,0)</f>
        <v>0</v>
      </c>
      <c r="BG203" s="203">
        <f>IF(N203="zákl. přenesená",J203,0)</f>
        <v>0</v>
      </c>
      <c r="BH203" s="203">
        <f>IF(N203="sníž. přenesená",J203,0)</f>
        <v>0</v>
      </c>
      <c r="BI203" s="203">
        <f>IF(N203="nulová",J203,0)</f>
        <v>0</v>
      </c>
      <c r="BJ203" s="17" t="s">
        <v>82</v>
      </c>
      <c r="BK203" s="203">
        <f>ROUND(I203*H203,2)</f>
        <v>0</v>
      </c>
      <c r="BL203" s="17" t="s">
        <v>290</v>
      </c>
      <c r="BM203" s="202" t="s">
        <v>1590</v>
      </c>
    </row>
    <row r="204" spans="1:65" s="2" customFormat="1" ht="11.25">
      <c r="A204" s="34"/>
      <c r="B204" s="35"/>
      <c r="C204" s="36"/>
      <c r="D204" s="204" t="s">
        <v>174</v>
      </c>
      <c r="E204" s="36"/>
      <c r="F204" s="205" t="s">
        <v>1591</v>
      </c>
      <c r="G204" s="36"/>
      <c r="H204" s="36"/>
      <c r="I204" s="206"/>
      <c r="J204" s="36"/>
      <c r="K204" s="36"/>
      <c r="L204" s="39"/>
      <c r="M204" s="207"/>
      <c r="N204" s="208"/>
      <c r="O204" s="71"/>
      <c r="P204" s="71"/>
      <c r="Q204" s="71"/>
      <c r="R204" s="71"/>
      <c r="S204" s="71"/>
      <c r="T204" s="72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174</v>
      </c>
      <c r="AU204" s="17" t="s">
        <v>84</v>
      </c>
    </row>
    <row r="205" spans="1:65" s="14" customFormat="1" ht="11.25">
      <c r="B205" s="220"/>
      <c r="C205" s="221"/>
      <c r="D205" s="211" t="s">
        <v>176</v>
      </c>
      <c r="E205" s="222" t="s">
        <v>1</v>
      </c>
      <c r="F205" s="223" t="s">
        <v>1592</v>
      </c>
      <c r="G205" s="221"/>
      <c r="H205" s="224">
        <v>13</v>
      </c>
      <c r="I205" s="225"/>
      <c r="J205" s="221"/>
      <c r="K205" s="221"/>
      <c r="L205" s="226"/>
      <c r="M205" s="227"/>
      <c r="N205" s="228"/>
      <c r="O205" s="228"/>
      <c r="P205" s="228"/>
      <c r="Q205" s="228"/>
      <c r="R205" s="228"/>
      <c r="S205" s="228"/>
      <c r="T205" s="229"/>
      <c r="AT205" s="230" t="s">
        <v>176</v>
      </c>
      <c r="AU205" s="230" t="s">
        <v>84</v>
      </c>
      <c r="AV205" s="14" t="s">
        <v>84</v>
      </c>
      <c r="AW205" s="14" t="s">
        <v>31</v>
      </c>
      <c r="AX205" s="14" t="s">
        <v>75</v>
      </c>
      <c r="AY205" s="230" t="s">
        <v>164</v>
      </c>
    </row>
    <row r="206" spans="1:65" s="2" customFormat="1" ht="24" customHeight="1">
      <c r="A206" s="34"/>
      <c r="B206" s="35"/>
      <c r="C206" s="191" t="s">
        <v>384</v>
      </c>
      <c r="D206" s="191" t="s">
        <v>167</v>
      </c>
      <c r="E206" s="192" t="s">
        <v>1593</v>
      </c>
      <c r="F206" s="193" t="s">
        <v>1594</v>
      </c>
      <c r="G206" s="194" t="s">
        <v>393</v>
      </c>
      <c r="H206" s="195">
        <v>5</v>
      </c>
      <c r="I206" s="196"/>
      <c r="J206" s="197">
        <f>ROUND(I206*H206,2)</f>
        <v>0</v>
      </c>
      <c r="K206" s="193" t="s">
        <v>171</v>
      </c>
      <c r="L206" s="39"/>
      <c r="M206" s="198" t="s">
        <v>1</v>
      </c>
      <c r="N206" s="199" t="s">
        <v>40</v>
      </c>
      <c r="O206" s="71"/>
      <c r="P206" s="200">
        <f>O206*H206</f>
        <v>0</v>
      </c>
      <c r="Q206" s="200">
        <v>1.2999999999999999E-4</v>
      </c>
      <c r="R206" s="200">
        <f>Q206*H206</f>
        <v>6.4999999999999997E-4</v>
      </c>
      <c r="S206" s="200">
        <v>0</v>
      </c>
      <c r="T206" s="201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02" t="s">
        <v>290</v>
      </c>
      <c r="AT206" s="202" t="s">
        <v>167</v>
      </c>
      <c r="AU206" s="202" t="s">
        <v>84</v>
      </c>
      <c r="AY206" s="17" t="s">
        <v>164</v>
      </c>
      <c r="BE206" s="203">
        <f>IF(N206="základní",J206,0)</f>
        <v>0</v>
      </c>
      <c r="BF206" s="203">
        <f>IF(N206="snížená",J206,0)</f>
        <v>0</v>
      </c>
      <c r="BG206" s="203">
        <f>IF(N206="zákl. přenesená",J206,0)</f>
        <v>0</v>
      </c>
      <c r="BH206" s="203">
        <f>IF(N206="sníž. přenesená",J206,0)</f>
        <v>0</v>
      </c>
      <c r="BI206" s="203">
        <f>IF(N206="nulová",J206,0)</f>
        <v>0</v>
      </c>
      <c r="BJ206" s="17" t="s">
        <v>82</v>
      </c>
      <c r="BK206" s="203">
        <f>ROUND(I206*H206,2)</f>
        <v>0</v>
      </c>
      <c r="BL206" s="17" t="s">
        <v>290</v>
      </c>
      <c r="BM206" s="202" t="s">
        <v>1595</v>
      </c>
    </row>
    <row r="207" spans="1:65" s="2" customFormat="1" ht="11.25">
      <c r="A207" s="34"/>
      <c r="B207" s="35"/>
      <c r="C207" s="36"/>
      <c r="D207" s="204" t="s">
        <v>174</v>
      </c>
      <c r="E207" s="36"/>
      <c r="F207" s="205" t="s">
        <v>1596</v>
      </c>
      <c r="G207" s="36"/>
      <c r="H207" s="36"/>
      <c r="I207" s="206"/>
      <c r="J207" s="36"/>
      <c r="K207" s="36"/>
      <c r="L207" s="39"/>
      <c r="M207" s="207"/>
      <c r="N207" s="208"/>
      <c r="O207" s="71"/>
      <c r="P207" s="71"/>
      <c r="Q207" s="71"/>
      <c r="R207" s="71"/>
      <c r="S207" s="71"/>
      <c r="T207" s="72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174</v>
      </c>
      <c r="AU207" s="17" t="s">
        <v>84</v>
      </c>
    </row>
    <row r="208" spans="1:65" s="14" customFormat="1" ht="11.25">
      <c r="B208" s="220"/>
      <c r="C208" s="221"/>
      <c r="D208" s="211" t="s">
        <v>176</v>
      </c>
      <c r="E208" s="222" t="s">
        <v>1</v>
      </c>
      <c r="F208" s="223" t="s">
        <v>1597</v>
      </c>
      <c r="G208" s="221"/>
      <c r="H208" s="224">
        <v>5</v>
      </c>
      <c r="I208" s="225"/>
      <c r="J208" s="221"/>
      <c r="K208" s="221"/>
      <c r="L208" s="226"/>
      <c r="M208" s="227"/>
      <c r="N208" s="228"/>
      <c r="O208" s="228"/>
      <c r="P208" s="228"/>
      <c r="Q208" s="228"/>
      <c r="R208" s="228"/>
      <c r="S208" s="228"/>
      <c r="T208" s="229"/>
      <c r="AT208" s="230" t="s">
        <v>176</v>
      </c>
      <c r="AU208" s="230" t="s">
        <v>84</v>
      </c>
      <c r="AV208" s="14" t="s">
        <v>84</v>
      </c>
      <c r="AW208" s="14" t="s">
        <v>31</v>
      </c>
      <c r="AX208" s="14" t="s">
        <v>75</v>
      </c>
      <c r="AY208" s="230" t="s">
        <v>164</v>
      </c>
    </row>
    <row r="209" spans="1:65" s="2" customFormat="1" ht="16.5" customHeight="1">
      <c r="A209" s="34"/>
      <c r="B209" s="35"/>
      <c r="C209" s="191" t="s">
        <v>390</v>
      </c>
      <c r="D209" s="191" t="s">
        <v>167</v>
      </c>
      <c r="E209" s="192" t="s">
        <v>1598</v>
      </c>
      <c r="F209" s="193" t="s">
        <v>1599</v>
      </c>
      <c r="G209" s="194" t="s">
        <v>1600</v>
      </c>
      <c r="H209" s="195">
        <v>4</v>
      </c>
      <c r="I209" s="196"/>
      <c r="J209" s="197">
        <f>ROUND(I209*H209,2)</f>
        <v>0</v>
      </c>
      <c r="K209" s="193" t="s">
        <v>171</v>
      </c>
      <c r="L209" s="39"/>
      <c r="M209" s="198" t="s">
        <v>1</v>
      </c>
      <c r="N209" s="199" t="s">
        <v>40</v>
      </c>
      <c r="O209" s="71"/>
      <c r="P209" s="200">
        <f>O209*H209</f>
        <v>0</v>
      </c>
      <c r="Q209" s="200">
        <v>2.5000000000000001E-4</v>
      </c>
      <c r="R209" s="200">
        <f>Q209*H209</f>
        <v>1E-3</v>
      </c>
      <c r="S209" s="200">
        <v>0</v>
      </c>
      <c r="T209" s="201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02" t="s">
        <v>290</v>
      </c>
      <c r="AT209" s="202" t="s">
        <v>167</v>
      </c>
      <c r="AU209" s="202" t="s">
        <v>84</v>
      </c>
      <c r="AY209" s="17" t="s">
        <v>164</v>
      </c>
      <c r="BE209" s="203">
        <f>IF(N209="základní",J209,0)</f>
        <v>0</v>
      </c>
      <c r="BF209" s="203">
        <f>IF(N209="snížená",J209,0)</f>
        <v>0</v>
      </c>
      <c r="BG209" s="203">
        <f>IF(N209="zákl. přenesená",J209,0)</f>
        <v>0</v>
      </c>
      <c r="BH209" s="203">
        <f>IF(N209="sníž. přenesená",J209,0)</f>
        <v>0</v>
      </c>
      <c r="BI209" s="203">
        <f>IF(N209="nulová",J209,0)</f>
        <v>0</v>
      </c>
      <c r="BJ209" s="17" t="s">
        <v>82</v>
      </c>
      <c r="BK209" s="203">
        <f>ROUND(I209*H209,2)</f>
        <v>0</v>
      </c>
      <c r="BL209" s="17" t="s">
        <v>290</v>
      </c>
      <c r="BM209" s="202" t="s">
        <v>1601</v>
      </c>
    </row>
    <row r="210" spans="1:65" s="2" customFormat="1" ht="11.25">
      <c r="A210" s="34"/>
      <c r="B210" s="35"/>
      <c r="C210" s="36"/>
      <c r="D210" s="204" t="s">
        <v>174</v>
      </c>
      <c r="E210" s="36"/>
      <c r="F210" s="205" t="s">
        <v>1602</v>
      </c>
      <c r="G210" s="36"/>
      <c r="H210" s="36"/>
      <c r="I210" s="206"/>
      <c r="J210" s="36"/>
      <c r="K210" s="36"/>
      <c r="L210" s="39"/>
      <c r="M210" s="207"/>
      <c r="N210" s="208"/>
      <c r="O210" s="71"/>
      <c r="P210" s="71"/>
      <c r="Q210" s="71"/>
      <c r="R210" s="71"/>
      <c r="S210" s="71"/>
      <c r="T210" s="72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7" t="s">
        <v>174</v>
      </c>
      <c r="AU210" s="17" t="s">
        <v>84</v>
      </c>
    </row>
    <row r="211" spans="1:65" s="14" customFormat="1" ht="11.25">
      <c r="B211" s="220"/>
      <c r="C211" s="221"/>
      <c r="D211" s="211" t="s">
        <v>176</v>
      </c>
      <c r="E211" s="222" t="s">
        <v>1</v>
      </c>
      <c r="F211" s="223" t="s">
        <v>1603</v>
      </c>
      <c r="G211" s="221"/>
      <c r="H211" s="224">
        <v>4</v>
      </c>
      <c r="I211" s="225"/>
      <c r="J211" s="221"/>
      <c r="K211" s="221"/>
      <c r="L211" s="226"/>
      <c r="M211" s="227"/>
      <c r="N211" s="228"/>
      <c r="O211" s="228"/>
      <c r="P211" s="228"/>
      <c r="Q211" s="228"/>
      <c r="R211" s="228"/>
      <c r="S211" s="228"/>
      <c r="T211" s="229"/>
      <c r="AT211" s="230" t="s">
        <v>176</v>
      </c>
      <c r="AU211" s="230" t="s">
        <v>84</v>
      </c>
      <c r="AV211" s="14" t="s">
        <v>84</v>
      </c>
      <c r="AW211" s="14" t="s">
        <v>31</v>
      </c>
      <c r="AX211" s="14" t="s">
        <v>75</v>
      </c>
      <c r="AY211" s="230" t="s">
        <v>164</v>
      </c>
    </row>
    <row r="212" spans="1:65" s="2" customFormat="1" ht="26.45" customHeight="1">
      <c r="A212" s="34"/>
      <c r="B212" s="35"/>
      <c r="C212" s="191" t="s">
        <v>396</v>
      </c>
      <c r="D212" s="191" t="s">
        <v>167</v>
      </c>
      <c r="E212" s="192" t="s">
        <v>1604</v>
      </c>
      <c r="F212" s="193" t="s">
        <v>1605</v>
      </c>
      <c r="G212" s="194" t="s">
        <v>204</v>
      </c>
      <c r="H212" s="195">
        <v>12</v>
      </c>
      <c r="I212" s="196"/>
      <c r="J212" s="197">
        <f>ROUND(I212*H212,2)</f>
        <v>0</v>
      </c>
      <c r="K212" s="193" t="s">
        <v>171</v>
      </c>
      <c r="L212" s="39"/>
      <c r="M212" s="198" t="s">
        <v>1</v>
      </c>
      <c r="N212" s="199" t="s">
        <v>40</v>
      </c>
      <c r="O212" s="71"/>
      <c r="P212" s="200">
        <f>O212*H212</f>
        <v>0</v>
      </c>
      <c r="Q212" s="200">
        <v>1.9000000000000001E-4</v>
      </c>
      <c r="R212" s="200">
        <f>Q212*H212</f>
        <v>2.2799999999999999E-3</v>
      </c>
      <c r="S212" s="200">
        <v>0</v>
      </c>
      <c r="T212" s="201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02" t="s">
        <v>290</v>
      </c>
      <c r="AT212" s="202" t="s">
        <v>167</v>
      </c>
      <c r="AU212" s="202" t="s">
        <v>84</v>
      </c>
      <c r="AY212" s="17" t="s">
        <v>164</v>
      </c>
      <c r="BE212" s="203">
        <f>IF(N212="základní",J212,0)</f>
        <v>0</v>
      </c>
      <c r="BF212" s="203">
        <f>IF(N212="snížená",J212,0)</f>
        <v>0</v>
      </c>
      <c r="BG212" s="203">
        <f>IF(N212="zákl. přenesená",J212,0)</f>
        <v>0</v>
      </c>
      <c r="BH212" s="203">
        <f>IF(N212="sníž. přenesená",J212,0)</f>
        <v>0</v>
      </c>
      <c r="BI212" s="203">
        <f>IF(N212="nulová",J212,0)</f>
        <v>0</v>
      </c>
      <c r="BJ212" s="17" t="s">
        <v>82</v>
      </c>
      <c r="BK212" s="203">
        <f>ROUND(I212*H212,2)</f>
        <v>0</v>
      </c>
      <c r="BL212" s="17" t="s">
        <v>290</v>
      </c>
      <c r="BM212" s="202" t="s">
        <v>1606</v>
      </c>
    </row>
    <row r="213" spans="1:65" s="2" customFormat="1" ht="11.25">
      <c r="A213" s="34"/>
      <c r="B213" s="35"/>
      <c r="C213" s="36"/>
      <c r="D213" s="204" t="s">
        <v>174</v>
      </c>
      <c r="E213" s="36"/>
      <c r="F213" s="205" t="s">
        <v>1607</v>
      </c>
      <c r="G213" s="36"/>
      <c r="H213" s="36"/>
      <c r="I213" s="206"/>
      <c r="J213" s="36"/>
      <c r="K213" s="36"/>
      <c r="L213" s="39"/>
      <c r="M213" s="207"/>
      <c r="N213" s="208"/>
      <c r="O213" s="71"/>
      <c r="P213" s="71"/>
      <c r="Q213" s="71"/>
      <c r="R213" s="71"/>
      <c r="S213" s="71"/>
      <c r="T213" s="72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174</v>
      </c>
      <c r="AU213" s="17" t="s">
        <v>84</v>
      </c>
    </row>
    <row r="214" spans="1:65" s="14" customFormat="1" ht="11.25">
      <c r="B214" s="220"/>
      <c r="C214" s="221"/>
      <c r="D214" s="211" t="s">
        <v>176</v>
      </c>
      <c r="E214" s="222" t="s">
        <v>1</v>
      </c>
      <c r="F214" s="223" t="s">
        <v>261</v>
      </c>
      <c r="G214" s="221"/>
      <c r="H214" s="224">
        <v>12</v>
      </c>
      <c r="I214" s="225"/>
      <c r="J214" s="221"/>
      <c r="K214" s="221"/>
      <c r="L214" s="226"/>
      <c r="M214" s="227"/>
      <c r="N214" s="228"/>
      <c r="O214" s="228"/>
      <c r="P214" s="228"/>
      <c r="Q214" s="228"/>
      <c r="R214" s="228"/>
      <c r="S214" s="228"/>
      <c r="T214" s="229"/>
      <c r="AT214" s="230" t="s">
        <v>176</v>
      </c>
      <c r="AU214" s="230" t="s">
        <v>84</v>
      </c>
      <c r="AV214" s="14" t="s">
        <v>84</v>
      </c>
      <c r="AW214" s="14" t="s">
        <v>31</v>
      </c>
      <c r="AX214" s="14" t="s">
        <v>75</v>
      </c>
      <c r="AY214" s="230" t="s">
        <v>164</v>
      </c>
    </row>
    <row r="215" spans="1:65" s="2" customFormat="1" ht="24" customHeight="1">
      <c r="A215" s="34"/>
      <c r="B215" s="35"/>
      <c r="C215" s="191" t="s">
        <v>401</v>
      </c>
      <c r="D215" s="191" t="s">
        <v>167</v>
      </c>
      <c r="E215" s="192" t="s">
        <v>1608</v>
      </c>
      <c r="F215" s="193" t="s">
        <v>1609</v>
      </c>
      <c r="G215" s="194" t="s">
        <v>204</v>
      </c>
      <c r="H215" s="195">
        <v>12</v>
      </c>
      <c r="I215" s="196"/>
      <c r="J215" s="197">
        <f>ROUND(I215*H215,2)</f>
        <v>0</v>
      </c>
      <c r="K215" s="193" t="s">
        <v>171</v>
      </c>
      <c r="L215" s="39"/>
      <c r="M215" s="198" t="s">
        <v>1</v>
      </c>
      <c r="N215" s="199" t="s">
        <v>40</v>
      </c>
      <c r="O215" s="71"/>
      <c r="P215" s="200">
        <f>O215*H215</f>
        <v>0</v>
      </c>
      <c r="Q215" s="200">
        <v>1.0000000000000001E-5</v>
      </c>
      <c r="R215" s="200">
        <f>Q215*H215</f>
        <v>1.2000000000000002E-4</v>
      </c>
      <c r="S215" s="200">
        <v>0</v>
      </c>
      <c r="T215" s="201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02" t="s">
        <v>290</v>
      </c>
      <c r="AT215" s="202" t="s">
        <v>167</v>
      </c>
      <c r="AU215" s="202" t="s">
        <v>84</v>
      </c>
      <c r="AY215" s="17" t="s">
        <v>164</v>
      </c>
      <c r="BE215" s="203">
        <f>IF(N215="základní",J215,0)</f>
        <v>0</v>
      </c>
      <c r="BF215" s="203">
        <f>IF(N215="snížená",J215,0)</f>
        <v>0</v>
      </c>
      <c r="BG215" s="203">
        <f>IF(N215="zákl. přenesená",J215,0)</f>
        <v>0</v>
      </c>
      <c r="BH215" s="203">
        <f>IF(N215="sníž. přenesená",J215,0)</f>
        <v>0</v>
      </c>
      <c r="BI215" s="203">
        <f>IF(N215="nulová",J215,0)</f>
        <v>0</v>
      </c>
      <c r="BJ215" s="17" t="s">
        <v>82</v>
      </c>
      <c r="BK215" s="203">
        <f>ROUND(I215*H215,2)</f>
        <v>0</v>
      </c>
      <c r="BL215" s="17" t="s">
        <v>290</v>
      </c>
      <c r="BM215" s="202" t="s">
        <v>1610</v>
      </c>
    </row>
    <row r="216" spans="1:65" s="2" customFormat="1" ht="11.25">
      <c r="A216" s="34"/>
      <c r="B216" s="35"/>
      <c r="C216" s="36"/>
      <c r="D216" s="204" t="s">
        <v>174</v>
      </c>
      <c r="E216" s="36"/>
      <c r="F216" s="205" t="s">
        <v>1611</v>
      </c>
      <c r="G216" s="36"/>
      <c r="H216" s="36"/>
      <c r="I216" s="206"/>
      <c r="J216" s="36"/>
      <c r="K216" s="36"/>
      <c r="L216" s="39"/>
      <c r="M216" s="207"/>
      <c r="N216" s="208"/>
      <c r="O216" s="71"/>
      <c r="P216" s="71"/>
      <c r="Q216" s="71"/>
      <c r="R216" s="71"/>
      <c r="S216" s="71"/>
      <c r="T216" s="72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7" t="s">
        <v>174</v>
      </c>
      <c r="AU216" s="17" t="s">
        <v>84</v>
      </c>
    </row>
    <row r="217" spans="1:65" s="14" customFormat="1" ht="11.25">
      <c r="B217" s="220"/>
      <c r="C217" s="221"/>
      <c r="D217" s="211" t="s">
        <v>176</v>
      </c>
      <c r="E217" s="222" t="s">
        <v>1</v>
      </c>
      <c r="F217" s="223" t="s">
        <v>261</v>
      </c>
      <c r="G217" s="221"/>
      <c r="H217" s="224">
        <v>12</v>
      </c>
      <c r="I217" s="225"/>
      <c r="J217" s="221"/>
      <c r="K217" s="221"/>
      <c r="L217" s="226"/>
      <c r="M217" s="227"/>
      <c r="N217" s="228"/>
      <c r="O217" s="228"/>
      <c r="P217" s="228"/>
      <c r="Q217" s="228"/>
      <c r="R217" s="228"/>
      <c r="S217" s="228"/>
      <c r="T217" s="229"/>
      <c r="AT217" s="230" t="s">
        <v>176</v>
      </c>
      <c r="AU217" s="230" t="s">
        <v>84</v>
      </c>
      <c r="AV217" s="14" t="s">
        <v>84</v>
      </c>
      <c r="AW217" s="14" t="s">
        <v>31</v>
      </c>
      <c r="AX217" s="14" t="s">
        <v>75</v>
      </c>
      <c r="AY217" s="230" t="s">
        <v>164</v>
      </c>
    </row>
    <row r="218" spans="1:65" s="2" customFormat="1" ht="26.45" customHeight="1">
      <c r="A218" s="34"/>
      <c r="B218" s="35"/>
      <c r="C218" s="191" t="s">
        <v>406</v>
      </c>
      <c r="D218" s="191" t="s">
        <v>167</v>
      </c>
      <c r="E218" s="192" t="s">
        <v>1612</v>
      </c>
      <c r="F218" s="193" t="s">
        <v>1613</v>
      </c>
      <c r="G218" s="194" t="s">
        <v>791</v>
      </c>
      <c r="H218" s="242"/>
      <c r="I218" s="196"/>
      <c r="J218" s="197">
        <f>ROUND(I218*H218,2)</f>
        <v>0</v>
      </c>
      <c r="K218" s="193" t="s">
        <v>171</v>
      </c>
      <c r="L218" s="39"/>
      <c r="M218" s="198" t="s">
        <v>1</v>
      </c>
      <c r="N218" s="199" t="s">
        <v>40</v>
      </c>
      <c r="O218" s="71"/>
      <c r="P218" s="200">
        <f>O218*H218</f>
        <v>0</v>
      </c>
      <c r="Q218" s="200">
        <v>0</v>
      </c>
      <c r="R218" s="200">
        <f>Q218*H218</f>
        <v>0</v>
      </c>
      <c r="S218" s="200">
        <v>0</v>
      </c>
      <c r="T218" s="201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02" t="s">
        <v>290</v>
      </c>
      <c r="AT218" s="202" t="s">
        <v>167</v>
      </c>
      <c r="AU218" s="202" t="s">
        <v>84</v>
      </c>
      <c r="AY218" s="17" t="s">
        <v>164</v>
      </c>
      <c r="BE218" s="203">
        <f>IF(N218="základní",J218,0)</f>
        <v>0</v>
      </c>
      <c r="BF218" s="203">
        <f>IF(N218="snížená",J218,0)</f>
        <v>0</v>
      </c>
      <c r="BG218" s="203">
        <f>IF(N218="zákl. přenesená",J218,0)</f>
        <v>0</v>
      </c>
      <c r="BH218" s="203">
        <f>IF(N218="sníž. přenesená",J218,0)</f>
        <v>0</v>
      </c>
      <c r="BI218" s="203">
        <f>IF(N218="nulová",J218,0)</f>
        <v>0</v>
      </c>
      <c r="BJ218" s="17" t="s">
        <v>82</v>
      </c>
      <c r="BK218" s="203">
        <f>ROUND(I218*H218,2)</f>
        <v>0</v>
      </c>
      <c r="BL218" s="17" t="s">
        <v>290</v>
      </c>
      <c r="BM218" s="202" t="s">
        <v>1614</v>
      </c>
    </row>
    <row r="219" spans="1:65" s="2" customFormat="1" ht="11.25">
      <c r="A219" s="34"/>
      <c r="B219" s="35"/>
      <c r="C219" s="36"/>
      <c r="D219" s="204" t="s">
        <v>174</v>
      </c>
      <c r="E219" s="36"/>
      <c r="F219" s="205" t="s">
        <v>1615</v>
      </c>
      <c r="G219" s="36"/>
      <c r="H219" s="36"/>
      <c r="I219" s="206"/>
      <c r="J219" s="36"/>
      <c r="K219" s="36"/>
      <c r="L219" s="39"/>
      <c r="M219" s="207"/>
      <c r="N219" s="208"/>
      <c r="O219" s="71"/>
      <c r="P219" s="71"/>
      <c r="Q219" s="71"/>
      <c r="R219" s="71"/>
      <c r="S219" s="71"/>
      <c r="T219" s="72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174</v>
      </c>
      <c r="AU219" s="17" t="s">
        <v>84</v>
      </c>
    </row>
    <row r="220" spans="1:65" s="12" customFormat="1" ht="22.9" customHeight="1">
      <c r="B220" s="175"/>
      <c r="C220" s="176"/>
      <c r="D220" s="177" t="s">
        <v>74</v>
      </c>
      <c r="E220" s="189" t="s">
        <v>1616</v>
      </c>
      <c r="F220" s="189" t="s">
        <v>1617</v>
      </c>
      <c r="G220" s="176"/>
      <c r="H220" s="176"/>
      <c r="I220" s="179"/>
      <c r="J220" s="190">
        <f>BK220</f>
        <v>0</v>
      </c>
      <c r="K220" s="176"/>
      <c r="L220" s="181"/>
      <c r="M220" s="182"/>
      <c r="N220" s="183"/>
      <c r="O220" s="183"/>
      <c r="P220" s="184">
        <f>SUM(P221:P272)</f>
        <v>0</v>
      </c>
      <c r="Q220" s="183"/>
      <c r="R220" s="184">
        <f>SUM(R221:R272)</f>
        <v>0.34203</v>
      </c>
      <c r="S220" s="183"/>
      <c r="T220" s="185">
        <f>SUM(T221:T272)</f>
        <v>0</v>
      </c>
      <c r="AR220" s="186" t="s">
        <v>84</v>
      </c>
      <c r="AT220" s="187" t="s">
        <v>74</v>
      </c>
      <c r="AU220" s="187" t="s">
        <v>82</v>
      </c>
      <c r="AY220" s="186" t="s">
        <v>164</v>
      </c>
      <c r="BK220" s="188">
        <f>SUM(BK221:BK272)</f>
        <v>0</v>
      </c>
    </row>
    <row r="221" spans="1:65" s="2" customFormat="1" ht="24" customHeight="1">
      <c r="A221" s="34"/>
      <c r="B221" s="35"/>
      <c r="C221" s="191" t="s">
        <v>411</v>
      </c>
      <c r="D221" s="191" t="s">
        <v>167</v>
      </c>
      <c r="E221" s="192" t="s">
        <v>1618</v>
      </c>
      <c r="F221" s="193" t="s">
        <v>1619</v>
      </c>
      <c r="G221" s="194" t="s">
        <v>393</v>
      </c>
      <c r="H221" s="195">
        <v>1</v>
      </c>
      <c r="I221" s="196"/>
      <c r="J221" s="197">
        <f>ROUND(I221*H221,2)</f>
        <v>0</v>
      </c>
      <c r="K221" s="193" t="s">
        <v>171</v>
      </c>
      <c r="L221" s="39"/>
      <c r="M221" s="198" t="s">
        <v>1</v>
      </c>
      <c r="N221" s="199" t="s">
        <v>40</v>
      </c>
      <c r="O221" s="71"/>
      <c r="P221" s="200">
        <f>O221*H221</f>
        <v>0</v>
      </c>
      <c r="Q221" s="200">
        <v>1.1900000000000001E-3</v>
      </c>
      <c r="R221" s="200">
        <f>Q221*H221</f>
        <v>1.1900000000000001E-3</v>
      </c>
      <c r="S221" s="200">
        <v>0</v>
      </c>
      <c r="T221" s="201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02" t="s">
        <v>290</v>
      </c>
      <c r="AT221" s="202" t="s">
        <v>167</v>
      </c>
      <c r="AU221" s="202" t="s">
        <v>84</v>
      </c>
      <c r="AY221" s="17" t="s">
        <v>164</v>
      </c>
      <c r="BE221" s="203">
        <f>IF(N221="základní",J221,0)</f>
        <v>0</v>
      </c>
      <c r="BF221" s="203">
        <f>IF(N221="snížená",J221,0)</f>
        <v>0</v>
      </c>
      <c r="BG221" s="203">
        <f>IF(N221="zákl. přenesená",J221,0)</f>
        <v>0</v>
      </c>
      <c r="BH221" s="203">
        <f>IF(N221="sníž. přenesená",J221,0)</f>
        <v>0</v>
      </c>
      <c r="BI221" s="203">
        <f>IF(N221="nulová",J221,0)</f>
        <v>0</v>
      </c>
      <c r="BJ221" s="17" t="s">
        <v>82</v>
      </c>
      <c r="BK221" s="203">
        <f>ROUND(I221*H221,2)</f>
        <v>0</v>
      </c>
      <c r="BL221" s="17" t="s">
        <v>290</v>
      </c>
      <c r="BM221" s="202" t="s">
        <v>1620</v>
      </c>
    </row>
    <row r="222" spans="1:65" s="2" customFormat="1" ht="11.25">
      <c r="A222" s="34"/>
      <c r="B222" s="35"/>
      <c r="C222" s="36"/>
      <c r="D222" s="204" t="s">
        <v>174</v>
      </c>
      <c r="E222" s="36"/>
      <c r="F222" s="205" t="s">
        <v>1621</v>
      </c>
      <c r="G222" s="36"/>
      <c r="H222" s="36"/>
      <c r="I222" s="206"/>
      <c r="J222" s="36"/>
      <c r="K222" s="36"/>
      <c r="L222" s="39"/>
      <c r="M222" s="207"/>
      <c r="N222" s="208"/>
      <c r="O222" s="71"/>
      <c r="P222" s="71"/>
      <c r="Q222" s="71"/>
      <c r="R222" s="71"/>
      <c r="S222" s="71"/>
      <c r="T222" s="72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174</v>
      </c>
      <c r="AU222" s="17" t="s">
        <v>84</v>
      </c>
    </row>
    <row r="223" spans="1:65" s="2" customFormat="1" ht="40.9" customHeight="1">
      <c r="A223" s="34"/>
      <c r="B223" s="35"/>
      <c r="C223" s="232" t="s">
        <v>416</v>
      </c>
      <c r="D223" s="232" t="s">
        <v>291</v>
      </c>
      <c r="E223" s="233" t="s">
        <v>1622</v>
      </c>
      <c r="F223" s="234" t="s">
        <v>1623</v>
      </c>
      <c r="G223" s="235" t="s">
        <v>393</v>
      </c>
      <c r="H223" s="236">
        <v>1</v>
      </c>
      <c r="I223" s="237"/>
      <c r="J223" s="238">
        <f>ROUND(I223*H223,2)</f>
        <v>0</v>
      </c>
      <c r="K223" s="234" t="s">
        <v>1</v>
      </c>
      <c r="L223" s="239"/>
      <c r="M223" s="240" t="s">
        <v>1</v>
      </c>
      <c r="N223" s="241" t="s">
        <v>40</v>
      </c>
      <c r="O223" s="71"/>
      <c r="P223" s="200">
        <f>O223*H223</f>
        <v>0</v>
      </c>
      <c r="Q223" s="200">
        <v>1.4500000000000001E-2</v>
      </c>
      <c r="R223" s="200">
        <f>Q223*H223</f>
        <v>1.4500000000000001E-2</v>
      </c>
      <c r="S223" s="200">
        <v>0</v>
      </c>
      <c r="T223" s="201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02" t="s">
        <v>406</v>
      </c>
      <c r="AT223" s="202" t="s">
        <v>291</v>
      </c>
      <c r="AU223" s="202" t="s">
        <v>84</v>
      </c>
      <c r="AY223" s="17" t="s">
        <v>164</v>
      </c>
      <c r="BE223" s="203">
        <f>IF(N223="základní",J223,0)</f>
        <v>0</v>
      </c>
      <c r="BF223" s="203">
        <f>IF(N223="snížená",J223,0)</f>
        <v>0</v>
      </c>
      <c r="BG223" s="203">
        <f>IF(N223="zákl. přenesená",J223,0)</f>
        <v>0</v>
      </c>
      <c r="BH223" s="203">
        <f>IF(N223="sníž. přenesená",J223,0)</f>
        <v>0</v>
      </c>
      <c r="BI223" s="203">
        <f>IF(N223="nulová",J223,0)</f>
        <v>0</v>
      </c>
      <c r="BJ223" s="17" t="s">
        <v>82</v>
      </c>
      <c r="BK223" s="203">
        <f>ROUND(I223*H223,2)</f>
        <v>0</v>
      </c>
      <c r="BL223" s="17" t="s">
        <v>290</v>
      </c>
      <c r="BM223" s="202" t="s">
        <v>1624</v>
      </c>
    </row>
    <row r="224" spans="1:65" s="13" customFormat="1" ht="11.25">
      <c r="B224" s="209"/>
      <c r="C224" s="210"/>
      <c r="D224" s="211" t="s">
        <v>176</v>
      </c>
      <c r="E224" s="212" t="s">
        <v>1</v>
      </c>
      <c r="F224" s="213" t="s">
        <v>1625</v>
      </c>
      <c r="G224" s="210"/>
      <c r="H224" s="212" t="s">
        <v>1</v>
      </c>
      <c r="I224" s="214"/>
      <c r="J224" s="210"/>
      <c r="K224" s="210"/>
      <c r="L224" s="215"/>
      <c r="M224" s="216"/>
      <c r="N224" s="217"/>
      <c r="O224" s="217"/>
      <c r="P224" s="217"/>
      <c r="Q224" s="217"/>
      <c r="R224" s="217"/>
      <c r="S224" s="217"/>
      <c r="T224" s="218"/>
      <c r="AT224" s="219" t="s">
        <v>176</v>
      </c>
      <c r="AU224" s="219" t="s">
        <v>84</v>
      </c>
      <c r="AV224" s="13" t="s">
        <v>82</v>
      </c>
      <c r="AW224" s="13" t="s">
        <v>31</v>
      </c>
      <c r="AX224" s="13" t="s">
        <v>75</v>
      </c>
      <c r="AY224" s="219" t="s">
        <v>164</v>
      </c>
    </row>
    <row r="225" spans="1:65" s="14" customFormat="1" ht="11.25">
      <c r="B225" s="220"/>
      <c r="C225" s="221"/>
      <c r="D225" s="211" t="s">
        <v>176</v>
      </c>
      <c r="E225" s="222" t="s">
        <v>1</v>
      </c>
      <c r="F225" s="223" t="s">
        <v>1626</v>
      </c>
      <c r="G225" s="221"/>
      <c r="H225" s="224">
        <v>1</v>
      </c>
      <c r="I225" s="225"/>
      <c r="J225" s="221"/>
      <c r="K225" s="221"/>
      <c r="L225" s="226"/>
      <c r="M225" s="227"/>
      <c r="N225" s="228"/>
      <c r="O225" s="228"/>
      <c r="P225" s="228"/>
      <c r="Q225" s="228"/>
      <c r="R225" s="228"/>
      <c r="S225" s="228"/>
      <c r="T225" s="229"/>
      <c r="AT225" s="230" t="s">
        <v>176</v>
      </c>
      <c r="AU225" s="230" t="s">
        <v>84</v>
      </c>
      <c r="AV225" s="14" t="s">
        <v>84</v>
      </c>
      <c r="AW225" s="14" t="s">
        <v>31</v>
      </c>
      <c r="AX225" s="14" t="s">
        <v>75</v>
      </c>
      <c r="AY225" s="230" t="s">
        <v>164</v>
      </c>
    </row>
    <row r="226" spans="1:65" s="2" customFormat="1" ht="26.45" customHeight="1">
      <c r="A226" s="34"/>
      <c r="B226" s="35"/>
      <c r="C226" s="232" t="s">
        <v>424</v>
      </c>
      <c r="D226" s="232" t="s">
        <v>291</v>
      </c>
      <c r="E226" s="233" t="s">
        <v>1627</v>
      </c>
      <c r="F226" s="234" t="s">
        <v>1628</v>
      </c>
      <c r="G226" s="235" t="s">
        <v>393</v>
      </c>
      <c r="H226" s="236">
        <v>1</v>
      </c>
      <c r="I226" s="237"/>
      <c r="J226" s="238">
        <f>ROUND(I226*H226,2)</f>
        <v>0</v>
      </c>
      <c r="K226" s="234" t="s">
        <v>1</v>
      </c>
      <c r="L226" s="239"/>
      <c r="M226" s="240" t="s">
        <v>1</v>
      </c>
      <c r="N226" s="241" t="s">
        <v>40</v>
      </c>
      <c r="O226" s="71"/>
      <c r="P226" s="200">
        <f>O226*H226</f>
        <v>0</v>
      </c>
      <c r="Q226" s="200">
        <v>2.2000000000000001E-3</v>
      </c>
      <c r="R226" s="200">
        <f>Q226*H226</f>
        <v>2.2000000000000001E-3</v>
      </c>
      <c r="S226" s="200">
        <v>0</v>
      </c>
      <c r="T226" s="201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02" t="s">
        <v>406</v>
      </c>
      <c r="AT226" s="202" t="s">
        <v>291</v>
      </c>
      <c r="AU226" s="202" t="s">
        <v>84</v>
      </c>
      <c r="AY226" s="17" t="s">
        <v>164</v>
      </c>
      <c r="BE226" s="203">
        <f>IF(N226="základní",J226,0)</f>
        <v>0</v>
      </c>
      <c r="BF226" s="203">
        <f>IF(N226="snížená",J226,0)</f>
        <v>0</v>
      </c>
      <c r="BG226" s="203">
        <f>IF(N226="zákl. přenesená",J226,0)</f>
        <v>0</v>
      </c>
      <c r="BH226" s="203">
        <f>IF(N226="sníž. přenesená",J226,0)</f>
        <v>0</v>
      </c>
      <c r="BI226" s="203">
        <f>IF(N226="nulová",J226,0)</f>
        <v>0</v>
      </c>
      <c r="BJ226" s="17" t="s">
        <v>82</v>
      </c>
      <c r="BK226" s="203">
        <f>ROUND(I226*H226,2)</f>
        <v>0</v>
      </c>
      <c r="BL226" s="17" t="s">
        <v>290</v>
      </c>
      <c r="BM226" s="202" t="s">
        <v>1629</v>
      </c>
    </row>
    <row r="227" spans="1:65" s="14" customFormat="1" ht="11.25">
      <c r="B227" s="220"/>
      <c r="C227" s="221"/>
      <c r="D227" s="211" t="s">
        <v>176</v>
      </c>
      <c r="E227" s="222" t="s">
        <v>1</v>
      </c>
      <c r="F227" s="223" t="s">
        <v>1626</v>
      </c>
      <c r="G227" s="221"/>
      <c r="H227" s="224">
        <v>1</v>
      </c>
      <c r="I227" s="225"/>
      <c r="J227" s="221"/>
      <c r="K227" s="221"/>
      <c r="L227" s="226"/>
      <c r="M227" s="227"/>
      <c r="N227" s="228"/>
      <c r="O227" s="228"/>
      <c r="P227" s="228"/>
      <c r="Q227" s="228"/>
      <c r="R227" s="228"/>
      <c r="S227" s="228"/>
      <c r="T227" s="229"/>
      <c r="AT227" s="230" t="s">
        <v>176</v>
      </c>
      <c r="AU227" s="230" t="s">
        <v>84</v>
      </c>
      <c r="AV227" s="14" t="s">
        <v>84</v>
      </c>
      <c r="AW227" s="14" t="s">
        <v>31</v>
      </c>
      <c r="AX227" s="14" t="s">
        <v>75</v>
      </c>
      <c r="AY227" s="230" t="s">
        <v>164</v>
      </c>
    </row>
    <row r="228" spans="1:65" s="2" customFormat="1" ht="24">
      <c r="A228" s="34"/>
      <c r="B228" s="35"/>
      <c r="C228" s="191" t="s">
        <v>432</v>
      </c>
      <c r="D228" s="191" t="s">
        <v>167</v>
      </c>
      <c r="E228" s="192" t="s">
        <v>1630</v>
      </c>
      <c r="F228" s="193" t="s">
        <v>1631</v>
      </c>
      <c r="G228" s="194" t="s">
        <v>858</v>
      </c>
      <c r="H228" s="195">
        <v>4</v>
      </c>
      <c r="I228" s="196"/>
      <c r="J228" s="197">
        <f>ROUND(I228*H228,2)</f>
        <v>0</v>
      </c>
      <c r="K228" s="193" t="s">
        <v>171</v>
      </c>
      <c r="L228" s="39"/>
      <c r="M228" s="198" t="s">
        <v>1</v>
      </c>
      <c r="N228" s="199" t="s">
        <v>40</v>
      </c>
      <c r="O228" s="71"/>
      <c r="P228" s="200">
        <f>O228*H228</f>
        <v>0</v>
      </c>
      <c r="Q228" s="200">
        <v>1.73E-3</v>
      </c>
      <c r="R228" s="200">
        <f>Q228*H228</f>
        <v>6.9199999999999999E-3</v>
      </c>
      <c r="S228" s="200">
        <v>0</v>
      </c>
      <c r="T228" s="201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02" t="s">
        <v>290</v>
      </c>
      <c r="AT228" s="202" t="s">
        <v>167</v>
      </c>
      <c r="AU228" s="202" t="s">
        <v>84</v>
      </c>
      <c r="AY228" s="17" t="s">
        <v>164</v>
      </c>
      <c r="BE228" s="203">
        <f>IF(N228="základní",J228,0)</f>
        <v>0</v>
      </c>
      <c r="BF228" s="203">
        <f>IF(N228="snížená",J228,0)</f>
        <v>0</v>
      </c>
      <c r="BG228" s="203">
        <f>IF(N228="zákl. přenesená",J228,0)</f>
        <v>0</v>
      </c>
      <c r="BH228" s="203">
        <f>IF(N228="sníž. přenesená",J228,0)</f>
        <v>0</v>
      </c>
      <c r="BI228" s="203">
        <f>IF(N228="nulová",J228,0)</f>
        <v>0</v>
      </c>
      <c r="BJ228" s="17" t="s">
        <v>82</v>
      </c>
      <c r="BK228" s="203">
        <f>ROUND(I228*H228,2)</f>
        <v>0</v>
      </c>
      <c r="BL228" s="17" t="s">
        <v>290</v>
      </c>
      <c r="BM228" s="202" t="s">
        <v>1632</v>
      </c>
    </row>
    <row r="229" spans="1:65" s="2" customFormat="1" ht="11.25">
      <c r="A229" s="34"/>
      <c r="B229" s="35"/>
      <c r="C229" s="36"/>
      <c r="D229" s="204" t="s">
        <v>174</v>
      </c>
      <c r="E229" s="36"/>
      <c r="F229" s="205" t="s">
        <v>1633</v>
      </c>
      <c r="G229" s="36"/>
      <c r="H229" s="36"/>
      <c r="I229" s="206"/>
      <c r="J229" s="36"/>
      <c r="K229" s="36"/>
      <c r="L229" s="39"/>
      <c r="M229" s="207"/>
      <c r="N229" s="208"/>
      <c r="O229" s="71"/>
      <c r="P229" s="71"/>
      <c r="Q229" s="71"/>
      <c r="R229" s="71"/>
      <c r="S229" s="71"/>
      <c r="T229" s="72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174</v>
      </c>
      <c r="AU229" s="17" t="s">
        <v>84</v>
      </c>
    </row>
    <row r="230" spans="1:65" s="2" customFormat="1" ht="16.5" customHeight="1">
      <c r="A230" s="34"/>
      <c r="B230" s="35"/>
      <c r="C230" s="232" t="s">
        <v>438</v>
      </c>
      <c r="D230" s="232" t="s">
        <v>291</v>
      </c>
      <c r="E230" s="233" t="s">
        <v>1634</v>
      </c>
      <c r="F230" s="234" t="s">
        <v>1635</v>
      </c>
      <c r="G230" s="235" t="s">
        <v>393</v>
      </c>
      <c r="H230" s="236">
        <v>4</v>
      </c>
      <c r="I230" s="237"/>
      <c r="J230" s="238">
        <f>ROUND(I230*H230,2)</f>
        <v>0</v>
      </c>
      <c r="K230" s="234" t="s">
        <v>171</v>
      </c>
      <c r="L230" s="239"/>
      <c r="M230" s="240" t="s">
        <v>1</v>
      </c>
      <c r="N230" s="241" t="s">
        <v>40</v>
      </c>
      <c r="O230" s="71"/>
      <c r="P230" s="200">
        <f>O230*H230</f>
        <v>0</v>
      </c>
      <c r="Q230" s="200">
        <v>1.35E-2</v>
      </c>
      <c r="R230" s="200">
        <f>Q230*H230</f>
        <v>5.3999999999999999E-2</v>
      </c>
      <c r="S230" s="200">
        <v>0</v>
      </c>
      <c r="T230" s="201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202" t="s">
        <v>406</v>
      </c>
      <c r="AT230" s="202" t="s">
        <v>291</v>
      </c>
      <c r="AU230" s="202" t="s">
        <v>84</v>
      </c>
      <c r="AY230" s="17" t="s">
        <v>164</v>
      </c>
      <c r="BE230" s="203">
        <f>IF(N230="základní",J230,0)</f>
        <v>0</v>
      </c>
      <c r="BF230" s="203">
        <f>IF(N230="snížená",J230,0)</f>
        <v>0</v>
      </c>
      <c r="BG230" s="203">
        <f>IF(N230="zákl. přenesená",J230,0)</f>
        <v>0</v>
      </c>
      <c r="BH230" s="203">
        <f>IF(N230="sníž. přenesená",J230,0)</f>
        <v>0</v>
      </c>
      <c r="BI230" s="203">
        <f>IF(N230="nulová",J230,0)</f>
        <v>0</v>
      </c>
      <c r="BJ230" s="17" t="s">
        <v>82</v>
      </c>
      <c r="BK230" s="203">
        <f>ROUND(I230*H230,2)</f>
        <v>0</v>
      </c>
      <c r="BL230" s="17" t="s">
        <v>290</v>
      </c>
      <c r="BM230" s="202" t="s">
        <v>1636</v>
      </c>
    </row>
    <row r="231" spans="1:65" s="14" customFormat="1" ht="11.25">
      <c r="B231" s="220"/>
      <c r="C231" s="221"/>
      <c r="D231" s="211" t="s">
        <v>176</v>
      </c>
      <c r="E231" s="222" t="s">
        <v>1</v>
      </c>
      <c r="F231" s="223" t="s">
        <v>1543</v>
      </c>
      <c r="G231" s="221"/>
      <c r="H231" s="224">
        <v>4</v>
      </c>
      <c r="I231" s="225"/>
      <c r="J231" s="221"/>
      <c r="K231" s="221"/>
      <c r="L231" s="226"/>
      <c r="M231" s="227"/>
      <c r="N231" s="228"/>
      <c r="O231" s="228"/>
      <c r="P231" s="228"/>
      <c r="Q231" s="228"/>
      <c r="R231" s="228"/>
      <c r="S231" s="228"/>
      <c r="T231" s="229"/>
      <c r="AT231" s="230" t="s">
        <v>176</v>
      </c>
      <c r="AU231" s="230" t="s">
        <v>84</v>
      </c>
      <c r="AV231" s="14" t="s">
        <v>84</v>
      </c>
      <c r="AW231" s="14" t="s">
        <v>31</v>
      </c>
      <c r="AX231" s="14" t="s">
        <v>75</v>
      </c>
      <c r="AY231" s="230" t="s">
        <v>164</v>
      </c>
    </row>
    <row r="232" spans="1:65" s="2" customFormat="1" ht="16.5" customHeight="1">
      <c r="A232" s="34"/>
      <c r="B232" s="35"/>
      <c r="C232" s="232" t="s">
        <v>444</v>
      </c>
      <c r="D232" s="232" t="s">
        <v>291</v>
      </c>
      <c r="E232" s="233" t="s">
        <v>1637</v>
      </c>
      <c r="F232" s="234" t="s">
        <v>1638</v>
      </c>
      <c r="G232" s="235" t="s">
        <v>393</v>
      </c>
      <c r="H232" s="236">
        <v>4</v>
      </c>
      <c r="I232" s="237"/>
      <c r="J232" s="238">
        <f>ROUND(I232*H232,2)</f>
        <v>0</v>
      </c>
      <c r="K232" s="234" t="s">
        <v>1</v>
      </c>
      <c r="L232" s="239"/>
      <c r="M232" s="240" t="s">
        <v>1</v>
      </c>
      <c r="N232" s="241" t="s">
        <v>40</v>
      </c>
      <c r="O232" s="71"/>
      <c r="P232" s="200">
        <f>O232*H232</f>
        <v>0</v>
      </c>
      <c r="Q232" s="200">
        <v>1.2E-2</v>
      </c>
      <c r="R232" s="200">
        <f>Q232*H232</f>
        <v>4.8000000000000001E-2</v>
      </c>
      <c r="S232" s="200">
        <v>0</v>
      </c>
      <c r="T232" s="201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202" t="s">
        <v>406</v>
      </c>
      <c r="AT232" s="202" t="s">
        <v>291</v>
      </c>
      <c r="AU232" s="202" t="s">
        <v>84</v>
      </c>
      <c r="AY232" s="17" t="s">
        <v>164</v>
      </c>
      <c r="BE232" s="203">
        <f>IF(N232="základní",J232,0)</f>
        <v>0</v>
      </c>
      <c r="BF232" s="203">
        <f>IF(N232="snížená",J232,0)</f>
        <v>0</v>
      </c>
      <c r="BG232" s="203">
        <f>IF(N232="zákl. přenesená",J232,0)</f>
        <v>0</v>
      </c>
      <c r="BH232" s="203">
        <f>IF(N232="sníž. přenesená",J232,0)</f>
        <v>0</v>
      </c>
      <c r="BI232" s="203">
        <f>IF(N232="nulová",J232,0)</f>
        <v>0</v>
      </c>
      <c r="BJ232" s="17" t="s">
        <v>82</v>
      </c>
      <c r="BK232" s="203">
        <f>ROUND(I232*H232,2)</f>
        <v>0</v>
      </c>
      <c r="BL232" s="17" t="s">
        <v>290</v>
      </c>
      <c r="BM232" s="202" t="s">
        <v>1639</v>
      </c>
    </row>
    <row r="233" spans="1:65" s="14" customFormat="1" ht="11.25">
      <c r="B233" s="220"/>
      <c r="C233" s="221"/>
      <c r="D233" s="211" t="s">
        <v>176</v>
      </c>
      <c r="E233" s="222" t="s">
        <v>1</v>
      </c>
      <c r="F233" s="223" t="s">
        <v>1543</v>
      </c>
      <c r="G233" s="221"/>
      <c r="H233" s="224">
        <v>4</v>
      </c>
      <c r="I233" s="225"/>
      <c r="J233" s="221"/>
      <c r="K233" s="221"/>
      <c r="L233" s="226"/>
      <c r="M233" s="227"/>
      <c r="N233" s="228"/>
      <c r="O233" s="228"/>
      <c r="P233" s="228"/>
      <c r="Q233" s="228"/>
      <c r="R233" s="228"/>
      <c r="S233" s="228"/>
      <c r="T233" s="229"/>
      <c r="AT233" s="230" t="s">
        <v>176</v>
      </c>
      <c r="AU233" s="230" t="s">
        <v>84</v>
      </c>
      <c r="AV233" s="14" t="s">
        <v>84</v>
      </c>
      <c r="AW233" s="14" t="s">
        <v>31</v>
      </c>
      <c r="AX233" s="14" t="s">
        <v>75</v>
      </c>
      <c r="AY233" s="230" t="s">
        <v>164</v>
      </c>
    </row>
    <row r="234" spans="1:65" s="2" customFormat="1" ht="26.45" customHeight="1">
      <c r="A234" s="34"/>
      <c r="B234" s="35"/>
      <c r="C234" s="191" t="s">
        <v>453</v>
      </c>
      <c r="D234" s="191" t="s">
        <v>167</v>
      </c>
      <c r="E234" s="192" t="s">
        <v>1640</v>
      </c>
      <c r="F234" s="193" t="s">
        <v>1641</v>
      </c>
      <c r="G234" s="194" t="s">
        <v>858</v>
      </c>
      <c r="H234" s="195">
        <v>2</v>
      </c>
      <c r="I234" s="196"/>
      <c r="J234" s="197">
        <f>ROUND(I234*H234,2)</f>
        <v>0</v>
      </c>
      <c r="K234" s="193" t="s">
        <v>171</v>
      </c>
      <c r="L234" s="39"/>
      <c r="M234" s="198" t="s">
        <v>1</v>
      </c>
      <c r="N234" s="199" t="s">
        <v>40</v>
      </c>
      <c r="O234" s="71"/>
      <c r="P234" s="200">
        <f>O234*H234</f>
        <v>0</v>
      </c>
      <c r="Q234" s="200">
        <v>5.8300000000000001E-3</v>
      </c>
      <c r="R234" s="200">
        <f>Q234*H234</f>
        <v>1.166E-2</v>
      </c>
      <c r="S234" s="200">
        <v>0</v>
      </c>
      <c r="T234" s="201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02" t="s">
        <v>290</v>
      </c>
      <c r="AT234" s="202" t="s">
        <v>167</v>
      </c>
      <c r="AU234" s="202" t="s">
        <v>84</v>
      </c>
      <c r="AY234" s="17" t="s">
        <v>164</v>
      </c>
      <c r="BE234" s="203">
        <f>IF(N234="základní",J234,0)</f>
        <v>0</v>
      </c>
      <c r="BF234" s="203">
        <f>IF(N234="snížená",J234,0)</f>
        <v>0</v>
      </c>
      <c r="BG234" s="203">
        <f>IF(N234="zákl. přenesená",J234,0)</f>
        <v>0</v>
      </c>
      <c r="BH234" s="203">
        <f>IF(N234="sníž. přenesená",J234,0)</f>
        <v>0</v>
      </c>
      <c r="BI234" s="203">
        <f>IF(N234="nulová",J234,0)</f>
        <v>0</v>
      </c>
      <c r="BJ234" s="17" t="s">
        <v>82</v>
      </c>
      <c r="BK234" s="203">
        <f>ROUND(I234*H234,2)</f>
        <v>0</v>
      </c>
      <c r="BL234" s="17" t="s">
        <v>290</v>
      </c>
      <c r="BM234" s="202" t="s">
        <v>1642</v>
      </c>
    </row>
    <row r="235" spans="1:65" s="2" customFormat="1" ht="11.25">
      <c r="A235" s="34"/>
      <c r="B235" s="35"/>
      <c r="C235" s="36"/>
      <c r="D235" s="204" t="s">
        <v>174</v>
      </c>
      <c r="E235" s="36"/>
      <c r="F235" s="205" t="s">
        <v>1643</v>
      </c>
      <c r="G235" s="36"/>
      <c r="H235" s="36"/>
      <c r="I235" s="206"/>
      <c r="J235" s="36"/>
      <c r="K235" s="36"/>
      <c r="L235" s="39"/>
      <c r="M235" s="207"/>
      <c r="N235" s="208"/>
      <c r="O235" s="71"/>
      <c r="P235" s="71"/>
      <c r="Q235" s="71"/>
      <c r="R235" s="71"/>
      <c r="S235" s="71"/>
      <c r="T235" s="72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174</v>
      </c>
      <c r="AU235" s="17" t="s">
        <v>84</v>
      </c>
    </row>
    <row r="236" spans="1:65" s="2" customFormat="1" ht="26.45" customHeight="1">
      <c r="A236" s="34"/>
      <c r="B236" s="35"/>
      <c r="C236" s="232" t="s">
        <v>458</v>
      </c>
      <c r="D236" s="232" t="s">
        <v>291</v>
      </c>
      <c r="E236" s="233" t="s">
        <v>1644</v>
      </c>
      <c r="F236" s="234" t="s">
        <v>1645</v>
      </c>
      <c r="G236" s="235" t="s">
        <v>393</v>
      </c>
      <c r="H236" s="236">
        <v>2</v>
      </c>
      <c r="I236" s="237"/>
      <c r="J236" s="238">
        <f>ROUND(I236*H236,2)</f>
        <v>0</v>
      </c>
      <c r="K236" s="234" t="s">
        <v>171</v>
      </c>
      <c r="L236" s="239"/>
      <c r="M236" s="240" t="s">
        <v>1</v>
      </c>
      <c r="N236" s="241" t="s">
        <v>40</v>
      </c>
      <c r="O236" s="71"/>
      <c r="P236" s="200">
        <f>O236*H236</f>
        <v>0</v>
      </c>
      <c r="Q236" s="200">
        <v>0.03</v>
      </c>
      <c r="R236" s="200">
        <f>Q236*H236</f>
        <v>0.06</v>
      </c>
      <c r="S236" s="200">
        <v>0</v>
      </c>
      <c r="T236" s="201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02" t="s">
        <v>406</v>
      </c>
      <c r="AT236" s="202" t="s">
        <v>291</v>
      </c>
      <c r="AU236" s="202" t="s">
        <v>84</v>
      </c>
      <c r="AY236" s="17" t="s">
        <v>164</v>
      </c>
      <c r="BE236" s="203">
        <f>IF(N236="základní",J236,0)</f>
        <v>0</v>
      </c>
      <c r="BF236" s="203">
        <f>IF(N236="snížená",J236,0)</f>
        <v>0</v>
      </c>
      <c r="BG236" s="203">
        <f>IF(N236="zákl. přenesená",J236,0)</f>
        <v>0</v>
      </c>
      <c r="BH236" s="203">
        <f>IF(N236="sníž. přenesená",J236,0)</f>
        <v>0</v>
      </c>
      <c r="BI236" s="203">
        <f>IF(N236="nulová",J236,0)</f>
        <v>0</v>
      </c>
      <c r="BJ236" s="17" t="s">
        <v>82</v>
      </c>
      <c r="BK236" s="203">
        <f>ROUND(I236*H236,2)</f>
        <v>0</v>
      </c>
      <c r="BL236" s="17" t="s">
        <v>290</v>
      </c>
      <c r="BM236" s="202" t="s">
        <v>1646</v>
      </c>
    </row>
    <row r="237" spans="1:65" s="14" customFormat="1" ht="11.25">
      <c r="B237" s="220"/>
      <c r="C237" s="221"/>
      <c r="D237" s="211" t="s">
        <v>176</v>
      </c>
      <c r="E237" s="222" t="s">
        <v>1</v>
      </c>
      <c r="F237" s="223" t="s">
        <v>1647</v>
      </c>
      <c r="G237" s="221"/>
      <c r="H237" s="224">
        <v>2</v>
      </c>
      <c r="I237" s="225"/>
      <c r="J237" s="221"/>
      <c r="K237" s="221"/>
      <c r="L237" s="226"/>
      <c r="M237" s="227"/>
      <c r="N237" s="228"/>
      <c r="O237" s="228"/>
      <c r="P237" s="228"/>
      <c r="Q237" s="228"/>
      <c r="R237" s="228"/>
      <c r="S237" s="228"/>
      <c r="T237" s="229"/>
      <c r="AT237" s="230" t="s">
        <v>176</v>
      </c>
      <c r="AU237" s="230" t="s">
        <v>84</v>
      </c>
      <c r="AV237" s="14" t="s">
        <v>84</v>
      </c>
      <c r="AW237" s="14" t="s">
        <v>31</v>
      </c>
      <c r="AX237" s="14" t="s">
        <v>75</v>
      </c>
      <c r="AY237" s="230" t="s">
        <v>164</v>
      </c>
    </row>
    <row r="238" spans="1:65" s="2" customFormat="1" ht="26.45" customHeight="1">
      <c r="A238" s="34"/>
      <c r="B238" s="35"/>
      <c r="C238" s="191" t="s">
        <v>464</v>
      </c>
      <c r="D238" s="191" t="s">
        <v>167</v>
      </c>
      <c r="E238" s="192" t="s">
        <v>1648</v>
      </c>
      <c r="F238" s="193" t="s">
        <v>1649</v>
      </c>
      <c r="G238" s="194" t="s">
        <v>858</v>
      </c>
      <c r="H238" s="195">
        <v>1</v>
      </c>
      <c r="I238" s="196"/>
      <c r="J238" s="197">
        <f>ROUND(I238*H238,2)</f>
        <v>0</v>
      </c>
      <c r="K238" s="193" t="s">
        <v>171</v>
      </c>
      <c r="L238" s="39"/>
      <c r="M238" s="198" t="s">
        <v>1</v>
      </c>
      <c r="N238" s="199" t="s">
        <v>40</v>
      </c>
      <c r="O238" s="71"/>
      <c r="P238" s="200">
        <f>O238*H238</f>
        <v>0</v>
      </c>
      <c r="Q238" s="200">
        <v>1.7000000000000001E-4</v>
      </c>
      <c r="R238" s="200">
        <f>Q238*H238</f>
        <v>1.7000000000000001E-4</v>
      </c>
      <c r="S238" s="200">
        <v>0</v>
      </c>
      <c r="T238" s="201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02" t="s">
        <v>290</v>
      </c>
      <c r="AT238" s="202" t="s">
        <v>167</v>
      </c>
      <c r="AU238" s="202" t="s">
        <v>84</v>
      </c>
      <c r="AY238" s="17" t="s">
        <v>164</v>
      </c>
      <c r="BE238" s="203">
        <f>IF(N238="základní",J238,0)</f>
        <v>0</v>
      </c>
      <c r="BF238" s="203">
        <f>IF(N238="snížená",J238,0)</f>
        <v>0</v>
      </c>
      <c r="BG238" s="203">
        <f>IF(N238="zákl. přenesená",J238,0)</f>
        <v>0</v>
      </c>
      <c r="BH238" s="203">
        <f>IF(N238="sníž. přenesená",J238,0)</f>
        <v>0</v>
      </c>
      <c r="BI238" s="203">
        <f>IF(N238="nulová",J238,0)</f>
        <v>0</v>
      </c>
      <c r="BJ238" s="17" t="s">
        <v>82</v>
      </c>
      <c r="BK238" s="203">
        <f>ROUND(I238*H238,2)</f>
        <v>0</v>
      </c>
      <c r="BL238" s="17" t="s">
        <v>290</v>
      </c>
      <c r="BM238" s="202" t="s">
        <v>1650</v>
      </c>
    </row>
    <row r="239" spans="1:65" s="2" customFormat="1" ht="11.25">
      <c r="A239" s="34"/>
      <c r="B239" s="35"/>
      <c r="C239" s="36"/>
      <c r="D239" s="204" t="s">
        <v>174</v>
      </c>
      <c r="E239" s="36"/>
      <c r="F239" s="205" t="s">
        <v>1651</v>
      </c>
      <c r="G239" s="36"/>
      <c r="H239" s="36"/>
      <c r="I239" s="206"/>
      <c r="J239" s="36"/>
      <c r="K239" s="36"/>
      <c r="L239" s="39"/>
      <c r="M239" s="207"/>
      <c r="N239" s="208"/>
      <c r="O239" s="71"/>
      <c r="P239" s="71"/>
      <c r="Q239" s="71"/>
      <c r="R239" s="71"/>
      <c r="S239" s="71"/>
      <c r="T239" s="72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7" t="s">
        <v>174</v>
      </c>
      <c r="AU239" s="17" t="s">
        <v>84</v>
      </c>
    </row>
    <row r="240" spans="1:65" s="2" customFormat="1" ht="48" customHeight="1">
      <c r="A240" s="34"/>
      <c r="B240" s="35"/>
      <c r="C240" s="232" t="s">
        <v>470</v>
      </c>
      <c r="D240" s="232" t="s">
        <v>291</v>
      </c>
      <c r="E240" s="233" t="s">
        <v>1652</v>
      </c>
      <c r="F240" s="234" t="s">
        <v>1653</v>
      </c>
      <c r="G240" s="235" t="s">
        <v>393</v>
      </c>
      <c r="H240" s="236">
        <v>3</v>
      </c>
      <c r="I240" s="237"/>
      <c r="J240" s="238">
        <f>ROUND(I240*H240,2)</f>
        <v>0</v>
      </c>
      <c r="K240" s="234" t="s">
        <v>1</v>
      </c>
      <c r="L240" s="239"/>
      <c r="M240" s="240" t="s">
        <v>1</v>
      </c>
      <c r="N240" s="241" t="s">
        <v>40</v>
      </c>
      <c r="O240" s="71"/>
      <c r="P240" s="200">
        <f>O240*H240</f>
        <v>0</v>
      </c>
      <c r="Q240" s="200">
        <v>2.1999999999999999E-2</v>
      </c>
      <c r="R240" s="200">
        <f>Q240*H240</f>
        <v>6.6000000000000003E-2</v>
      </c>
      <c r="S240" s="200">
        <v>0</v>
      </c>
      <c r="T240" s="201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02" t="s">
        <v>406</v>
      </c>
      <c r="AT240" s="202" t="s">
        <v>291</v>
      </c>
      <c r="AU240" s="202" t="s">
        <v>84</v>
      </c>
      <c r="AY240" s="17" t="s">
        <v>164</v>
      </c>
      <c r="BE240" s="203">
        <f>IF(N240="základní",J240,0)</f>
        <v>0</v>
      </c>
      <c r="BF240" s="203">
        <f>IF(N240="snížená",J240,0)</f>
        <v>0</v>
      </c>
      <c r="BG240" s="203">
        <f>IF(N240="zákl. přenesená",J240,0)</f>
        <v>0</v>
      </c>
      <c r="BH240" s="203">
        <f>IF(N240="sníž. přenesená",J240,0)</f>
        <v>0</v>
      </c>
      <c r="BI240" s="203">
        <f>IF(N240="nulová",J240,0)</f>
        <v>0</v>
      </c>
      <c r="BJ240" s="17" t="s">
        <v>82</v>
      </c>
      <c r="BK240" s="203">
        <f>ROUND(I240*H240,2)</f>
        <v>0</v>
      </c>
      <c r="BL240" s="17" t="s">
        <v>290</v>
      </c>
      <c r="BM240" s="202" t="s">
        <v>1654</v>
      </c>
    </row>
    <row r="241" spans="1:65" s="2" customFormat="1" ht="48" customHeight="1">
      <c r="A241" s="34"/>
      <c r="B241" s="35"/>
      <c r="C241" s="232" t="s">
        <v>475</v>
      </c>
      <c r="D241" s="232" t="s">
        <v>291</v>
      </c>
      <c r="E241" s="233" t="s">
        <v>1655</v>
      </c>
      <c r="F241" s="234" t="s">
        <v>1656</v>
      </c>
      <c r="G241" s="235" t="s">
        <v>393</v>
      </c>
      <c r="H241" s="236">
        <v>2</v>
      </c>
      <c r="I241" s="237"/>
      <c r="J241" s="238">
        <f>ROUND(I241*H241,2)</f>
        <v>0</v>
      </c>
      <c r="K241" s="234" t="s">
        <v>1</v>
      </c>
      <c r="L241" s="239"/>
      <c r="M241" s="240" t="s">
        <v>1</v>
      </c>
      <c r="N241" s="241" t="s">
        <v>40</v>
      </c>
      <c r="O241" s="71"/>
      <c r="P241" s="200">
        <f>O241*H241</f>
        <v>0</v>
      </c>
      <c r="Q241" s="200">
        <v>2.1999999999999999E-2</v>
      </c>
      <c r="R241" s="200">
        <f>Q241*H241</f>
        <v>4.3999999999999997E-2</v>
      </c>
      <c r="S241" s="200">
        <v>0</v>
      </c>
      <c r="T241" s="201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02" t="s">
        <v>406</v>
      </c>
      <c r="AT241" s="202" t="s">
        <v>291</v>
      </c>
      <c r="AU241" s="202" t="s">
        <v>84</v>
      </c>
      <c r="AY241" s="17" t="s">
        <v>164</v>
      </c>
      <c r="BE241" s="203">
        <f>IF(N241="základní",J241,0)</f>
        <v>0</v>
      </c>
      <c r="BF241" s="203">
        <f>IF(N241="snížená",J241,0)</f>
        <v>0</v>
      </c>
      <c r="BG241" s="203">
        <f>IF(N241="zákl. přenesená",J241,0)</f>
        <v>0</v>
      </c>
      <c r="BH241" s="203">
        <f>IF(N241="sníž. přenesená",J241,0)</f>
        <v>0</v>
      </c>
      <c r="BI241" s="203">
        <f>IF(N241="nulová",J241,0)</f>
        <v>0</v>
      </c>
      <c r="BJ241" s="17" t="s">
        <v>82</v>
      </c>
      <c r="BK241" s="203">
        <f>ROUND(I241*H241,2)</f>
        <v>0</v>
      </c>
      <c r="BL241" s="17" t="s">
        <v>290</v>
      </c>
      <c r="BM241" s="202" t="s">
        <v>1657</v>
      </c>
    </row>
    <row r="242" spans="1:65" s="14" customFormat="1" ht="11.25">
      <c r="B242" s="220"/>
      <c r="C242" s="221"/>
      <c r="D242" s="211" t="s">
        <v>176</v>
      </c>
      <c r="E242" s="222" t="s">
        <v>1</v>
      </c>
      <c r="F242" s="223" t="s">
        <v>1658</v>
      </c>
      <c r="G242" s="221"/>
      <c r="H242" s="224">
        <v>2</v>
      </c>
      <c r="I242" s="225"/>
      <c r="J242" s="221"/>
      <c r="K242" s="221"/>
      <c r="L242" s="226"/>
      <c r="M242" s="227"/>
      <c r="N242" s="228"/>
      <c r="O242" s="228"/>
      <c r="P242" s="228"/>
      <c r="Q242" s="228"/>
      <c r="R242" s="228"/>
      <c r="S242" s="228"/>
      <c r="T242" s="229"/>
      <c r="AT242" s="230" t="s">
        <v>176</v>
      </c>
      <c r="AU242" s="230" t="s">
        <v>84</v>
      </c>
      <c r="AV242" s="14" t="s">
        <v>84</v>
      </c>
      <c r="AW242" s="14" t="s">
        <v>31</v>
      </c>
      <c r="AX242" s="14" t="s">
        <v>75</v>
      </c>
      <c r="AY242" s="230" t="s">
        <v>164</v>
      </c>
    </row>
    <row r="243" spans="1:65" s="2" customFormat="1" ht="26.45" customHeight="1">
      <c r="A243" s="34"/>
      <c r="B243" s="35"/>
      <c r="C243" s="191" t="s">
        <v>482</v>
      </c>
      <c r="D243" s="191" t="s">
        <v>167</v>
      </c>
      <c r="E243" s="192" t="s">
        <v>1659</v>
      </c>
      <c r="F243" s="193" t="s">
        <v>1660</v>
      </c>
      <c r="G243" s="194" t="s">
        <v>858</v>
      </c>
      <c r="H243" s="195">
        <v>2</v>
      </c>
      <c r="I243" s="196"/>
      <c r="J243" s="197">
        <f>ROUND(I243*H243,2)</f>
        <v>0</v>
      </c>
      <c r="K243" s="193" t="s">
        <v>171</v>
      </c>
      <c r="L243" s="39"/>
      <c r="M243" s="198" t="s">
        <v>1</v>
      </c>
      <c r="N243" s="199" t="s">
        <v>40</v>
      </c>
      <c r="O243" s="71"/>
      <c r="P243" s="200">
        <f>O243*H243</f>
        <v>0</v>
      </c>
      <c r="Q243" s="200">
        <v>4.2999999999999999E-4</v>
      </c>
      <c r="R243" s="200">
        <f>Q243*H243</f>
        <v>8.5999999999999998E-4</v>
      </c>
      <c r="S243" s="200">
        <v>0</v>
      </c>
      <c r="T243" s="201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202" t="s">
        <v>290</v>
      </c>
      <c r="AT243" s="202" t="s">
        <v>167</v>
      </c>
      <c r="AU243" s="202" t="s">
        <v>84</v>
      </c>
      <c r="AY243" s="17" t="s">
        <v>164</v>
      </c>
      <c r="BE243" s="203">
        <f>IF(N243="základní",J243,0)</f>
        <v>0</v>
      </c>
      <c r="BF243" s="203">
        <f>IF(N243="snížená",J243,0)</f>
        <v>0</v>
      </c>
      <c r="BG243" s="203">
        <f>IF(N243="zákl. přenesená",J243,0)</f>
        <v>0</v>
      </c>
      <c r="BH243" s="203">
        <f>IF(N243="sníž. přenesená",J243,0)</f>
        <v>0</v>
      </c>
      <c r="BI243" s="203">
        <f>IF(N243="nulová",J243,0)</f>
        <v>0</v>
      </c>
      <c r="BJ243" s="17" t="s">
        <v>82</v>
      </c>
      <c r="BK243" s="203">
        <f>ROUND(I243*H243,2)</f>
        <v>0</v>
      </c>
      <c r="BL243" s="17" t="s">
        <v>290</v>
      </c>
      <c r="BM243" s="202" t="s">
        <v>1661</v>
      </c>
    </row>
    <row r="244" spans="1:65" s="2" customFormat="1" ht="11.25">
      <c r="A244" s="34"/>
      <c r="B244" s="35"/>
      <c r="C244" s="36"/>
      <c r="D244" s="204" t="s">
        <v>174</v>
      </c>
      <c r="E244" s="36"/>
      <c r="F244" s="205" t="s">
        <v>1662</v>
      </c>
      <c r="G244" s="36"/>
      <c r="H244" s="36"/>
      <c r="I244" s="206"/>
      <c r="J244" s="36"/>
      <c r="K244" s="36"/>
      <c r="L244" s="39"/>
      <c r="M244" s="207"/>
      <c r="N244" s="208"/>
      <c r="O244" s="71"/>
      <c r="P244" s="71"/>
      <c r="Q244" s="71"/>
      <c r="R244" s="71"/>
      <c r="S244" s="71"/>
      <c r="T244" s="72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7" t="s">
        <v>174</v>
      </c>
      <c r="AU244" s="17" t="s">
        <v>84</v>
      </c>
    </row>
    <row r="245" spans="1:65" s="14" customFormat="1" ht="11.25">
      <c r="B245" s="220"/>
      <c r="C245" s="221"/>
      <c r="D245" s="211" t="s">
        <v>176</v>
      </c>
      <c r="E245" s="222" t="s">
        <v>1</v>
      </c>
      <c r="F245" s="223" t="s">
        <v>1663</v>
      </c>
      <c r="G245" s="221"/>
      <c r="H245" s="224">
        <v>2</v>
      </c>
      <c r="I245" s="225"/>
      <c r="J245" s="221"/>
      <c r="K245" s="221"/>
      <c r="L245" s="226"/>
      <c r="M245" s="227"/>
      <c r="N245" s="228"/>
      <c r="O245" s="228"/>
      <c r="P245" s="228"/>
      <c r="Q245" s="228"/>
      <c r="R245" s="228"/>
      <c r="S245" s="228"/>
      <c r="T245" s="229"/>
      <c r="AT245" s="230" t="s">
        <v>176</v>
      </c>
      <c r="AU245" s="230" t="s">
        <v>84</v>
      </c>
      <c r="AV245" s="14" t="s">
        <v>84</v>
      </c>
      <c r="AW245" s="14" t="s">
        <v>31</v>
      </c>
      <c r="AX245" s="14" t="s">
        <v>75</v>
      </c>
      <c r="AY245" s="230" t="s">
        <v>164</v>
      </c>
    </row>
    <row r="246" spans="1:65" s="2" customFormat="1" ht="26.45" customHeight="1">
      <c r="A246" s="34"/>
      <c r="B246" s="35"/>
      <c r="C246" s="232" t="s">
        <v>489</v>
      </c>
      <c r="D246" s="232" t="s">
        <v>291</v>
      </c>
      <c r="E246" s="233" t="s">
        <v>1664</v>
      </c>
      <c r="F246" s="234" t="s">
        <v>1665</v>
      </c>
      <c r="G246" s="235" t="s">
        <v>393</v>
      </c>
      <c r="H246" s="236">
        <v>4</v>
      </c>
      <c r="I246" s="237"/>
      <c r="J246" s="238">
        <f>ROUND(I246*H246,2)</f>
        <v>0</v>
      </c>
      <c r="K246" s="234" t="s">
        <v>171</v>
      </c>
      <c r="L246" s="239"/>
      <c r="M246" s="240" t="s">
        <v>1</v>
      </c>
      <c r="N246" s="241" t="s">
        <v>40</v>
      </c>
      <c r="O246" s="71"/>
      <c r="P246" s="200">
        <f>O246*H246</f>
        <v>0</v>
      </c>
      <c r="Q246" s="200">
        <v>3.1E-4</v>
      </c>
      <c r="R246" s="200">
        <f>Q246*H246</f>
        <v>1.24E-3</v>
      </c>
      <c r="S246" s="200">
        <v>0</v>
      </c>
      <c r="T246" s="201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202" t="s">
        <v>406</v>
      </c>
      <c r="AT246" s="202" t="s">
        <v>291</v>
      </c>
      <c r="AU246" s="202" t="s">
        <v>84</v>
      </c>
      <c r="AY246" s="17" t="s">
        <v>164</v>
      </c>
      <c r="BE246" s="203">
        <f>IF(N246="základní",J246,0)</f>
        <v>0</v>
      </c>
      <c r="BF246" s="203">
        <f>IF(N246="snížená",J246,0)</f>
        <v>0</v>
      </c>
      <c r="BG246" s="203">
        <f>IF(N246="zákl. přenesená",J246,0)</f>
        <v>0</v>
      </c>
      <c r="BH246" s="203">
        <f>IF(N246="sníž. přenesená",J246,0)</f>
        <v>0</v>
      </c>
      <c r="BI246" s="203">
        <f>IF(N246="nulová",J246,0)</f>
        <v>0</v>
      </c>
      <c r="BJ246" s="17" t="s">
        <v>82</v>
      </c>
      <c r="BK246" s="203">
        <f>ROUND(I246*H246,2)</f>
        <v>0</v>
      </c>
      <c r="BL246" s="17" t="s">
        <v>290</v>
      </c>
      <c r="BM246" s="202" t="s">
        <v>1666</v>
      </c>
    </row>
    <row r="247" spans="1:65" s="14" customFormat="1" ht="11.25">
      <c r="B247" s="220"/>
      <c r="C247" s="221"/>
      <c r="D247" s="211" t="s">
        <v>176</v>
      </c>
      <c r="E247" s="222" t="s">
        <v>1</v>
      </c>
      <c r="F247" s="223" t="s">
        <v>1667</v>
      </c>
      <c r="G247" s="221"/>
      <c r="H247" s="224">
        <v>4</v>
      </c>
      <c r="I247" s="225"/>
      <c r="J247" s="221"/>
      <c r="K247" s="221"/>
      <c r="L247" s="226"/>
      <c r="M247" s="227"/>
      <c r="N247" s="228"/>
      <c r="O247" s="228"/>
      <c r="P247" s="228"/>
      <c r="Q247" s="228"/>
      <c r="R247" s="228"/>
      <c r="S247" s="228"/>
      <c r="T247" s="229"/>
      <c r="AT247" s="230" t="s">
        <v>176</v>
      </c>
      <c r="AU247" s="230" t="s">
        <v>84</v>
      </c>
      <c r="AV247" s="14" t="s">
        <v>84</v>
      </c>
      <c r="AW247" s="14" t="s">
        <v>31</v>
      </c>
      <c r="AX247" s="14" t="s">
        <v>75</v>
      </c>
      <c r="AY247" s="230" t="s">
        <v>164</v>
      </c>
    </row>
    <row r="248" spans="1:65" s="2" customFormat="1" ht="24">
      <c r="A248" s="34"/>
      <c r="B248" s="35"/>
      <c r="C248" s="191" t="s">
        <v>495</v>
      </c>
      <c r="D248" s="191" t="s">
        <v>167</v>
      </c>
      <c r="E248" s="192" t="s">
        <v>1668</v>
      </c>
      <c r="F248" s="193" t="s">
        <v>1669</v>
      </c>
      <c r="G248" s="194" t="s">
        <v>858</v>
      </c>
      <c r="H248" s="195">
        <v>4</v>
      </c>
      <c r="I248" s="196"/>
      <c r="J248" s="197">
        <f>ROUND(I248*H248,2)</f>
        <v>0</v>
      </c>
      <c r="K248" s="193" t="s">
        <v>171</v>
      </c>
      <c r="L248" s="39"/>
      <c r="M248" s="198" t="s">
        <v>1</v>
      </c>
      <c r="N248" s="199" t="s">
        <v>40</v>
      </c>
      <c r="O248" s="71"/>
      <c r="P248" s="200">
        <f>O248*H248</f>
        <v>0</v>
      </c>
      <c r="Q248" s="200">
        <v>9.0000000000000006E-5</v>
      </c>
      <c r="R248" s="200">
        <f>Q248*H248</f>
        <v>3.6000000000000002E-4</v>
      </c>
      <c r="S248" s="200">
        <v>0</v>
      </c>
      <c r="T248" s="201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02" t="s">
        <v>290</v>
      </c>
      <c r="AT248" s="202" t="s">
        <v>167</v>
      </c>
      <c r="AU248" s="202" t="s">
        <v>84</v>
      </c>
      <c r="AY248" s="17" t="s">
        <v>164</v>
      </c>
      <c r="BE248" s="203">
        <f>IF(N248="základní",J248,0)</f>
        <v>0</v>
      </c>
      <c r="BF248" s="203">
        <f>IF(N248="snížená",J248,0)</f>
        <v>0</v>
      </c>
      <c r="BG248" s="203">
        <f>IF(N248="zákl. přenesená",J248,0)</f>
        <v>0</v>
      </c>
      <c r="BH248" s="203">
        <f>IF(N248="sníž. přenesená",J248,0)</f>
        <v>0</v>
      </c>
      <c r="BI248" s="203">
        <f>IF(N248="nulová",J248,0)</f>
        <v>0</v>
      </c>
      <c r="BJ248" s="17" t="s">
        <v>82</v>
      </c>
      <c r="BK248" s="203">
        <f>ROUND(I248*H248,2)</f>
        <v>0</v>
      </c>
      <c r="BL248" s="17" t="s">
        <v>290</v>
      </c>
      <c r="BM248" s="202" t="s">
        <v>1670</v>
      </c>
    </row>
    <row r="249" spans="1:65" s="2" customFormat="1" ht="11.25">
      <c r="A249" s="34"/>
      <c r="B249" s="35"/>
      <c r="C249" s="36"/>
      <c r="D249" s="204" t="s">
        <v>174</v>
      </c>
      <c r="E249" s="36"/>
      <c r="F249" s="205" t="s">
        <v>1671</v>
      </c>
      <c r="G249" s="36"/>
      <c r="H249" s="36"/>
      <c r="I249" s="206"/>
      <c r="J249" s="36"/>
      <c r="K249" s="36"/>
      <c r="L249" s="39"/>
      <c r="M249" s="207"/>
      <c r="N249" s="208"/>
      <c r="O249" s="71"/>
      <c r="P249" s="71"/>
      <c r="Q249" s="71"/>
      <c r="R249" s="71"/>
      <c r="S249" s="71"/>
      <c r="T249" s="72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7" t="s">
        <v>174</v>
      </c>
      <c r="AU249" s="17" t="s">
        <v>84</v>
      </c>
    </row>
    <row r="250" spans="1:65" s="2" customFormat="1" ht="16.5" customHeight="1">
      <c r="A250" s="34"/>
      <c r="B250" s="35"/>
      <c r="C250" s="232" t="s">
        <v>500</v>
      </c>
      <c r="D250" s="232" t="s">
        <v>291</v>
      </c>
      <c r="E250" s="233" t="s">
        <v>1672</v>
      </c>
      <c r="F250" s="234" t="s">
        <v>1673</v>
      </c>
      <c r="G250" s="235" t="s">
        <v>393</v>
      </c>
      <c r="H250" s="236">
        <v>1</v>
      </c>
      <c r="I250" s="237"/>
      <c r="J250" s="238">
        <f>ROUND(I250*H250,2)</f>
        <v>0</v>
      </c>
      <c r="K250" s="234" t="s">
        <v>1</v>
      </c>
      <c r="L250" s="239"/>
      <c r="M250" s="240" t="s">
        <v>1</v>
      </c>
      <c r="N250" s="241" t="s">
        <v>40</v>
      </c>
      <c r="O250" s="71"/>
      <c r="P250" s="200">
        <f>O250*H250</f>
        <v>0</v>
      </c>
      <c r="Q250" s="200">
        <v>3.2000000000000002E-3</v>
      </c>
      <c r="R250" s="200">
        <f>Q250*H250</f>
        <v>3.2000000000000002E-3</v>
      </c>
      <c r="S250" s="200">
        <v>0</v>
      </c>
      <c r="T250" s="201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02" t="s">
        <v>406</v>
      </c>
      <c r="AT250" s="202" t="s">
        <v>291</v>
      </c>
      <c r="AU250" s="202" t="s">
        <v>84</v>
      </c>
      <c r="AY250" s="17" t="s">
        <v>164</v>
      </c>
      <c r="BE250" s="203">
        <f>IF(N250="základní",J250,0)</f>
        <v>0</v>
      </c>
      <c r="BF250" s="203">
        <f>IF(N250="snížená",J250,0)</f>
        <v>0</v>
      </c>
      <c r="BG250" s="203">
        <f>IF(N250="zákl. přenesená",J250,0)</f>
        <v>0</v>
      </c>
      <c r="BH250" s="203">
        <f>IF(N250="sníž. přenesená",J250,0)</f>
        <v>0</v>
      </c>
      <c r="BI250" s="203">
        <f>IF(N250="nulová",J250,0)</f>
        <v>0</v>
      </c>
      <c r="BJ250" s="17" t="s">
        <v>82</v>
      </c>
      <c r="BK250" s="203">
        <f>ROUND(I250*H250,2)</f>
        <v>0</v>
      </c>
      <c r="BL250" s="17" t="s">
        <v>290</v>
      </c>
      <c r="BM250" s="202" t="s">
        <v>1674</v>
      </c>
    </row>
    <row r="251" spans="1:65" s="14" customFormat="1" ht="11.25">
      <c r="B251" s="220"/>
      <c r="C251" s="221"/>
      <c r="D251" s="211" t="s">
        <v>176</v>
      </c>
      <c r="E251" s="222" t="s">
        <v>1</v>
      </c>
      <c r="F251" s="223" t="s">
        <v>1675</v>
      </c>
      <c r="G251" s="221"/>
      <c r="H251" s="224">
        <v>1</v>
      </c>
      <c r="I251" s="225"/>
      <c r="J251" s="221"/>
      <c r="K251" s="221"/>
      <c r="L251" s="226"/>
      <c r="M251" s="227"/>
      <c r="N251" s="228"/>
      <c r="O251" s="228"/>
      <c r="P251" s="228"/>
      <c r="Q251" s="228"/>
      <c r="R251" s="228"/>
      <c r="S251" s="228"/>
      <c r="T251" s="229"/>
      <c r="AT251" s="230" t="s">
        <v>176</v>
      </c>
      <c r="AU251" s="230" t="s">
        <v>84</v>
      </c>
      <c r="AV251" s="14" t="s">
        <v>84</v>
      </c>
      <c r="AW251" s="14" t="s">
        <v>31</v>
      </c>
      <c r="AX251" s="14" t="s">
        <v>75</v>
      </c>
      <c r="AY251" s="230" t="s">
        <v>164</v>
      </c>
    </row>
    <row r="252" spans="1:65" s="2" customFormat="1" ht="16.5" customHeight="1">
      <c r="A252" s="34"/>
      <c r="B252" s="35"/>
      <c r="C252" s="191" t="s">
        <v>505</v>
      </c>
      <c r="D252" s="191" t="s">
        <v>167</v>
      </c>
      <c r="E252" s="192" t="s">
        <v>1676</v>
      </c>
      <c r="F252" s="193" t="s">
        <v>1677</v>
      </c>
      <c r="G252" s="194" t="s">
        <v>393</v>
      </c>
      <c r="H252" s="195">
        <v>1</v>
      </c>
      <c r="I252" s="196"/>
      <c r="J252" s="197">
        <f>ROUND(I252*H252,2)</f>
        <v>0</v>
      </c>
      <c r="K252" s="193" t="s">
        <v>171</v>
      </c>
      <c r="L252" s="39"/>
      <c r="M252" s="198" t="s">
        <v>1</v>
      </c>
      <c r="N252" s="199" t="s">
        <v>40</v>
      </c>
      <c r="O252" s="71"/>
      <c r="P252" s="200">
        <f>O252*H252</f>
        <v>0</v>
      </c>
      <c r="Q252" s="200">
        <v>0</v>
      </c>
      <c r="R252" s="200">
        <f>Q252*H252</f>
        <v>0</v>
      </c>
      <c r="S252" s="200">
        <v>0</v>
      </c>
      <c r="T252" s="201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202" t="s">
        <v>290</v>
      </c>
      <c r="AT252" s="202" t="s">
        <v>167</v>
      </c>
      <c r="AU252" s="202" t="s">
        <v>84</v>
      </c>
      <c r="AY252" s="17" t="s">
        <v>164</v>
      </c>
      <c r="BE252" s="203">
        <f>IF(N252="základní",J252,0)</f>
        <v>0</v>
      </c>
      <c r="BF252" s="203">
        <f>IF(N252="snížená",J252,0)</f>
        <v>0</v>
      </c>
      <c r="BG252" s="203">
        <f>IF(N252="zákl. přenesená",J252,0)</f>
        <v>0</v>
      </c>
      <c r="BH252" s="203">
        <f>IF(N252="sníž. přenesená",J252,0)</f>
        <v>0</v>
      </c>
      <c r="BI252" s="203">
        <f>IF(N252="nulová",J252,0)</f>
        <v>0</v>
      </c>
      <c r="BJ252" s="17" t="s">
        <v>82</v>
      </c>
      <c r="BK252" s="203">
        <f>ROUND(I252*H252,2)</f>
        <v>0</v>
      </c>
      <c r="BL252" s="17" t="s">
        <v>290</v>
      </c>
      <c r="BM252" s="202" t="s">
        <v>1678</v>
      </c>
    </row>
    <row r="253" spans="1:65" s="2" customFormat="1" ht="11.25">
      <c r="A253" s="34"/>
      <c r="B253" s="35"/>
      <c r="C253" s="36"/>
      <c r="D253" s="204" t="s">
        <v>174</v>
      </c>
      <c r="E253" s="36"/>
      <c r="F253" s="205" t="s">
        <v>1679</v>
      </c>
      <c r="G253" s="36"/>
      <c r="H253" s="36"/>
      <c r="I253" s="206"/>
      <c r="J253" s="36"/>
      <c r="K253" s="36"/>
      <c r="L253" s="39"/>
      <c r="M253" s="207"/>
      <c r="N253" s="208"/>
      <c r="O253" s="71"/>
      <c r="P253" s="71"/>
      <c r="Q253" s="71"/>
      <c r="R253" s="71"/>
      <c r="S253" s="71"/>
      <c r="T253" s="72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7" t="s">
        <v>174</v>
      </c>
      <c r="AU253" s="17" t="s">
        <v>84</v>
      </c>
    </row>
    <row r="254" spans="1:65" s="2" customFormat="1" ht="16.5" customHeight="1">
      <c r="A254" s="34"/>
      <c r="B254" s="35"/>
      <c r="C254" s="232" t="s">
        <v>512</v>
      </c>
      <c r="D254" s="232" t="s">
        <v>291</v>
      </c>
      <c r="E254" s="233" t="s">
        <v>1680</v>
      </c>
      <c r="F254" s="234" t="s">
        <v>1681</v>
      </c>
      <c r="G254" s="235" t="s">
        <v>393</v>
      </c>
      <c r="H254" s="236">
        <v>1</v>
      </c>
      <c r="I254" s="237"/>
      <c r="J254" s="238">
        <f>ROUND(I254*H254,2)</f>
        <v>0</v>
      </c>
      <c r="K254" s="234" t="s">
        <v>171</v>
      </c>
      <c r="L254" s="239"/>
      <c r="M254" s="240" t="s">
        <v>1</v>
      </c>
      <c r="N254" s="241" t="s">
        <v>40</v>
      </c>
      <c r="O254" s="71"/>
      <c r="P254" s="200">
        <f>O254*H254</f>
        <v>0</v>
      </c>
      <c r="Q254" s="200">
        <v>1.47E-3</v>
      </c>
      <c r="R254" s="200">
        <f>Q254*H254</f>
        <v>1.47E-3</v>
      </c>
      <c r="S254" s="200">
        <v>0</v>
      </c>
      <c r="T254" s="201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202" t="s">
        <v>406</v>
      </c>
      <c r="AT254" s="202" t="s">
        <v>291</v>
      </c>
      <c r="AU254" s="202" t="s">
        <v>84</v>
      </c>
      <c r="AY254" s="17" t="s">
        <v>164</v>
      </c>
      <c r="BE254" s="203">
        <f>IF(N254="základní",J254,0)</f>
        <v>0</v>
      </c>
      <c r="BF254" s="203">
        <f>IF(N254="snížená",J254,0)</f>
        <v>0</v>
      </c>
      <c r="BG254" s="203">
        <f>IF(N254="zákl. přenesená",J254,0)</f>
        <v>0</v>
      </c>
      <c r="BH254" s="203">
        <f>IF(N254="sníž. přenesená",J254,0)</f>
        <v>0</v>
      </c>
      <c r="BI254" s="203">
        <f>IF(N254="nulová",J254,0)</f>
        <v>0</v>
      </c>
      <c r="BJ254" s="17" t="s">
        <v>82</v>
      </c>
      <c r="BK254" s="203">
        <f>ROUND(I254*H254,2)</f>
        <v>0</v>
      </c>
      <c r="BL254" s="17" t="s">
        <v>290</v>
      </c>
      <c r="BM254" s="202" t="s">
        <v>1682</v>
      </c>
    </row>
    <row r="255" spans="1:65" s="14" customFormat="1" ht="11.25">
      <c r="B255" s="220"/>
      <c r="C255" s="221"/>
      <c r="D255" s="211" t="s">
        <v>176</v>
      </c>
      <c r="E255" s="222" t="s">
        <v>1</v>
      </c>
      <c r="F255" s="223" t="s">
        <v>1683</v>
      </c>
      <c r="G255" s="221"/>
      <c r="H255" s="224">
        <v>1</v>
      </c>
      <c r="I255" s="225"/>
      <c r="J255" s="221"/>
      <c r="K255" s="221"/>
      <c r="L255" s="226"/>
      <c r="M255" s="227"/>
      <c r="N255" s="228"/>
      <c r="O255" s="228"/>
      <c r="P255" s="228"/>
      <c r="Q255" s="228"/>
      <c r="R255" s="228"/>
      <c r="S255" s="228"/>
      <c r="T255" s="229"/>
      <c r="AT255" s="230" t="s">
        <v>176</v>
      </c>
      <c r="AU255" s="230" t="s">
        <v>84</v>
      </c>
      <c r="AV255" s="14" t="s">
        <v>84</v>
      </c>
      <c r="AW255" s="14" t="s">
        <v>31</v>
      </c>
      <c r="AX255" s="14" t="s">
        <v>75</v>
      </c>
      <c r="AY255" s="230" t="s">
        <v>164</v>
      </c>
    </row>
    <row r="256" spans="1:65" s="2" customFormat="1" ht="26.45" customHeight="1">
      <c r="A256" s="34"/>
      <c r="B256" s="35"/>
      <c r="C256" s="191" t="s">
        <v>518</v>
      </c>
      <c r="D256" s="191" t="s">
        <v>167</v>
      </c>
      <c r="E256" s="192" t="s">
        <v>1684</v>
      </c>
      <c r="F256" s="193" t="s">
        <v>1685</v>
      </c>
      <c r="G256" s="194" t="s">
        <v>393</v>
      </c>
      <c r="H256" s="195">
        <v>1</v>
      </c>
      <c r="I256" s="196"/>
      <c r="J256" s="197">
        <f>ROUND(I256*H256,2)</f>
        <v>0</v>
      </c>
      <c r="K256" s="193" t="s">
        <v>171</v>
      </c>
      <c r="L256" s="39"/>
      <c r="M256" s="198" t="s">
        <v>1</v>
      </c>
      <c r="N256" s="199" t="s">
        <v>40</v>
      </c>
      <c r="O256" s="71"/>
      <c r="P256" s="200">
        <f>O256*H256</f>
        <v>0</v>
      </c>
      <c r="Q256" s="200">
        <v>4.0000000000000003E-5</v>
      </c>
      <c r="R256" s="200">
        <f>Q256*H256</f>
        <v>4.0000000000000003E-5</v>
      </c>
      <c r="S256" s="200">
        <v>0</v>
      </c>
      <c r="T256" s="201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202" t="s">
        <v>290</v>
      </c>
      <c r="AT256" s="202" t="s">
        <v>167</v>
      </c>
      <c r="AU256" s="202" t="s">
        <v>84</v>
      </c>
      <c r="AY256" s="17" t="s">
        <v>164</v>
      </c>
      <c r="BE256" s="203">
        <f>IF(N256="základní",J256,0)</f>
        <v>0</v>
      </c>
      <c r="BF256" s="203">
        <f>IF(N256="snížená",J256,0)</f>
        <v>0</v>
      </c>
      <c r="BG256" s="203">
        <f>IF(N256="zákl. přenesená",J256,0)</f>
        <v>0</v>
      </c>
      <c r="BH256" s="203">
        <f>IF(N256="sníž. přenesená",J256,0)</f>
        <v>0</v>
      </c>
      <c r="BI256" s="203">
        <f>IF(N256="nulová",J256,0)</f>
        <v>0</v>
      </c>
      <c r="BJ256" s="17" t="s">
        <v>82</v>
      </c>
      <c r="BK256" s="203">
        <f>ROUND(I256*H256,2)</f>
        <v>0</v>
      </c>
      <c r="BL256" s="17" t="s">
        <v>290</v>
      </c>
      <c r="BM256" s="202" t="s">
        <v>1686</v>
      </c>
    </row>
    <row r="257" spans="1:65" s="2" customFormat="1" ht="11.25">
      <c r="A257" s="34"/>
      <c r="B257" s="35"/>
      <c r="C257" s="36"/>
      <c r="D257" s="204" t="s">
        <v>174</v>
      </c>
      <c r="E257" s="36"/>
      <c r="F257" s="205" t="s">
        <v>1687</v>
      </c>
      <c r="G257" s="36"/>
      <c r="H257" s="36"/>
      <c r="I257" s="206"/>
      <c r="J257" s="36"/>
      <c r="K257" s="36"/>
      <c r="L257" s="39"/>
      <c r="M257" s="207"/>
      <c r="N257" s="208"/>
      <c r="O257" s="71"/>
      <c r="P257" s="71"/>
      <c r="Q257" s="71"/>
      <c r="R257" s="71"/>
      <c r="S257" s="71"/>
      <c r="T257" s="72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7" t="s">
        <v>174</v>
      </c>
      <c r="AU257" s="17" t="s">
        <v>84</v>
      </c>
    </row>
    <row r="258" spans="1:65" s="2" customFormat="1" ht="24" customHeight="1">
      <c r="A258" s="34"/>
      <c r="B258" s="35"/>
      <c r="C258" s="232" t="s">
        <v>524</v>
      </c>
      <c r="D258" s="232" t="s">
        <v>291</v>
      </c>
      <c r="E258" s="233" t="s">
        <v>1688</v>
      </c>
      <c r="F258" s="234" t="s">
        <v>1689</v>
      </c>
      <c r="G258" s="235" t="s">
        <v>393</v>
      </c>
      <c r="H258" s="236">
        <v>4</v>
      </c>
      <c r="I258" s="237"/>
      <c r="J258" s="238">
        <f>ROUND(I258*H258,2)</f>
        <v>0</v>
      </c>
      <c r="K258" s="234" t="s">
        <v>171</v>
      </c>
      <c r="L258" s="239"/>
      <c r="M258" s="240" t="s">
        <v>1</v>
      </c>
      <c r="N258" s="241" t="s">
        <v>40</v>
      </c>
      <c r="O258" s="71"/>
      <c r="P258" s="200">
        <f>O258*H258</f>
        <v>0</v>
      </c>
      <c r="Q258" s="200">
        <v>2E-3</v>
      </c>
      <c r="R258" s="200">
        <f>Q258*H258</f>
        <v>8.0000000000000002E-3</v>
      </c>
      <c r="S258" s="200">
        <v>0</v>
      </c>
      <c r="T258" s="201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202" t="s">
        <v>406</v>
      </c>
      <c r="AT258" s="202" t="s">
        <v>291</v>
      </c>
      <c r="AU258" s="202" t="s">
        <v>84</v>
      </c>
      <c r="AY258" s="17" t="s">
        <v>164</v>
      </c>
      <c r="BE258" s="203">
        <f>IF(N258="základní",J258,0)</f>
        <v>0</v>
      </c>
      <c r="BF258" s="203">
        <f>IF(N258="snížená",J258,0)</f>
        <v>0</v>
      </c>
      <c r="BG258" s="203">
        <f>IF(N258="zákl. přenesená",J258,0)</f>
        <v>0</v>
      </c>
      <c r="BH258" s="203">
        <f>IF(N258="sníž. přenesená",J258,0)</f>
        <v>0</v>
      </c>
      <c r="BI258" s="203">
        <f>IF(N258="nulová",J258,0)</f>
        <v>0</v>
      </c>
      <c r="BJ258" s="17" t="s">
        <v>82</v>
      </c>
      <c r="BK258" s="203">
        <f>ROUND(I258*H258,2)</f>
        <v>0</v>
      </c>
      <c r="BL258" s="17" t="s">
        <v>290</v>
      </c>
      <c r="BM258" s="202" t="s">
        <v>1690</v>
      </c>
    </row>
    <row r="259" spans="1:65" s="14" customFormat="1" ht="11.25">
      <c r="B259" s="220"/>
      <c r="C259" s="221"/>
      <c r="D259" s="211" t="s">
        <v>176</v>
      </c>
      <c r="E259" s="222" t="s">
        <v>1</v>
      </c>
      <c r="F259" s="223" t="s">
        <v>1543</v>
      </c>
      <c r="G259" s="221"/>
      <c r="H259" s="224">
        <v>4</v>
      </c>
      <c r="I259" s="225"/>
      <c r="J259" s="221"/>
      <c r="K259" s="221"/>
      <c r="L259" s="226"/>
      <c r="M259" s="227"/>
      <c r="N259" s="228"/>
      <c r="O259" s="228"/>
      <c r="P259" s="228"/>
      <c r="Q259" s="228"/>
      <c r="R259" s="228"/>
      <c r="S259" s="228"/>
      <c r="T259" s="229"/>
      <c r="AT259" s="230" t="s">
        <v>176</v>
      </c>
      <c r="AU259" s="230" t="s">
        <v>84</v>
      </c>
      <c r="AV259" s="14" t="s">
        <v>84</v>
      </c>
      <c r="AW259" s="14" t="s">
        <v>31</v>
      </c>
      <c r="AX259" s="14" t="s">
        <v>75</v>
      </c>
      <c r="AY259" s="230" t="s">
        <v>164</v>
      </c>
    </row>
    <row r="260" spans="1:65" s="2" customFormat="1" ht="26.45" customHeight="1">
      <c r="A260" s="34"/>
      <c r="B260" s="35"/>
      <c r="C260" s="191" t="s">
        <v>531</v>
      </c>
      <c r="D260" s="191" t="s">
        <v>167</v>
      </c>
      <c r="E260" s="192" t="s">
        <v>1691</v>
      </c>
      <c r="F260" s="193" t="s">
        <v>1692</v>
      </c>
      <c r="G260" s="194" t="s">
        <v>393</v>
      </c>
      <c r="H260" s="195">
        <v>4</v>
      </c>
      <c r="I260" s="196"/>
      <c r="J260" s="197">
        <f>ROUND(I260*H260,2)</f>
        <v>0</v>
      </c>
      <c r="K260" s="193" t="s">
        <v>171</v>
      </c>
      <c r="L260" s="39"/>
      <c r="M260" s="198" t="s">
        <v>1</v>
      </c>
      <c r="N260" s="199" t="s">
        <v>40</v>
      </c>
      <c r="O260" s="71"/>
      <c r="P260" s="200">
        <f>O260*H260</f>
        <v>0</v>
      </c>
      <c r="Q260" s="200">
        <v>1.6000000000000001E-4</v>
      </c>
      <c r="R260" s="200">
        <f>Q260*H260</f>
        <v>6.4000000000000005E-4</v>
      </c>
      <c r="S260" s="200">
        <v>0</v>
      </c>
      <c r="T260" s="201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202" t="s">
        <v>290</v>
      </c>
      <c r="AT260" s="202" t="s">
        <v>167</v>
      </c>
      <c r="AU260" s="202" t="s">
        <v>84</v>
      </c>
      <c r="AY260" s="17" t="s">
        <v>164</v>
      </c>
      <c r="BE260" s="203">
        <f>IF(N260="základní",J260,0)</f>
        <v>0</v>
      </c>
      <c r="BF260" s="203">
        <f>IF(N260="snížená",J260,0)</f>
        <v>0</v>
      </c>
      <c r="BG260" s="203">
        <f>IF(N260="zákl. přenesená",J260,0)</f>
        <v>0</v>
      </c>
      <c r="BH260" s="203">
        <f>IF(N260="sníž. přenesená",J260,0)</f>
        <v>0</v>
      </c>
      <c r="BI260" s="203">
        <f>IF(N260="nulová",J260,0)</f>
        <v>0</v>
      </c>
      <c r="BJ260" s="17" t="s">
        <v>82</v>
      </c>
      <c r="BK260" s="203">
        <f>ROUND(I260*H260,2)</f>
        <v>0</v>
      </c>
      <c r="BL260" s="17" t="s">
        <v>290</v>
      </c>
      <c r="BM260" s="202" t="s">
        <v>1693</v>
      </c>
    </row>
    <row r="261" spans="1:65" s="2" customFormat="1" ht="11.25">
      <c r="A261" s="34"/>
      <c r="B261" s="35"/>
      <c r="C261" s="36"/>
      <c r="D261" s="204" t="s">
        <v>174</v>
      </c>
      <c r="E261" s="36"/>
      <c r="F261" s="205" t="s">
        <v>1694</v>
      </c>
      <c r="G261" s="36"/>
      <c r="H261" s="36"/>
      <c r="I261" s="206"/>
      <c r="J261" s="36"/>
      <c r="K261" s="36"/>
      <c r="L261" s="39"/>
      <c r="M261" s="207"/>
      <c r="N261" s="208"/>
      <c r="O261" s="71"/>
      <c r="P261" s="71"/>
      <c r="Q261" s="71"/>
      <c r="R261" s="71"/>
      <c r="S261" s="71"/>
      <c r="T261" s="72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7" t="s">
        <v>174</v>
      </c>
      <c r="AU261" s="17" t="s">
        <v>84</v>
      </c>
    </row>
    <row r="262" spans="1:65" s="2" customFormat="1" ht="26.45" customHeight="1">
      <c r="A262" s="34"/>
      <c r="B262" s="35"/>
      <c r="C262" s="232" t="s">
        <v>537</v>
      </c>
      <c r="D262" s="232" t="s">
        <v>291</v>
      </c>
      <c r="E262" s="233" t="s">
        <v>1695</v>
      </c>
      <c r="F262" s="234" t="s">
        <v>1696</v>
      </c>
      <c r="G262" s="235" t="s">
        <v>393</v>
      </c>
      <c r="H262" s="236">
        <v>3</v>
      </c>
      <c r="I262" s="237"/>
      <c r="J262" s="238">
        <f>ROUND(I262*H262,2)</f>
        <v>0</v>
      </c>
      <c r="K262" s="234" t="s">
        <v>171</v>
      </c>
      <c r="L262" s="239"/>
      <c r="M262" s="240" t="s">
        <v>1</v>
      </c>
      <c r="N262" s="241" t="s">
        <v>40</v>
      </c>
      <c r="O262" s="71"/>
      <c r="P262" s="200">
        <f>O262*H262</f>
        <v>0</v>
      </c>
      <c r="Q262" s="200">
        <v>2.6199999999999999E-3</v>
      </c>
      <c r="R262" s="200">
        <f>Q262*H262</f>
        <v>7.8599999999999989E-3</v>
      </c>
      <c r="S262" s="200">
        <v>0</v>
      </c>
      <c r="T262" s="201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202" t="s">
        <v>406</v>
      </c>
      <c r="AT262" s="202" t="s">
        <v>291</v>
      </c>
      <c r="AU262" s="202" t="s">
        <v>84</v>
      </c>
      <c r="AY262" s="17" t="s">
        <v>164</v>
      </c>
      <c r="BE262" s="203">
        <f>IF(N262="základní",J262,0)</f>
        <v>0</v>
      </c>
      <c r="BF262" s="203">
        <f>IF(N262="snížená",J262,0)</f>
        <v>0</v>
      </c>
      <c r="BG262" s="203">
        <f>IF(N262="zákl. přenesená",J262,0)</f>
        <v>0</v>
      </c>
      <c r="BH262" s="203">
        <f>IF(N262="sníž. přenesená",J262,0)</f>
        <v>0</v>
      </c>
      <c r="BI262" s="203">
        <f>IF(N262="nulová",J262,0)</f>
        <v>0</v>
      </c>
      <c r="BJ262" s="17" t="s">
        <v>82</v>
      </c>
      <c r="BK262" s="203">
        <f>ROUND(I262*H262,2)</f>
        <v>0</v>
      </c>
      <c r="BL262" s="17" t="s">
        <v>290</v>
      </c>
      <c r="BM262" s="202" t="s">
        <v>1697</v>
      </c>
    </row>
    <row r="263" spans="1:65" s="14" customFormat="1" ht="11.25">
      <c r="B263" s="220"/>
      <c r="C263" s="221"/>
      <c r="D263" s="211" t="s">
        <v>176</v>
      </c>
      <c r="E263" s="222" t="s">
        <v>1</v>
      </c>
      <c r="F263" s="223" t="s">
        <v>1698</v>
      </c>
      <c r="G263" s="221"/>
      <c r="H263" s="224">
        <v>3</v>
      </c>
      <c r="I263" s="225"/>
      <c r="J263" s="221"/>
      <c r="K263" s="221"/>
      <c r="L263" s="226"/>
      <c r="M263" s="227"/>
      <c r="N263" s="228"/>
      <c r="O263" s="228"/>
      <c r="P263" s="228"/>
      <c r="Q263" s="228"/>
      <c r="R263" s="228"/>
      <c r="S263" s="228"/>
      <c r="T263" s="229"/>
      <c r="AT263" s="230" t="s">
        <v>176</v>
      </c>
      <c r="AU263" s="230" t="s">
        <v>84</v>
      </c>
      <c r="AV263" s="14" t="s">
        <v>84</v>
      </c>
      <c r="AW263" s="14" t="s">
        <v>31</v>
      </c>
      <c r="AX263" s="14" t="s">
        <v>75</v>
      </c>
      <c r="AY263" s="230" t="s">
        <v>164</v>
      </c>
    </row>
    <row r="264" spans="1:65" s="2" customFormat="1" ht="26.45" customHeight="1">
      <c r="A264" s="34"/>
      <c r="B264" s="35"/>
      <c r="C264" s="232" t="s">
        <v>543</v>
      </c>
      <c r="D264" s="232" t="s">
        <v>291</v>
      </c>
      <c r="E264" s="233" t="s">
        <v>1699</v>
      </c>
      <c r="F264" s="234" t="s">
        <v>1700</v>
      </c>
      <c r="G264" s="235" t="s">
        <v>858</v>
      </c>
      <c r="H264" s="236">
        <v>3</v>
      </c>
      <c r="I264" s="237"/>
      <c r="J264" s="238">
        <f>ROUND(I264*H264,2)</f>
        <v>0</v>
      </c>
      <c r="K264" s="234" t="s">
        <v>1</v>
      </c>
      <c r="L264" s="239"/>
      <c r="M264" s="240" t="s">
        <v>1</v>
      </c>
      <c r="N264" s="241" t="s">
        <v>40</v>
      </c>
      <c r="O264" s="71"/>
      <c r="P264" s="200">
        <f>O264*H264</f>
        <v>0</v>
      </c>
      <c r="Q264" s="200">
        <v>2.6199999999999999E-3</v>
      </c>
      <c r="R264" s="200">
        <f>Q264*H264</f>
        <v>7.8599999999999989E-3</v>
      </c>
      <c r="S264" s="200">
        <v>0</v>
      </c>
      <c r="T264" s="201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202" t="s">
        <v>406</v>
      </c>
      <c r="AT264" s="202" t="s">
        <v>291</v>
      </c>
      <c r="AU264" s="202" t="s">
        <v>84</v>
      </c>
      <c r="AY264" s="17" t="s">
        <v>164</v>
      </c>
      <c r="BE264" s="203">
        <f>IF(N264="základní",J264,0)</f>
        <v>0</v>
      </c>
      <c r="BF264" s="203">
        <f>IF(N264="snížená",J264,0)</f>
        <v>0</v>
      </c>
      <c r="BG264" s="203">
        <f>IF(N264="zákl. přenesená",J264,0)</f>
        <v>0</v>
      </c>
      <c r="BH264" s="203">
        <f>IF(N264="sníž. přenesená",J264,0)</f>
        <v>0</v>
      </c>
      <c r="BI264" s="203">
        <f>IF(N264="nulová",J264,0)</f>
        <v>0</v>
      </c>
      <c r="BJ264" s="17" t="s">
        <v>82</v>
      </c>
      <c r="BK264" s="203">
        <f>ROUND(I264*H264,2)</f>
        <v>0</v>
      </c>
      <c r="BL264" s="17" t="s">
        <v>290</v>
      </c>
      <c r="BM264" s="202" t="s">
        <v>1701</v>
      </c>
    </row>
    <row r="265" spans="1:65" s="14" customFormat="1" ht="11.25">
      <c r="B265" s="220"/>
      <c r="C265" s="221"/>
      <c r="D265" s="211" t="s">
        <v>176</v>
      </c>
      <c r="E265" s="222" t="s">
        <v>1</v>
      </c>
      <c r="F265" s="223" t="s">
        <v>1698</v>
      </c>
      <c r="G265" s="221"/>
      <c r="H265" s="224">
        <v>3</v>
      </c>
      <c r="I265" s="225"/>
      <c r="J265" s="221"/>
      <c r="K265" s="221"/>
      <c r="L265" s="226"/>
      <c r="M265" s="227"/>
      <c r="N265" s="228"/>
      <c r="O265" s="228"/>
      <c r="P265" s="228"/>
      <c r="Q265" s="228"/>
      <c r="R265" s="228"/>
      <c r="S265" s="228"/>
      <c r="T265" s="229"/>
      <c r="AT265" s="230" t="s">
        <v>176</v>
      </c>
      <c r="AU265" s="230" t="s">
        <v>84</v>
      </c>
      <c r="AV265" s="14" t="s">
        <v>84</v>
      </c>
      <c r="AW265" s="14" t="s">
        <v>31</v>
      </c>
      <c r="AX265" s="14" t="s">
        <v>75</v>
      </c>
      <c r="AY265" s="230" t="s">
        <v>164</v>
      </c>
    </row>
    <row r="266" spans="1:65" s="2" customFormat="1" ht="26.45" customHeight="1">
      <c r="A266" s="34"/>
      <c r="B266" s="35"/>
      <c r="C266" s="191" t="s">
        <v>549</v>
      </c>
      <c r="D266" s="191" t="s">
        <v>167</v>
      </c>
      <c r="E266" s="192" t="s">
        <v>1702</v>
      </c>
      <c r="F266" s="193" t="s">
        <v>1703</v>
      </c>
      <c r="G266" s="194" t="s">
        <v>393</v>
      </c>
      <c r="H266" s="195">
        <v>3</v>
      </c>
      <c r="I266" s="196"/>
      <c r="J266" s="197">
        <f>ROUND(I266*H266,2)</f>
        <v>0</v>
      </c>
      <c r="K266" s="193" t="s">
        <v>171</v>
      </c>
      <c r="L266" s="39"/>
      <c r="M266" s="198" t="s">
        <v>1</v>
      </c>
      <c r="N266" s="199" t="s">
        <v>40</v>
      </c>
      <c r="O266" s="71"/>
      <c r="P266" s="200">
        <f>O266*H266</f>
        <v>0</v>
      </c>
      <c r="Q266" s="200">
        <v>1.2E-4</v>
      </c>
      <c r="R266" s="200">
        <f>Q266*H266</f>
        <v>3.6000000000000002E-4</v>
      </c>
      <c r="S266" s="200">
        <v>0</v>
      </c>
      <c r="T266" s="201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202" t="s">
        <v>290</v>
      </c>
      <c r="AT266" s="202" t="s">
        <v>167</v>
      </c>
      <c r="AU266" s="202" t="s">
        <v>84</v>
      </c>
      <c r="AY266" s="17" t="s">
        <v>164</v>
      </c>
      <c r="BE266" s="203">
        <f>IF(N266="základní",J266,0)</f>
        <v>0</v>
      </c>
      <c r="BF266" s="203">
        <f>IF(N266="snížená",J266,0)</f>
        <v>0</v>
      </c>
      <c r="BG266" s="203">
        <f>IF(N266="zákl. přenesená",J266,0)</f>
        <v>0</v>
      </c>
      <c r="BH266" s="203">
        <f>IF(N266="sníž. přenesená",J266,0)</f>
        <v>0</v>
      </c>
      <c r="BI266" s="203">
        <f>IF(N266="nulová",J266,0)</f>
        <v>0</v>
      </c>
      <c r="BJ266" s="17" t="s">
        <v>82</v>
      </c>
      <c r="BK266" s="203">
        <f>ROUND(I266*H266,2)</f>
        <v>0</v>
      </c>
      <c r="BL266" s="17" t="s">
        <v>290</v>
      </c>
      <c r="BM266" s="202" t="s">
        <v>1704</v>
      </c>
    </row>
    <row r="267" spans="1:65" s="2" customFormat="1" ht="11.25">
      <c r="A267" s="34"/>
      <c r="B267" s="35"/>
      <c r="C267" s="36"/>
      <c r="D267" s="204" t="s">
        <v>174</v>
      </c>
      <c r="E267" s="36"/>
      <c r="F267" s="205" t="s">
        <v>1705</v>
      </c>
      <c r="G267" s="36"/>
      <c r="H267" s="36"/>
      <c r="I267" s="206"/>
      <c r="J267" s="36"/>
      <c r="K267" s="36"/>
      <c r="L267" s="39"/>
      <c r="M267" s="207"/>
      <c r="N267" s="208"/>
      <c r="O267" s="71"/>
      <c r="P267" s="71"/>
      <c r="Q267" s="71"/>
      <c r="R267" s="71"/>
      <c r="S267" s="71"/>
      <c r="T267" s="72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7" t="s">
        <v>174</v>
      </c>
      <c r="AU267" s="17" t="s">
        <v>84</v>
      </c>
    </row>
    <row r="268" spans="1:65" s="2" customFormat="1" ht="26.45" customHeight="1">
      <c r="A268" s="34"/>
      <c r="B268" s="35"/>
      <c r="C268" s="191" t="s">
        <v>555</v>
      </c>
      <c r="D268" s="191" t="s">
        <v>167</v>
      </c>
      <c r="E268" s="192" t="s">
        <v>1706</v>
      </c>
      <c r="F268" s="193" t="s">
        <v>1707</v>
      </c>
      <c r="G268" s="194" t="s">
        <v>393</v>
      </c>
      <c r="H268" s="195">
        <v>2</v>
      </c>
      <c r="I268" s="196"/>
      <c r="J268" s="197">
        <f>ROUND(I268*H268,2)</f>
        <v>0</v>
      </c>
      <c r="K268" s="193" t="s">
        <v>171</v>
      </c>
      <c r="L268" s="39"/>
      <c r="M268" s="198" t="s">
        <v>1</v>
      </c>
      <c r="N268" s="199" t="s">
        <v>40</v>
      </c>
      <c r="O268" s="71"/>
      <c r="P268" s="200">
        <f>O268*H268</f>
        <v>0</v>
      </c>
      <c r="Q268" s="200">
        <v>7.5000000000000002E-4</v>
      </c>
      <c r="R268" s="200">
        <f>Q268*H268</f>
        <v>1.5E-3</v>
      </c>
      <c r="S268" s="200">
        <v>0</v>
      </c>
      <c r="T268" s="201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202" t="s">
        <v>290</v>
      </c>
      <c r="AT268" s="202" t="s">
        <v>167</v>
      </c>
      <c r="AU268" s="202" t="s">
        <v>84</v>
      </c>
      <c r="AY268" s="17" t="s">
        <v>164</v>
      </c>
      <c r="BE268" s="203">
        <f>IF(N268="základní",J268,0)</f>
        <v>0</v>
      </c>
      <c r="BF268" s="203">
        <f>IF(N268="snížená",J268,0)</f>
        <v>0</v>
      </c>
      <c r="BG268" s="203">
        <f>IF(N268="zákl. přenesená",J268,0)</f>
        <v>0</v>
      </c>
      <c r="BH268" s="203">
        <f>IF(N268="sníž. přenesená",J268,0)</f>
        <v>0</v>
      </c>
      <c r="BI268" s="203">
        <f>IF(N268="nulová",J268,0)</f>
        <v>0</v>
      </c>
      <c r="BJ268" s="17" t="s">
        <v>82</v>
      </c>
      <c r="BK268" s="203">
        <f>ROUND(I268*H268,2)</f>
        <v>0</v>
      </c>
      <c r="BL268" s="17" t="s">
        <v>290</v>
      </c>
      <c r="BM268" s="202" t="s">
        <v>1708</v>
      </c>
    </row>
    <row r="269" spans="1:65" s="2" customFormat="1" ht="11.25">
      <c r="A269" s="34"/>
      <c r="B269" s="35"/>
      <c r="C269" s="36"/>
      <c r="D269" s="204" t="s">
        <v>174</v>
      </c>
      <c r="E269" s="36"/>
      <c r="F269" s="205" t="s">
        <v>1709</v>
      </c>
      <c r="G269" s="36"/>
      <c r="H269" s="36"/>
      <c r="I269" s="206"/>
      <c r="J269" s="36"/>
      <c r="K269" s="36"/>
      <c r="L269" s="39"/>
      <c r="M269" s="207"/>
      <c r="N269" s="208"/>
      <c r="O269" s="71"/>
      <c r="P269" s="71"/>
      <c r="Q269" s="71"/>
      <c r="R269" s="71"/>
      <c r="S269" s="71"/>
      <c r="T269" s="72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7" t="s">
        <v>174</v>
      </c>
      <c r="AU269" s="17" t="s">
        <v>84</v>
      </c>
    </row>
    <row r="270" spans="1:65" s="14" customFormat="1" ht="11.25">
      <c r="B270" s="220"/>
      <c r="C270" s="221"/>
      <c r="D270" s="211" t="s">
        <v>176</v>
      </c>
      <c r="E270" s="222" t="s">
        <v>1</v>
      </c>
      <c r="F270" s="223" t="s">
        <v>84</v>
      </c>
      <c r="G270" s="221"/>
      <c r="H270" s="224">
        <v>2</v>
      </c>
      <c r="I270" s="225"/>
      <c r="J270" s="221"/>
      <c r="K270" s="221"/>
      <c r="L270" s="226"/>
      <c r="M270" s="227"/>
      <c r="N270" s="228"/>
      <c r="O270" s="228"/>
      <c r="P270" s="228"/>
      <c r="Q270" s="228"/>
      <c r="R270" s="228"/>
      <c r="S270" s="228"/>
      <c r="T270" s="229"/>
      <c r="AT270" s="230" t="s">
        <v>176</v>
      </c>
      <c r="AU270" s="230" t="s">
        <v>84</v>
      </c>
      <c r="AV270" s="14" t="s">
        <v>84</v>
      </c>
      <c r="AW270" s="14" t="s">
        <v>31</v>
      </c>
      <c r="AX270" s="14" t="s">
        <v>75</v>
      </c>
      <c r="AY270" s="230" t="s">
        <v>164</v>
      </c>
    </row>
    <row r="271" spans="1:65" s="2" customFormat="1" ht="26.45" customHeight="1">
      <c r="A271" s="34"/>
      <c r="B271" s="35"/>
      <c r="C271" s="191" t="s">
        <v>560</v>
      </c>
      <c r="D271" s="191" t="s">
        <v>167</v>
      </c>
      <c r="E271" s="192" t="s">
        <v>1710</v>
      </c>
      <c r="F271" s="193" t="s">
        <v>1711</v>
      </c>
      <c r="G271" s="194" t="s">
        <v>791</v>
      </c>
      <c r="H271" s="242"/>
      <c r="I271" s="196"/>
      <c r="J271" s="197">
        <f>ROUND(I271*H271,2)</f>
        <v>0</v>
      </c>
      <c r="K271" s="193" t="s">
        <v>171</v>
      </c>
      <c r="L271" s="39"/>
      <c r="M271" s="198" t="s">
        <v>1</v>
      </c>
      <c r="N271" s="199" t="s">
        <v>40</v>
      </c>
      <c r="O271" s="71"/>
      <c r="P271" s="200">
        <f>O271*H271</f>
        <v>0</v>
      </c>
      <c r="Q271" s="200">
        <v>0</v>
      </c>
      <c r="R271" s="200">
        <f>Q271*H271</f>
        <v>0</v>
      </c>
      <c r="S271" s="200">
        <v>0</v>
      </c>
      <c r="T271" s="201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202" t="s">
        <v>290</v>
      </c>
      <c r="AT271" s="202" t="s">
        <v>167</v>
      </c>
      <c r="AU271" s="202" t="s">
        <v>84</v>
      </c>
      <c r="AY271" s="17" t="s">
        <v>164</v>
      </c>
      <c r="BE271" s="203">
        <f>IF(N271="základní",J271,0)</f>
        <v>0</v>
      </c>
      <c r="BF271" s="203">
        <f>IF(N271="snížená",J271,0)</f>
        <v>0</v>
      </c>
      <c r="BG271" s="203">
        <f>IF(N271="zákl. přenesená",J271,0)</f>
        <v>0</v>
      </c>
      <c r="BH271" s="203">
        <f>IF(N271="sníž. přenesená",J271,0)</f>
        <v>0</v>
      </c>
      <c r="BI271" s="203">
        <f>IF(N271="nulová",J271,0)</f>
        <v>0</v>
      </c>
      <c r="BJ271" s="17" t="s">
        <v>82</v>
      </c>
      <c r="BK271" s="203">
        <f>ROUND(I271*H271,2)</f>
        <v>0</v>
      </c>
      <c r="BL271" s="17" t="s">
        <v>290</v>
      </c>
      <c r="BM271" s="202" t="s">
        <v>1712</v>
      </c>
    </row>
    <row r="272" spans="1:65" s="2" customFormat="1" ht="11.25">
      <c r="A272" s="34"/>
      <c r="B272" s="35"/>
      <c r="C272" s="36"/>
      <c r="D272" s="204" t="s">
        <v>174</v>
      </c>
      <c r="E272" s="36"/>
      <c r="F272" s="205" t="s">
        <v>1713</v>
      </c>
      <c r="G272" s="36"/>
      <c r="H272" s="36"/>
      <c r="I272" s="206"/>
      <c r="J272" s="36"/>
      <c r="K272" s="36"/>
      <c r="L272" s="39"/>
      <c r="M272" s="207"/>
      <c r="N272" s="208"/>
      <c r="O272" s="71"/>
      <c r="P272" s="71"/>
      <c r="Q272" s="71"/>
      <c r="R272" s="71"/>
      <c r="S272" s="71"/>
      <c r="T272" s="72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7" t="s">
        <v>174</v>
      </c>
      <c r="AU272" s="17" t="s">
        <v>84</v>
      </c>
    </row>
    <row r="273" spans="1:65" s="12" customFormat="1" ht="22.9" customHeight="1">
      <c r="B273" s="175"/>
      <c r="C273" s="176"/>
      <c r="D273" s="177" t="s">
        <v>74</v>
      </c>
      <c r="E273" s="189" t="s">
        <v>1714</v>
      </c>
      <c r="F273" s="189" t="s">
        <v>1715</v>
      </c>
      <c r="G273" s="176"/>
      <c r="H273" s="176"/>
      <c r="I273" s="179"/>
      <c r="J273" s="190">
        <f>BK273</f>
        <v>0</v>
      </c>
      <c r="K273" s="176"/>
      <c r="L273" s="181"/>
      <c r="M273" s="182"/>
      <c r="N273" s="183"/>
      <c r="O273" s="183"/>
      <c r="P273" s="184">
        <f>SUM(P274:P286)</f>
        <v>0</v>
      </c>
      <c r="Q273" s="183"/>
      <c r="R273" s="184">
        <f>SUM(R274:R286)</f>
        <v>3.3600000000000005E-2</v>
      </c>
      <c r="S273" s="183"/>
      <c r="T273" s="185">
        <f>SUM(T274:T286)</f>
        <v>0</v>
      </c>
      <c r="AR273" s="186" t="s">
        <v>84</v>
      </c>
      <c r="AT273" s="187" t="s">
        <v>74</v>
      </c>
      <c r="AU273" s="187" t="s">
        <v>82</v>
      </c>
      <c r="AY273" s="186" t="s">
        <v>164</v>
      </c>
      <c r="BK273" s="188">
        <f>SUM(BK274:BK286)</f>
        <v>0</v>
      </c>
    </row>
    <row r="274" spans="1:65" s="2" customFormat="1" ht="36" customHeight="1">
      <c r="A274" s="34"/>
      <c r="B274" s="35"/>
      <c r="C274" s="191" t="s">
        <v>568</v>
      </c>
      <c r="D274" s="191" t="s">
        <v>167</v>
      </c>
      <c r="E274" s="192" t="s">
        <v>1716</v>
      </c>
      <c r="F274" s="193" t="s">
        <v>1717</v>
      </c>
      <c r="G274" s="194" t="s">
        <v>858</v>
      </c>
      <c r="H274" s="195">
        <v>2</v>
      </c>
      <c r="I274" s="196"/>
      <c r="J274" s="197">
        <f>ROUND(I274*H274,2)</f>
        <v>0</v>
      </c>
      <c r="K274" s="193" t="s">
        <v>171</v>
      </c>
      <c r="L274" s="39"/>
      <c r="M274" s="198" t="s">
        <v>1</v>
      </c>
      <c r="N274" s="199" t="s">
        <v>40</v>
      </c>
      <c r="O274" s="71"/>
      <c r="P274" s="200">
        <f>O274*H274</f>
        <v>0</v>
      </c>
      <c r="Q274" s="200">
        <v>1.6650000000000002E-2</v>
      </c>
      <c r="R274" s="200">
        <f>Q274*H274</f>
        <v>3.3300000000000003E-2</v>
      </c>
      <c r="S274" s="200">
        <v>0</v>
      </c>
      <c r="T274" s="201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202" t="s">
        <v>290</v>
      </c>
      <c r="AT274" s="202" t="s">
        <v>167</v>
      </c>
      <c r="AU274" s="202" t="s">
        <v>84</v>
      </c>
      <c r="AY274" s="17" t="s">
        <v>164</v>
      </c>
      <c r="BE274" s="203">
        <f>IF(N274="základní",J274,0)</f>
        <v>0</v>
      </c>
      <c r="BF274" s="203">
        <f>IF(N274="snížená",J274,0)</f>
        <v>0</v>
      </c>
      <c r="BG274" s="203">
        <f>IF(N274="zákl. přenesená",J274,0)</f>
        <v>0</v>
      </c>
      <c r="BH274" s="203">
        <f>IF(N274="sníž. přenesená",J274,0)</f>
        <v>0</v>
      </c>
      <c r="BI274" s="203">
        <f>IF(N274="nulová",J274,0)</f>
        <v>0</v>
      </c>
      <c r="BJ274" s="17" t="s">
        <v>82</v>
      </c>
      <c r="BK274" s="203">
        <f>ROUND(I274*H274,2)</f>
        <v>0</v>
      </c>
      <c r="BL274" s="17" t="s">
        <v>290</v>
      </c>
      <c r="BM274" s="202" t="s">
        <v>1718</v>
      </c>
    </row>
    <row r="275" spans="1:65" s="2" customFormat="1" ht="11.25">
      <c r="A275" s="34"/>
      <c r="B275" s="35"/>
      <c r="C275" s="36"/>
      <c r="D275" s="204" t="s">
        <v>174</v>
      </c>
      <c r="E275" s="36"/>
      <c r="F275" s="205" t="s">
        <v>1719</v>
      </c>
      <c r="G275" s="36"/>
      <c r="H275" s="36"/>
      <c r="I275" s="206"/>
      <c r="J275" s="36"/>
      <c r="K275" s="36"/>
      <c r="L275" s="39"/>
      <c r="M275" s="207"/>
      <c r="N275" s="208"/>
      <c r="O275" s="71"/>
      <c r="P275" s="71"/>
      <c r="Q275" s="71"/>
      <c r="R275" s="71"/>
      <c r="S275" s="71"/>
      <c r="T275" s="72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7" t="s">
        <v>174</v>
      </c>
      <c r="AU275" s="17" t="s">
        <v>84</v>
      </c>
    </row>
    <row r="276" spans="1:65" s="14" customFormat="1" ht="11.25">
      <c r="B276" s="220"/>
      <c r="C276" s="221"/>
      <c r="D276" s="211" t="s">
        <v>176</v>
      </c>
      <c r="E276" s="222" t="s">
        <v>1</v>
      </c>
      <c r="F276" s="223" t="s">
        <v>1720</v>
      </c>
      <c r="G276" s="221"/>
      <c r="H276" s="224">
        <v>2</v>
      </c>
      <c r="I276" s="225"/>
      <c r="J276" s="221"/>
      <c r="K276" s="221"/>
      <c r="L276" s="226"/>
      <c r="M276" s="227"/>
      <c r="N276" s="228"/>
      <c r="O276" s="228"/>
      <c r="P276" s="228"/>
      <c r="Q276" s="228"/>
      <c r="R276" s="228"/>
      <c r="S276" s="228"/>
      <c r="T276" s="229"/>
      <c r="AT276" s="230" t="s">
        <v>176</v>
      </c>
      <c r="AU276" s="230" t="s">
        <v>84</v>
      </c>
      <c r="AV276" s="14" t="s">
        <v>84</v>
      </c>
      <c r="AW276" s="14" t="s">
        <v>31</v>
      </c>
      <c r="AX276" s="14" t="s">
        <v>75</v>
      </c>
      <c r="AY276" s="230" t="s">
        <v>164</v>
      </c>
    </row>
    <row r="277" spans="1:65" s="2" customFormat="1" ht="26.45" customHeight="1">
      <c r="A277" s="34"/>
      <c r="B277" s="35"/>
      <c r="C277" s="191" t="s">
        <v>578</v>
      </c>
      <c r="D277" s="191" t="s">
        <v>167</v>
      </c>
      <c r="E277" s="192" t="s">
        <v>1721</v>
      </c>
      <c r="F277" s="193" t="s">
        <v>1722</v>
      </c>
      <c r="G277" s="194" t="s">
        <v>858</v>
      </c>
      <c r="H277" s="195">
        <v>1</v>
      </c>
      <c r="I277" s="196"/>
      <c r="J277" s="197">
        <f>ROUND(I277*H277,2)</f>
        <v>0</v>
      </c>
      <c r="K277" s="193" t="s">
        <v>171</v>
      </c>
      <c r="L277" s="39"/>
      <c r="M277" s="198" t="s">
        <v>1</v>
      </c>
      <c r="N277" s="199" t="s">
        <v>40</v>
      </c>
      <c r="O277" s="71"/>
      <c r="P277" s="200">
        <f>O277*H277</f>
        <v>0</v>
      </c>
      <c r="Q277" s="200">
        <v>0</v>
      </c>
      <c r="R277" s="200">
        <f>Q277*H277</f>
        <v>0</v>
      </c>
      <c r="S277" s="200">
        <v>0</v>
      </c>
      <c r="T277" s="201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202" t="s">
        <v>290</v>
      </c>
      <c r="AT277" s="202" t="s">
        <v>167</v>
      </c>
      <c r="AU277" s="202" t="s">
        <v>84</v>
      </c>
      <c r="AY277" s="17" t="s">
        <v>164</v>
      </c>
      <c r="BE277" s="203">
        <f>IF(N277="základní",J277,0)</f>
        <v>0</v>
      </c>
      <c r="BF277" s="203">
        <f>IF(N277="snížená",J277,0)</f>
        <v>0</v>
      </c>
      <c r="BG277" s="203">
        <f>IF(N277="zákl. přenesená",J277,0)</f>
        <v>0</v>
      </c>
      <c r="BH277" s="203">
        <f>IF(N277="sníž. přenesená",J277,0)</f>
        <v>0</v>
      </c>
      <c r="BI277" s="203">
        <f>IF(N277="nulová",J277,0)</f>
        <v>0</v>
      </c>
      <c r="BJ277" s="17" t="s">
        <v>82</v>
      </c>
      <c r="BK277" s="203">
        <f>ROUND(I277*H277,2)</f>
        <v>0</v>
      </c>
      <c r="BL277" s="17" t="s">
        <v>290</v>
      </c>
      <c r="BM277" s="202" t="s">
        <v>1723</v>
      </c>
    </row>
    <row r="278" spans="1:65" s="2" customFormat="1" ht="11.25">
      <c r="A278" s="34"/>
      <c r="B278" s="35"/>
      <c r="C278" s="36"/>
      <c r="D278" s="204" t="s">
        <v>174</v>
      </c>
      <c r="E278" s="36"/>
      <c r="F278" s="205" t="s">
        <v>1724</v>
      </c>
      <c r="G278" s="36"/>
      <c r="H278" s="36"/>
      <c r="I278" s="206"/>
      <c r="J278" s="36"/>
      <c r="K278" s="36"/>
      <c r="L278" s="39"/>
      <c r="M278" s="207"/>
      <c r="N278" s="208"/>
      <c r="O278" s="71"/>
      <c r="P278" s="71"/>
      <c r="Q278" s="71"/>
      <c r="R278" s="71"/>
      <c r="S278" s="71"/>
      <c r="T278" s="72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7" t="s">
        <v>174</v>
      </c>
      <c r="AU278" s="17" t="s">
        <v>84</v>
      </c>
    </row>
    <row r="279" spans="1:65" s="14" customFormat="1" ht="11.25">
      <c r="B279" s="220"/>
      <c r="C279" s="221"/>
      <c r="D279" s="211" t="s">
        <v>176</v>
      </c>
      <c r="E279" s="222" t="s">
        <v>1</v>
      </c>
      <c r="F279" s="223" t="s">
        <v>1725</v>
      </c>
      <c r="G279" s="221"/>
      <c r="H279" s="224">
        <v>1</v>
      </c>
      <c r="I279" s="225"/>
      <c r="J279" s="221"/>
      <c r="K279" s="221"/>
      <c r="L279" s="226"/>
      <c r="M279" s="227"/>
      <c r="N279" s="228"/>
      <c r="O279" s="228"/>
      <c r="P279" s="228"/>
      <c r="Q279" s="228"/>
      <c r="R279" s="228"/>
      <c r="S279" s="228"/>
      <c r="T279" s="229"/>
      <c r="AT279" s="230" t="s">
        <v>176</v>
      </c>
      <c r="AU279" s="230" t="s">
        <v>84</v>
      </c>
      <c r="AV279" s="14" t="s">
        <v>84</v>
      </c>
      <c r="AW279" s="14" t="s">
        <v>31</v>
      </c>
      <c r="AX279" s="14" t="s">
        <v>75</v>
      </c>
      <c r="AY279" s="230" t="s">
        <v>164</v>
      </c>
    </row>
    <row r="280" spans="1:65" s="2" customFormat="1" ht="26.45" customHeight="1">
      <c r="A280" s="34"/>
      <c r="B280" s="35"/>
      <c r="C280" s="191" t="s">
        <v>583</v>
      </c>
      <c r="D280" s="191" t="s">
        <v>167</v>
      </c>
      <c r="E280" s="192" t="s">
        <v>1726</v>
      </c>
      <c r="F280" s="193" t="s">
        <v>1727</v>
      </c>
      <c r="G280" s="194" t="s">
        <v>858</v>
      </c>
      <c r="H280" s="195">
        <v>1</v>
      </c>
      <c r="I280" s="196"/>
      <c r="J280" s="197">
        <f>ROUND(I280*H280,2)</f>
        <v>0</v>
      </c>
      <c r="K280" s="193" t="s">
        <v>1</v>
      </c>
      <c r="L280" s="39"/>
      <c r="M280" s="198" t="s">
        <v>1</v>
      </c>
      <c r="N280" s="199" t="s">
        <v>40</v>
      </c>
      <c r="O280" s="71"/>
      <c r="P280" s="200">
        <f>O280*H280</f>
        <v>0</v>
      </c>
      <c r="Q280" s="200">
        <v>0</v>
      </c>
      <c r="R280" s="200">
        <f>Q280*H280</f>
        <v>0</v>
      </c>
      <c r="S280" s="200">
        <v>0</v>
      </c>
      <c r="T280" s="201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202" t="s">
        <v>290</v>
      </c>
      <c r="AT280" s="202" t="s">
        <v>167</v>
      </c>
      <c r="AU280" s="202" t="s">
        <v>84</v>
      </c>
      <c r="AY280" s="17" t="s">
        <v>164</v>
      </c>
      <c r="BE280" s="203">
        <f>IF(N280="základní",J280,0)</f>
        <v>0</v>
      </c>
      <c r="BF280" s="203">
        <f>IF(N280="snížená",J280,0)</f>
        <v>0</v>
      </c>
      <c r="BG280" s="203">
        <f>IF(N280="zákl. přenesená",J280,0)</f>
        <v>0</v>
      </c>
      <c r="BH280" s="203">
        <f>IF(N280="sníž. přenesená",J280,0)</f>
        <v>0</v>
      </c>
      <c r="BI280" s="203">
        <f>IF(N280="nulová",J280,0)</f>
        <v>0</v>
      </c>
      <c r="BJ280" s="17" t="s">
        <v>82</v>
      </c>
      <c r="BK280" s="203">
        <f>ROUND(I280*H280,2)</f>
        <v>0</v>
      </c>
      <c r="BL280" s="17" t="s">
        <v>290</v>
      </c>
      <c r="BM280" s="202" t="s">
        <v>1728</v>
      </c>
    </row>
    <row r="281" spans="1:65" s="14" customFormat="1" ht="11.25">
      <c r="B281" s="220"/>
      <c r="C281" s="221"/>
      <c r="D281" s="211" t="s">
        <v>176</v>
      </c>
      <c r="E281" s="222" t="s">
        <v>1</v>
      </c>
      <c r="F281" s="223" t="s">
        <v>1683</v>
      </c>
      <c r="G281" s="221"/>
      <c r="H281" s="224">
        <v>1</v>
      </c>
      <c r="I281" s="225"/>
      <c r="J281" s="221"/>
      <c r="K281" s="221"/>
      <c r="L281" s="226"/>
      <c r="M281" s="227"/>
      <c r="N281" s="228"/>
      <c r="O281" s="228"/>
      <c r="P281" s="228"/>
      <c r="Q281" s="228"/>
      <c r="R281" s="228"/>
      <c r="S281" s="228"/>
      <c r="T281" s="229"/>
      <c r="AT281" s="230" t="s">
        <v>176</v>
      </c>
      <c r="AU281" s="230" t="s">
        <v>84</v>
      </c>
      <c r="AV281" s="14" t="s">
        <v>84</v>
      </c>
      <c r="AW281" s="14" t="s">
        <v>31</v>
      </c>
      <c r="AX281" s="14" t="s">
        <v>75</v>
      </c>
      <c r="AY281" s="230" t="s">
        <v>164</v>
      </c>
    </row>
    <row r="282" spans="1:65" s="2" customFormat="1" ht="26.45" customHeight="1">
      <c r="A282" s="34"/>
      <c r="B282" s="35"/>
      <c r="C282" s="191" t="s">
        <v>225</v>
      </c>
      <c r="D282" s="191" t="s">
        <v>167</v>
      </c>
      <c r="E282" s="192" t="s">
        <v>1729</v>
      </c>
      <c r="F282" s="193" t="s">
        <v>1730</v>
      </c>
      <c r="G282" s="194" t="s">
        <v>858</v>
      </c>
      <c r="H282" s="195">
        <v>2</v>
      </c>
      <c r="I282" s="196"/>
      <c r="J282" s="197">
        <f>ROUND(I282*H282,2)</f>
        <v>0</v>
      </c>
      <c r="K282" s="193" t="s">
        <v>171</v>
      </c>
      <c r="L282" s="39"/>
      <c r="M282" s="198" t="s">
        <v>1</v>
      </c>
      <c r="N282" s="199" t="s">
        <v>40</v>
      </c>
      <c r="O282" s="71"/>
      <c r="P282" s="200">
        <f>O282*H282</f>
        <v>0</v>
      </c>
      <c r="Q282" s="200">
        <v>1.4999999999999999E-4</v>
      </c>
      <c r="R282" s="200">
        <f>Q282*H282</f>
        <v>2.9999999999999997E-4</v>
      </c>
      <c r="S282" s="200">
        <v>0</v>
      </c>
      <c r="T282" s="201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202" t="s">
        <v>290</v>
      </c>
      <c r="AT282" s="202" t="s">
        <v>167</v>
      </c>
      <c r="AU282" s="202" t="s">
        <v>84</v>
      </c>
      <c r="AY282" s="17" t="s">
        <v>164</v>
      </c>
      <c r="BE282" s="203">
        <f>IF(N282="základní",J282,0)</f>
        <v>0</v>
      </c>
      <c r="BF282" s="203">
        <f>IF(N282="snížená",J282,0)</f>
        <v>0</v>
      </c>
      <c r="BG282" s="203">
        <f>IF(N282="zákl. přenesená",J282,0)</f>
        <v>0</v>
      </c>
      <c r="BH282" s="203">
        <f>IF(N282="sníž. přenesená",J282,0)</f>
        <v>0</v>
      </c>
      <c r="BI282" s="203">
        <f>IF(N282="nulová",J282,0)</f>
        <v>0</v>
      </c>
      <c r="BJ282" s="17" t="s">
        <v>82</v>
      </c>
      <c r="BK282" s="203">
        <f>ROUND(I282*H282,2)</f>
        <v>0</v>
      </c>
      <c r="BL282" s="17" t="s">
        <v>290</v>
      </c>
      <c r="BM282" s="202" t="s">
        <v>1731</v>
      </c>
    </row>
    <row r="283" spans="1:65" s="2" customFormat="1" ht="11.25">
      <c r="A283" s="34"/>
      <c r="B283" s="35"/>
      <c r="C283" s="36"/>
      <c r="D283" s="204" t="s">
        <v>174</v>
      </c>
      <c r="E283" s="36"/>
      <c r="F283" s="205" t="s">
        <v>1732</v>
      </c>
      <c r="G283" s="36"/>
      <c r="H283" s="36"/>
      <c r="I283" s="206"/>
      <c r="J283" s="36"/>
      <c r="K283" s="36"/>
      <c r="L283" s="39"/>
      <c r="M283" s="207"/>
      <c r="N283" s="208"/>
      <c r="O283" s="71"/>
      <c r="P283" s="71"/>
      <c r="Q283" s="71"/>
      <c r="R283" s="71"/>
      <c r="S283" s="71"/>
      <c r="T283" s="72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7" t="s">
        <v>174</v>
      </c>
      <c r="AU283" s="17" t="s">
        <v>84</v>
      </c>
    </row>
    <row r="284" spans="1:65" s="14" customFormat="1" ht="11.25">
      <c r="B284" s="220"/>
      <c r="C284" s="221"/>
      <c r="D284" s="211" t="s">
        <v>176</v>
      </c>
      <c r="E284" s="222" t="s">
        <v>1</v>
      </c>
      <c r="F284" s="223" t="s">
        <v>1720</v>
      </c>
      <c r="G284" s="221"/>
      <c r="H284" s="224">
        <v>2</v>
      </c>
      <c r="I284" s="225"/>
      <c r="J284" s="221"/>
      <c r="K284" s="221"/>
      <c r="L284" s="226"/>
      <c r="M284" s="227"/>
      <c r="N284" s="228"/>
      <c r="O284" s="228"/>
      <c r="P284" s="228"/>
      <c r="Q284" s="228"/>
      <c r="R284" s="228"/>
      <c r="S284" s="228"/>
      <c r="T284" s="229"/>
      <c r="AT284" s="230" t="s">
        <v>176</v>
      </c>
      <c r="AU284" s="230" t="s">
        <v>84</v>
      </c>
      <c r="AV284" s="14" t="s">
        <v>84</v>
      </c>
      <c r="AW284" s="14" t="s">
        <v>31</v>
      </c>
      <c r="AX284" s="14" t="s">
        <v>75</v>
      </c>
      <c r="AY284" s="230" t="s">
        <v>164</v>
      </c>
    </row>
    <row r="285" spans="1:65" s="2" customFormat="1" ht="26.45" customHeight="1">
      <c r="A285" s="34"/>
      <c r="B285" s="35"/>
      <c r="C285" s="191" t="s">
        <v>594</v>
      </c>
      <c r="D285" s="191" t="s">
        <v>167</v>
      </c>
      <c r="E285" s="192" t="s">
        <v>1733</v>
      </c>
      <c r="F285" s="193" t="s">
        <v>1734</v>
      </c>
      <c r="G285" s="194" t="s">
        <v>791</v>
      </c>
      <c r="H285" s="242"/>
      <c r="I285" s="196"/>
      <c r="J285" s="197">
        <f>ROUND(I285*H285,2)</f>
        <v>0</v>
      </c>
      <c r="K285" s="193" t="s">
        <v>171</v>
      </c>
      <c r="L285" s="39"/>
      <c r="M285" s="198" t="s">
        <v>1</v>
      </c>
      <c r="N285" s="199" t="s">
        <v>40</v>
      </c>
      <c r="O285" s="71"/>
      <c r="P285" s="200">
        <f>O285*H285</f>
        <v>0</v>
      </c>
      <c r="Q285" s="200">
        <v>0</v>
      </c>
      <c r="R285" s="200">
        <f>Q285*H285</f>
        <v>0</v>
      </c>
      <c r="S285" s="200">
        <v>0</v>
      </c>
      <c r="T285" s="201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202" t="s">
        <v>290</v>
      </c>
      <c r="AT285" s="202" t="s">
        <v>167</v>
      </c>
      <c r="AU285" s="202" t="s">
        <v>84</v>
      </c>
      <c r="AY285" s="17" t="s">
        <v>164</v>
      </c>
      <c r="BE285" s="203">
        <f>IF(N285="základní",J285,0)</f>
        <v>0</v>
      </c>
      <c r="BF285" s="203">
        <f>IF(N285="snížená",J285,0)</f>
        <v>0</v>
      </c>
      <c r="BG285" s="203">
        <f>IF(N285="zákl. přenesená",J285,0)</f>
        <v>0</v>
      </c>
      <c r="BH285" s="203">
        <f>IF(N285="sníž. přenesená",J285,0)</f>
        <v>0</v>
      </c>
      <c r="BI285" s="203">
        <f>IF(N285="nulová",J285,0)</f>
        <v>0</v>
      </c>
      <c r="BJ285" s="17" t="s">
        <v>82</v>
      </c>
      <c r="BK285" s="203">
        <f>ROUND(I285*H285,2)</f>
        <v>0</v>
      </c>
      <c r="BL285" s="17" t="s">
        <v>290</v>
      </c>
      <c r="BM285" s="202" t="s">
        <v>1735</v>
      </c>
    </row>
    <row r="286" spans="1:65" s="2" customFormat="1" ht="11.25">
      <c r="A286" s="34"/>
      <c r="B286" s="35"/>
      <c r="C286" s="36"/>
      <c r="D286" s="204" t="s">
        <v>174</v>
      </c>
      <c r="E286" s="36"/>
      <c r="F286" s="205" t="s">
        <v>1736</v>
      </c>
      <c r="G286" s="36"/>
      <c r="H286" s="36"/>
      <c r="I286" s="206"/>
      <c r="J286" s="36"/>
      <c r="K286" s="36"/>
      <c r="L286" s="39"/>
      <c r="M286" s="207"/>
      <c r="N286" s="208"/>
      <c r="O286" s="71"/>
      <c r="P286" s="71"/>
      <c r="Q286" s="71"/>
      <c r="R286" s="71"/>
      <c r="S286" s="71"/>
      <c r="T286" s="72"/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T286" s="17" t="s">
        <v>174</v>
      </c>
      <c r="AU286" s="17" t="s">
        <v>84</v>
      </c>
    </row>
    <row r="287" spans="1:65" s="12" customFormat="1" ht="22.9" customHeight="1">
      <c r="B287" s="175"/>
      <c r="C287" s="176"/>
      <c r="D287" s="177" t="s">
        <v>74</v>
      </c>
      <c r="E287" s="189" t="s">
        <v>1315</v>
      </c>
      <c r="F287" s="189" t="s">
        <v>1737</v>
      </c>
      <c r="G287" s="176"/>
      <c r="H287" s="176"/>
      <c r="I287" s="179"/>
      <c r="J287" s="190">
        <f>BK287</f>
        <v>0</v>
      </c>
      <c r="K287" s="176"/>
      <c r="L287" s="181"/>
      <c r="M287" s="182"/>
      <c r="N287" s="183"/>
      <c r="O287" s="183"/>
      <c r="P287" s="184">
        <f>SUM(P288:P296)</f>
        <v>0</v>
      </c>
      <c r="Q287" s="183"/>
      <c r="R287" s="184">
        <f>SUM(R288:R296)</f>
        <v>0</v>
      </c>
      <c r="S287" s="183"/>
      <c r="T287" s="185">
        <f>SUM(T288:T296)</f>
        <v>0</v>
      </c>
      <c r="AR287" s="186" t="s">
        <v>172</v>
      </c>
      <c r="AT287" s="187" t="s">
        <v>74</v>
      </c>
      <c r="AU287" s="187" t="s">
        <v>82</v>
      </c>
      <c r="AY287" s="186" t="s">
        <v>164</v>
      </c>
      <c r="BK287" s="188">
        <f>SUM(BK288:BK296)</f>
        <v>0</v>
      </c>
    </row>
    <row r="288" spans="1:65" s="2" customFormat="1" ht="16.5" customHeight="1">
      <c r="A288" s="34"/>
      <c r="B288" s="35"/>
      <c r="C288" s="191" t="s">
        <v>296</v>
      </c>
      <c r="D288" s="191" t="s">
        <v>167</v>
      </c>
      <c r="E288" s="192" t="s">
        <v>1738</v>
      </c>
      <c r="F288" s="193" t="s">
        <v>1739</v>
      </c>
      <c r="G288" s="194" t="s">
        <v>1318</v>
      </c>
      <c r="H288" s="195">
        <v>18</v>
      </c>
      <c r="I288" s="196"/>
      <c r="J288" s="197">
        <f>ROUND(I288*H288,2)</f>
        <v>0</v>
      </c>
      <c r="K288" s="193" t="s">
        <v>171</v>
      </c>
      <c r="L288" s="39"/>
      <c r="M288" s="198" t="s">
        <v>1</v>
      </c>
      <c r="N288" s="199" t="s">
        <v>40</v>
      </c>
      <c r="O288" s="71"/>
      <c r="P288" s="200">
        <f>O288*H288</f>
        <v>0</v>
      </c>
      <c r="Q288" s="200">
        <v>0</v>
      </c>
      <c r="R288" s="200">
        <f>Q288*H288</f>
        <v>0</v>
      </c>
      <c r="S288" s="200">
        <v>0</v>
      </c>
      <c r="T288" s="201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202" t="s">
        <v>1740</v>
      </c>
      <c r="AT288" s="202" t="s">
        <v>167</v>
      </c>
      <c r="AU288" s="202" t="s">
        <v>84</v>
      </c>
      <c r="AY288" s="17" t="s">
        <v>164</v>
      </c>
      <c r="BE288" s="203">
        <f>IF(N288="základní",J288,0)</f>
        <v>0</v>
      </c>
      <c r="BF288" s="203">
        <f>IF(N288="snížená",J288,0)</f>
        <v>0</v>
      </c>
      <c r="BG288" s="203">
        <f>IF(N288="zákl. přenesená",J288,0)</f>
        <v>0</v>
      </c>
      <c r="BH288" s="203">
        <f>IF(N288="sníž. přenesená",J288,0)</f>
        <v>0</v>
      </c>
      <c r="BI288" s="203">
        <f>IF(N288="nulová",J288,0)</f>
        <v>0</v>
      </c>
      <c r="BJ288" s="17" t="s">
        <v>82</v>
      </c>
      <c r="BK288" s="203">
        <f>ROUND(I288*H288,2)</f>
        <v>0</v>
      </c>
      <c r="BL288" s="17" t="s">
        <v>1740</v>
      </c>
      <c r="BM288" s="202" t="s">
        <v>1741</v>
      </c>
    </row>
    <row r="289" spans="1:65" s="2" customFormat="1" ht="11.25">
      <c r="A289" s="34"/>
      <c r="B289" s="35"/>
      <c r="C289" s="36"/>
      <c r="D289" s="204" t="s">
        <v>174</v>
      </c>
      <c r="E289" s="36"/>
      <c r="F289" s="205" t="s">
        <v>1742</v>
      </c>
      <c r="G289" s="36"/>
      <c r="H289" s="36"/>
      <c r="I289" s="206"/>
      <c r="J289" s="36"/>
      <c r="K289" s="36"/>
      <c r="L289" s="39"/>
      <c r="M289" s="207"/>
      <c r="N289" s="208"/>
      <c r="O289" s="71"/>
      <c r="P289" s="71"/>
      <c r="Q289" s="71"/>
      <c r="R289" s="71"/>
      <c r="S289" s="71"/>
      <c r="T289" s="72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T289" s="17" t="s">
        <v>174</v>
      </c>
      <c r="AU289" s="17" t="s">
        <v>84</v>
      </c>
    </row>
    <row r="290" spans="1:65" s="14" customFormat="1" ht="11.25">
      <c r="B290" s="220"/>
      <c r="C290" s="221"/>
      <c r="D290" s="211" t="s">
        <v>176</v>
      </c>
      <c r="E290" s="222" t="s">
        <v>1</v>
      </c>
      <c r="F290" s="223" t="s">
        <v>1743</v>
      </c>
      <c r="G290" s="221"/>
      <c r="H290" s="224">
        <v>2</v>
      </c>
      <c r="I290" s="225"/>
      <c r="J290" s="221"/>
      <c r="K290" s="221"/>
      <c r="L290" s="226"/>
      <c r="M290" s="227"/>
      <c r="N290" s="228"/>
      <c r="O290" s="228"/>
      <c r="P290" s="228"/>
      <c r="Q290" s="228"/>
      <c r="R290" s="228"/>
      <c r="S290" s="228"/>
      <c r="T290" s="229"/>
      <c r="AT290" s="230" t="s">
        <v>176</v>
      </c>
      <c r="AU290" s="230" t="s">
        <v>84</v>
      </c>
      <c r="AV290" s="14" t="s">
        <v>84</v>
      </c>
      <c r="AW290" s="14" t="s">
        <v>31</v>
      </c>
      <c r="AX290" s="14" t="s">
        <v>75</v>
      </c>
      <c r="AY290" s="230" t="s">
        <v>164</v>
      </c>
    </row>
    <row r="291" spans="1:65" s="14" customFormat="1" ht="11.25">
      <c r="B291" s="220"/>
      <c r="C291" s="221"/>
      <c r="D291" s="211" t="s">
        <v>176</v>
      </c>
      <c r="E291" s="222" t="s">
        <v>1</v>
      </c>
      <c r="F291" s="223" t="s">
        <v>1744</v>
      </c>
      <c r="G291" s="221"/>
      <c r="H291" s="224">
        <v>2</v>
      </c>
      <c r="I291" s="225"/>
      <c r="J291" s="221"/>
      <c r="K291" s="221"/>
      <c r="L291" s="226"/>
      <c r="M291" s="227"/>
      <c r="N291" s="228"/>
      <c r="O291" s="228"/>
      <c r="P291" s="228"/>
      <c r="Q291" s="228"/>
      <c r="R291" s="228"/>
      <c r="S291" s="228"/>
      <c r="T291" s="229"/>
      <c r="AT291" s="230" t="s">
        <v>176</v>
      </c>
      <c r="AU291" s="230" t="s">
        <v>84</v>
      </c>
      <c r="AV291" s="14" t="s">
        <v>84</v>
      </c>
      <c r="AW291" s="14" t="s">
        <v>31</v>
      </c>
      <c r="AX291" s="14" t="s">
        <v>75</v>
      </c>
      <c r="AY291" s="230" t="s">
        <v>164</v>
      </c>
    </row>
    <row r="292" spans="1:65" s="14" customFormat="1" ht="11.25">
      <c r="B292" s="220"/>
      <c r="C292" s="221"/>
      <c r="D292" s="211" t="s">
        <v>176</v>
      </c>
      <c r="E292" s="222" t="s">
        <v>1</v>
      </c>
      <c r="F292" s="223" t="s">
        <v>1745</v>
      </c>
      <c r="G292" s="221"/>
      <c r="H292" s="224">
        <v>2</v>
      </c>
      <c r="I292" s="225"/>
      <c r="J292" s="221"/>
      <c r="K292" s="221"/>
      <c r="L292" s="226"/>
      <c r="M292" s="227"/>
      <c r="N292" s="228"/>
      <c r="O292" s="228"/>
      <c r="P292" s="228"/>
      <c r="Q292" s="228"/>
      <c r="R292" s="228"/>
      <c r="S292" s="228"/>
      <c r="T292" s="229"/>
      <c r="AT292" s="230" t="s">
        <v>176</v>
      </c>
      <c r="AU292" s="230" t="s">
        <v>84</v>
      </c>
      <c r="AV292" s="14" t="s">
        <v>84</v>
      </c>
      <c r="AW292" s="14" t="s">
        <v>31</v>
      </c>
      <c r="AX292" s="14" t="s">
        <v>75</v>
      </c>
      <c r="AY292" s="230" t="s">
        <v>164</v>
      </c>
    </row>
    <row r="293" spans="1:65" s="14" customFormat="1" ht="11.25">
      <c r="B293" s="220"/>
      <c r="C293" s="221"/>
      <c r="D293" s="211" t="s">
        <v>176</v>
      </c>
      <c r="E293" s="222" t="s">
        <v>1</v>
      </c>
      <c r="F293" s="223" t="s">
        <v>1746</v>
      </c>
      <c r="G293" s="221"/>
      <c r="H293" s="224">
        <v>4</v>
      </c>
      <c r="I293" s="225"/>
      <c r="J293" s="221"/>
      <c r="K293" s="221"/>
      <c r="L293" s="226"/>
      <c r="M293" s="227"/>
      <c r="N293" s="228"/>
      <c r="O293" s="228"/>
      <c r="P293" s="228"/>
      <c r="Q293" s="228"/>
      <c r="R293" s="228"/>
      <c r="S293" s="228"/>
      <c r="T293" s="229"/>
      <c r="AT293" s="230" t="s">
        <v>176</v>
      </c>
      <c r="AU293" s="230" t="s">
        <v>84</v>
      </c>
      <c r="AV293" s="14" t="s">
        <v>84</v>
      </c>
      <c r="AW293" s="14" t="s">
        <v>31</v>
      </c>
      <c r="AX293" s="14" t="s">
        <v>75</v>
      </c>
      <c r="AY293" s="230" t="s">
        <v>164</v>
      </c>
    </row>
    <row r="294" spans="1:65" s="14" customFormat="1" ht="11.25">
      <c r="B294" s="220"/>
      <c r="C294" s="221"/>
      <c r="D294" s="211" t="s">
        <v>176</v>
      </c>
      <c r="E294" s="222" t="s">
        <v>1</v>
      </c>
      <c r="F294" s="223" t="s">
        <v>1747</v>
      </c>
      <c r="G294" s="221"/>
      <c r="H294" s="224">
        <v>4</v>
      </c>
      <c r="I294" s="225"/>
      <c r="J294" s="221"/>
      <c r="K294" s="221"/>
      <c r="L294" s="226"/>
      <c r="M294" s="227"/>
      <c r="N294" s="228"/>
      <c r="O294" s="228"/>
      <c r="P294" s="228"/>
      <c r="Q294" s="228"/>
      <c r="R294" s="228"/>
      <c r="S294" s="228"/>
      <c r="T294" s="229"/>
      <c r="AT294" s="230" t="s">
        <v>176</v>
      </c>
      <c r="AU294" s="230" t="s">
        <v>84</v>
      </c>
      <c r="AV294" s="14" t="s">
        <v>84</v>
      </c>
      <c r="AW294" s="14" t="s">
        <v>31</v>
      </c>
      <c r="AX294" s="14" t="s">
        <v>75</v>
      </c>
      <c r="AY294" s="230" t="s">
        <v>164</v>
      </c>
    </row>
    <row r="295" spans="1:65" s="14" customFormat="1" ht="11.25">
      <c r="B295" s="220"/>
      <c r="C295" s="221"/>
      <c r="D295" s="211" t="s">
        <v>176</v>
      </c>
      <c r="E295" s="222" t="s">
        <v>1</v>
      </c>
      <c r="F295" s="223" t="s">
        <v>1748</v>
      </c>
      <c r="G295" s="221"/>
      <c r="H295" s="224">
        <v>4</v>
      </c>
      <c r="I295" s="225"/>
      <c r="J295" s="221"/>
      <c r="K295" s="221"/>
      <c r="L295" s="226"/>
      <c r="M295" s="227"/>
      <c r="N295" s="228"/>
      <c r="O295" s="228"/>
      <c r="P295" s="228"/>
      <c r="Q295" s="228"/>
      <c r="R295" s="228"/>
      <c r="S295" s="228"/>
      <c r="T295" s="229"/>
      <c r="AT295" s="230" t="s">
        <v>176</v>
      </c>
      <c r="AU295" s="230" t="s">
        <v>84</v>
      </c>
      <c r="AV295" s="14" t="s">
        <v>84</v>
      </c>
      <c r="AW295" s="14" t="s">
        <v>31</v>
      </c>
      <c r="AX295" s="14" t="s">
        <v>75</v>
      </c>
      <c r="AY295" s="230" t="s">
        <v>164</v>
      </c>
    </row>
    <row r="296" spans="1:65" s="2" customFormat="1" ht="26.45" customHeight="1">
      <c r="A296" s="34"/>
      <c r="B296" s="35"/>
      <c r="C296" s="191" t="s">
        <v>604</v>
      </c>
      <c r="D296" s="191" t="s">
        <v>167</v>
      </c>
      <c r="E296" s="192" t="s">
        <v>1749</v>
      </c>
      <c r="F296" s="193" t="s">
        <v>1750</v>
      </c>
      <c r="G296" s="194" t="s">
        <v>858</v>
      </c>
      <c r="H296" s="195">
        <v>1</v>
      </c>
      <c r="I296" s="196"/>
      <c r="J296" s="197">
        <f>ROUND(I296*H296,2)</f>
        <v>0</v>
      </c>
      <c r="K296" s="193" t="s">
        <v>1</v>
      </c>
      <c r="L296" s="39"/>
      <c r="M296" s="246" t="s">
        <v>1</v>
      </c>
      <c r="N296" s="247" t="s">
        <v>40</v>
      </c>
      <c r="O296" s="248"/>
      <c r="P296" s="249">
        <f>O296*H296</f>
        <v>0</v>
      </c>
      <c r="Q296" s="249">
        <v>0</v>
      </c>
      <c r="R296" s="249">
        <f>Q296*H296</f>
        <v>0</v>
      </c>
      <c r="S296" s="249">
        <v>0</v>
      </c>
      <c r="T296" s="250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202" t="s">
        <v>1740</v>
      </c>
      <c r="AT296" s="202" t="s">
        <v>167</v>
      </c>
      <c r="AU296" s="202" t="s">
        <v>84</v>
      </c>
      <c r="AY296" s="17" t="s">
        <v>164</v>
      </c>
      <c r="BE296" s="203">
        <f>IF(N296="základní",J296,0)</f>
        <v>0</v>
      </c>
      <c r="BF296" s="203">
        <f>IF(N296="snížená",J296,0)</f>
        <v>0</v>
      </c>
      <c r="BG296" s="203">
        <f>IF(N296="zákl. přenesená",J296,0)</f>
        <v>0</v>
      </c>
      <c r="BH296" s="203">
        <f>IF(N296="sníž. přenesená",J296,0)</f>
        <v>0</v>
      </c>
      <c r="BI296" s="203">
        <f>IF(N296="nulová",J296,0)</f>
        <v>0</v>
      </c>
      <c r="BJ296" s="17" t="s">
        <v>82</v>
      </c>
      <c r="BK296" s="203">
        <f>ROUND(I296*H296,2)</f>
        <v>0</v>
      </c>
      <c r="BL296" s="17" t="s">
        <v>1740</v>
      </c>
      <c r="BM296" s="202" t="s">
        <v>1751</v>
      </c>
    </row>
    <row r="297" spans="1:65" s="2" customFormat="1" ht="6.95" customHeight="1">
      <c r="A297" s="34"/>
      <c r="B297" s="54"/>
      <c r="C297" s="55"/>
      <c r="D297" s="55"/>
      <c r="E297" s="55"/>
      <c r="F297" s="55"/>
      <c r="G297" s="55"/>
      <c r="H297" s="55"/>
      <c r="I297" s="55"/>
      <c r="J297" s="55"/>
      <c r="K297" s="55"/>
      <c r="L297" s="39"/>
      <c r="M297" s="34"/>
      <c r="O297" s="34"/>
      <c r="P297" s="34"/>
      <c r="Q297" s="34"/>
      <c r="R297" s="34"/>
      <c r="S297" s="34"/>
      <c r="T297" s="34"/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</row>
  </sheetData>
  <sheetProtection algorithmName="SHA-512" hashValue="FDRe1JkPkgThEciqEMbpkH2JMpWYBlcwhQxL704JMegRRGhLBmOAqeQg9yp4J4IUQdd6qcp0Jkq/5buvqraO+Q==" saltValue="eJdmETAfzA0/9ejGL2ibOwo3cMyzVqwQRRRhgHqsx+8WSQvzbCCeBpxhFosUnBlsHxS79MLDkVHk5qGrw5eZKw==" spinCount="100000" sheet="1" objects="1" scenarios="1" formatColumns="0" formatRows="0" autoFilter="0"/>
  <autoFilter ref="C126:K296" xr:uid="{00000000-0009-0000-0000-000004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hyperlinks>
    <hyperlink ref="F133" r:id="rId1" xr:uid="{00000000-0004-0000-0400-000000000000}"/>
    <hyperlink ref="F136" r:id="rId2" xr:uid="{00000000-0004-0000-0400-000001000000}"/>
    <hyperlink ref="F139" r:id="rId3" xr:uid="{00000000-0004-0000-0400-000002000000}"/>
    <hyperlink ref="F142" r:id="rId4" xr:uid="{00000000-0004-0000-0400-000003000000}"/>
    <hyperlink ref="F145" r:id="rId5" xr:uid="{00000000-0004-0000-0400-000004000000}"/>
    <hyperlink ref="F148" r:id="rId6" xr:uid="{00000000-0004-0000-0400-000005000000}"/>
    <hyperlink ref="F151" r:id="rId7" xr:uid="{00000000-0004-0000-0400-000006000000}"/>
    <hyperlink ref="F154" r:id="rId8" xr:uid="{00000000-0004-0000-0400-000007000000}"/>
    <hyperlink ref="F157" r:id="rId9" xr:uid="{00000000-0004-0000-0400-000008000000}"/>
    <hyperlink ref="F160" r:id="rId10" xr:uid="{00000000-0004-0000-0400-000009000000}"/>
    <hyperlink ref="F165" r:id="rId11" xr:uid="{00000000-0004-0000-0400-00000A000000}"/>
    <hyperlink ref="F168" r:id="rId12" xr:uid="{00000000-0004-0000-0400-00000B000000}"/>
    <hyperlink ref="F173" r:id="rId13" xr:uid="{00000000-0004-0000-0400-00000C000000}"/>
    <hyperlink ref="F176" r:id="rId14" xr:uid="{00000000-0004-0000-0400-00000D000000}"/>
    <hyperlink ref="F183" r:id="rId15" xr:uid="{00000000-0004-0000-0400-00000E000000}"/>
    <hyperlink ref="F186" r:id="rId16" xr:uid="{00000000-0004-0000-0400-00000F000000}"/>
    <hyperlink ref="F189" r:id="rId17" xr:uid="{00000000-0004-0000-0400-000010000000}"/>
    <hyperlink ref="F192" r:id="rId18" xr:uid="{00000000-0004-0000-0400-000011000000}"/>
    <hyperlink ref="F195" r:id="rId19" xr:uid="{00000000-0004-0000-0400-000012000000}"/>
    <hyperlink ref="F198" r:id="rId20" xr:uid="{00000000-0004-0000-0400-000013000000}"/>
    <hyperlink ref="F201" r:id="rId21" xr:uid="{00000000-0004-0000-0400-000014000000}"/>
    <hyperlink ref="F204" r:id="rId22" xr:uid="{00000000-0004-0000-0400-000015000000}"/>
    <hyperlink ref="F207" r:id="rId23" xr:uid="{00000000-0004-0000-0400-000016000000}"/>
    <hyperlink ref="F210" r:id="rId24" xr:uid="{00000000-0004-0000-0400-000017000000}"/>
    <hyperlink ref="F213" r:id="rId25" xr:uid="{00000000-0004-0000-0400-000018000000}"/>
    <hyperlink ref="F216" r:id="rId26" xr:uid="{00000000-0004-0000-0400-000019000000}"/>
    <hyperlink ref="F219" r:id="rId27" xr:uid="{00000000-0004-0000-0400-00001A000000}"/>
    <hyperlink ref="F222" r:id="rId28" xr:uid="{00000000-0004-0000-0400-00001B000000}"/>
    <hyperlink ref="F229" r:id="rId29" xr:uid="{00000000-0004-0000-0400-00001C000000}"/>
    <hyperlink ref="F235" r:id="rId30" xr:uid="{00000000-0004-0000-0400-00001D000000}"/>
    <hyperlink ref="F239" r:id="rId31" xr:uid="{00000000-0004-0000-0400-00001E000000}"/>
    <hyperlink ref="F244" r:id="rId32" xr:uid="{00000000-0004-0000-0400-00001F000000}"/>
    <hyperlink ref="F249" r:id="rId33" xr:uid="{00000000-0004-0000-0400-000020000000}"/>
    <hyperlink ref="F253" r:id="rId34" xr:uid="{00000000-0004-0000-0400-000021000000}"/>
    <hyperlink ref="F257" r:id="rId35" xr:uid="{00000000-0004-0000-0400-000022000000}"/>
    <hyperlink ref="F261" r:id="rId36" xr:uid="{00000000-0004-0000-0400-000023000000}"/>
    <hyperlink ref="F267" r:id="rId37" xr:uid="{00000000-0004-0000-0400-000024000000}"/>
    <hyperlink ref="F269" r:id="rId38" xr:uid="{00000000-0004-0000-0400-000025000000}"/>
    <hyperlink ref="F272" r:id="rId39" xr:uid="{00000000-0004-0000-0400-000026000000}"/>
    <hyperlink ref="F275" r:id="rId40" xr:uid="{00000000-0004-0000-0400-000027000000}"/>
    <hyperlink ref="F278" r:id="rId41" xr:uid="{00000000-0004-0000-0400-000028000000}"/>
    <hyperlink ref="F283" r:id="rId42" xr:uid="{00000000-0004-0000-0400-000029000000}"/>
    <hyperlink ref="F286" r:id="rId43" xr:uid="{00000000-0004-0000-0400-00002A000000}"/>
    <hyperlink ref="F289" r:id="rId44" xr:uid="{00000000-0004-0000-0400-00002B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60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7" t="s">
        <v>101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84</v>
      </c>
    </row>
    <row r="4" spans="1:46" s="1" customFormat="1" ht="24.95" customHeight="1">
      <c r="B4" s="20"/>
      <c r="D4" s="117" t="s">
        <v>114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28.5" customHeight="1">
      <c r="B7" s="20"/>
      <c r="E7" s="307" t="str">
        <f>'Rekapitulace stavby'!K6</f>
        <v>Nemocnice Nové Město na Moravě - Zřízení 2 pokojů zvýšené péče neurologického oddělení</v>
      </c>
      <c r="F7" s="308"/>
      <c r="G7" s="308"/>
      <c r="H7" s="308"/>
      <c r="L7" s="20"/>
    </row>
    <row r="8" spans="1:46" s="1" customFormat="1" ht="12" customHeight="1">
      <c r="B8" s="20"/>
      <c r="D8" s="119" t="s">
        <v>115</v>
      </c>
      <c r="L8" s="20"/>
    </row>
    <row r="9" spans="1:46" s="2" customFormat="1" ht="16.5" customHeight="1">
      <c r="A9" s="34"/>
      <c r="B9" s="39"/>
      <c r="C9" s="34"/>
      <c r="D9" s="34"/>
      <c r="E9" s="307" t="s">
        <v>116</v>
      </c>
      <c r="F9" s="309"/>
      <c r="G9" s="309"/>
      <c r="H9" s="309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117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10" t="s">
        <v>1752</v>
      </c>
      <c r="F11" s="309"/>
      <c r="G11" s="309"/>
      <c r="H11" s="309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</v>
      </c>
      <c r="G13" s="34"/>
      <c r="H13" s="34"/>
      <c r="I13" s="119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20</v>
      </c>
      <c r="E14" s="34"/>
      <c r="F14" s="110" t="s">
        <v>21</v>
      </c>
      <c r="G14" s="34"/>
      <c r="H14" s="34"/>
      <c r="I14" s="119" t="s">
        <v>22</v>
      </c>
      <c r="J14" s="120">
        <f>'Rekapitulace stavby'!AN8</f>
        <v>45370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23</v>
      </c>
      <c r="E16" s="34"/>
      <c r="F16" s="34"/>
      <c r="G16" s="34"/>
      <c r="H16" s="34"/>
      <c r="I16" s="119" t="s">
        <v>24</v>
      </c>
      <c r="J16" s="110" t="s">
        <v>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25</v>
      </c>
      <c r="F17" s="34"/>
      <c r="G17" s="34"/>
      <c r="H17" s="34"/>
      <c r="I17" s="119" t="s">
        <v>26</v>
      </c>
      <c r="J17" s="110" t="s">
        <v>1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27</v>
      </c>
      <c r="E19" s="34"/>
      <c r="F19" s="34"/>
      <c r="G19" s="34"/>
      <c r="H19" s="34"/>
      <c r="I19" s="119" t="s">
        <v>24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1" t="str">
        <f>'Rekapitulace stavby'!E14</f>
        <v>Vyplň údaj</v>
      </c>
      <c r="F20" s="312"/>
      <c r="G20" s="312"/>
      <c r="H20" s="312"/>
      <c r="I20" s="119" t="s">
        <v>26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29</v>
      </c>
      <c r="E22" s="34"/>
      <c r="F22" s="34"/>
      <c r="G22" s="34"/>
      <c r="H22" s="34"/>
      <c r="I22" s="119" t="s">
        <v>24</v>
      </c>
      <c r="J22" s="110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30</v>
      </c>
      <c r="F23" s="34"/>
      <c r="G23" s="34"/>
      <c r="H23" s="34"/>
      <c r="I23" s="119" t="s">
        <v>26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32</v>
      </c>
      <c r="E25" s="34"/>
      <c r="F25" s="34"/>
      <c r="G25" s="34"/>
      <c r="H25" s="34"/>
      <c r="I25" s="119" t="s">
        <v>24</v>
      </c>
      <c r="J25" s="110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">
        <v>1753</v>
      </c>
      <c r="F26" s="34"/>
      <c r="G26" s="34"/>
      <c r="H26" s="34"/>
      <c r="I26" s="119" t="s">
        <v>26</v>
      </c>
      <c r="J26" s="110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34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1"/>
      <c r="B29" s="122"/>
      <c r="C29" s="121"/>
      <c r="D29" s="121"/>
      <c r="E29" s="313" t="s">
        <v>1</v>
      </c>
      <c r="F29" s="313"/>
      <c r="G29" s="313"/>
      <c r="H29" s="313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5" t="s">
        <v>35</v>
      </c>
      <c r="E32" s="34"/>
      <c r="F32" s="34"/>
      <c r="G32" s="34"/>
      <c r="H32" s="34"/>
      <c r="I32" s="34"/>
      <c r="J32" s="126">
        <f>ROUND(J135,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7" t="s">
        <v>37</v>
      </c>
      <c r="G34" s="34"/>
      <c r="H34" s="34"/>
      <c r="I34" s="127" t="s">
        <v>36</v>
      </c>
      <c r="J34" s="127" t="s">
        <v>38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8" t="s">
        <v>39</v>
      </c>
      <c r="E35" s="119" t="s">
        <v>40</v>
      </c>
      <c r="F35" s="129">
        <f>ROUND((SUM(BE135:BE600)),  2)</f>
        <v>0</v>
      </c>
      <c r="G35" s="34"/>
      <c r="H35" s="34"/>
      <c r="I35" s="130">
        <v>0.21</v>
      </c>
      <c r="J35" s="129">
        <f>ROUND(((SUM(BE135:BE600))*I35),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41</v>
      </c>
      <c r="F36" s="129">
        <f>ROUND((SUM(BF135:BF600)),  2)</f>
        <v>0</v>
      </c>
      <c r="G36" s="34"/>
      <c r="H36" s="34"/>
      <c r="I36" s="130">
        <v>0.15</v>
      </c>
      <c r="J36" s="129">
        <f>ROUND(((SUM(BF135:BF600))*I36),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42</v>
      </c>
      <c r="F37" s="129">
        <f>ROUND((SUM(BG135:BG600)),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43</v>
      </c>
      <c r="F38" s="129">
        <f>ROUND((SUM(BH135:BH600)),  2)</f>
        <v>0</v>
      </c>
      <c r="G38" s="34"/>
      <c r="H38" s="34"/>
      <c r="I38" s="130">
        <v>0.15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44</v>
      </c>
      <c r="F39" s="129">
        <f>ROUND((SUM(BI135:BI600)),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1"/>
      <c r="D41" s="132" t="s">
        <v>45</v>
      </c>
      <c r="E41" s="133"/>
      <c r="F41" s="133"/>
      <c r="G41" s="134" t="s">
        <v>46</v>
      </c>
      <c r="H41" s="135" t="s">
        <v>47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48</v>
      </c>
      <c r="E50" s="139"/>
      <c r="F50" s="139"/>
      <c r="G50" s="138" t="s">
        <v>49</v>
      </c>
      <c r="H50" s="139"/>
      <c r="I50" s="139"/>
      <c r="J50" s="139"/>
      <c r="K50" s="13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0" t="s">
        <v>50</v>
      </c>
      <c r="E61" s="141"/>
      <c r="F61" s="142" t="s">
        <v>51</v>
      </c>
      <c r="G61" s="140" t="s">
        <v>50</v>
      </c>
      <c r="H61" s="141"/>
      <c r="I61" s="141"/>
      <c r="J61" s="143" t="s">
        <v>51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8" t="s">
        <v>52</v>
      </c>
      <c r="E65" s="144"/>
      <c r="F65" s="144"/>
      <c r="G65" s="138" t="s">
        <v>53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0" t="s">
        <v>50</v>
      </c>
      <c r="E76" s="141"/>
      <c r="F76" s="142" t="s">
        <v>51</v>
      </c>
      <c r="G76" s="140" t="s">
        <v>50</v>
      </c>
      <c r="H76" s="141"/>
      <c r="I76" s="141"/>
      <c r="J76" s="143" t="s">
        <v>51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119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28.5" customHeight="1">
      <c r="A85" s="34"/>
      <c r="B85" s="35"/>
      <c r="C85" s="36"/>
      <c r="D85" s="36"/>
      <c r="E85" s="314" t="str">
        <f>E7</f>
        <v>Nemocnice Nové Město na Moravě - Zřízení 2 pokojů zvýšené péče neurologického oddělení</v>
      </c>
      <c r="F85" s="315"/>
      <c r="G85" s="315"/>
      <c r="H85" s="315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115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14" t="s">
        <v>116</v>
      </c>
      <c r="F87" s="316"/>
      <c r="G87" s="316"/>
      <c r="H87" s="31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117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267" t="str">
        <f>E11</f>
        <v>D1.14.4g - Silnoproudá elektrotechnika</v>
      </c>
      <c r="F89" s="316"/>
      <c r="G89" s="316"/>
      <c r="H89" s="316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>Nové Město na Moravě</v>
      </c>
      <c r="G91" s="36"/>
      <c r="H91" s="36"/>
      <c r="I91" s="29" t="s">
        <v>22</v>
      </c>
      <c r="J91" s="66">
        <f>IF(J14="","",J14)</f>
        <v>45370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27.95" customHeight="1">
      <c r="A93" s="34"/>
      <c r="B93" s="35"/>
      <c r="C93" s="29" t="s">
        <v>23</v>
      </c>
      <c r="D93" s="36"/>
      <c r="E93" s="36"/>
      <c r="F93" s="27" t="str">
        <f>E17</f>
        <v>Nemocnice Nové Město na Moravě</v>
      </c>
      <c r="G93" s="36"/>
      <c r="H93" s="36"/>
      <c r="I93" s="29" t="s">
        <v>29</v>
      </c>
      <c r="J93" s="32" t="str">
        <f>E23</f>
        <v>Penta Projekt s.r.o., Mrštíkova 12, Jihlava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27</v>
      </c>
      <c r="D94" s="36"/>
      <c r="E94" s="36"/>
      <c r="F94" s="27" t="str">
        <f>IF(E20="","",E20)</f>
        <v>Vyplň údaj</v>
      </c>
      <c r="G94" s="36"/>
      <c r="H94" s="36"/>
      <c r="I94" s="29" t="s">
        <v>32</v>
      </c>
      <c r="J94" s="32" t="str">
        <f>E26</f>
        <v>Ing. Petr Zacha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49" t="s">
        <v>120</v>
      </c>
      <c r="D96" s="150"/>
      <c r="E96" s="150"/>
      <c r="F96" s="150"/>
      <c r="G96" s="150"/>
      <c r="H96" s="150"/>
      <c r="I96" s="150"/>
      <c r="J96" s="151" t="s">
        <v>121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52" t="s">
        <v>122</v>
      </c>
      <c r="D98" s="36"/>
      <c r="E98" s="36"/>
      <c r="F98" s="36"/>
      <c r="G98" s="36"/>
      <c r="H98" s="36"/>
      <c r="I98" s="36"/>
      <c r="J98" s="84">
        <f>J135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123</v>
      </c>
    </row>
    <row r="99" spans="1:47" s="9" customFormat="1" ht="24.95" customHeight="1">
      <c r="B99" s="153"/>
      <c r="C99" s="154"/>
      <c r="D99" s="155" t="s">
        <v>1752</v>
      </c>
      <c r="E99" s="156"/>
      <c r="F99" s="156"/>
      <c r="G99" s="156"/>
      <c r="H99" s="156"/>
      <c r="I99" s="156"/>
      <c r="J99" s="157">
        <f>J136</f>
        <v>0</v>
      </c>
      <c r="K99" s="154"/>
      <c r="L99" s="158"/>
    </row>
    <row r="100" spans="1:47" s="10" customFormat="1" ht="19.899999999999999" customHeight="1">
      <c r="B100" s="159"/>
      <c r="C100" s="104"/>
      <c r="D100" s="160" t="s">
        <v>1754</v>
      </c>
      <c r="E100" s="161"/>
      <c r="F100" s="161"/>
      <c r="G100" s="161"/>
      <c r="H100" s="161"/>
      <c r="I100" s="161"/>
      <c r="J100" s="162">
        <f>J137</f>
        <v>0</v>
      </c>
      <c r="K100" s="104"/>
      <c r="L100" s="163"/>
    </row>
    <row r="101" spans="1:47" s="10" customFormat="1" ht="19.899999999999999" customHeight="1">
      <c r="B101" s="159"/>
      <c r="C101" s="104"/>
      <c r="D101" s="160" t="s">
        <v>1755</v>
      </c>
      <c r="E101" s="161"/>
      <c r="F101" s="161"/>
      <c r="G101" s="161"/>
      <c r="H101" s="161"/>
      <c r="I101" s="161"/>
      <c r="J101" s="162">
        <f>J157</f>
        <v>0</v>
      </c>
      <c r="K101" s="104"/>
      <c r="L101" s="163"/>
    </row>
    <row r="102" spans="1:47" s="10" customFormat="1" ht="19.899999999999999" customHeight="1">
      <c r="B102" s="159"/>
      <c r="C102" s="104"/>
      <c r="D102" s="160" t="s">
        <v>1756</v>
      </c>
      <c r="E102" s="161"/>
      <c r="F102" s="161"/>
      <c r="G102" s="161"/>
      <c r="H102" s="161"/>
      <c r="I102" s="161"/>
      <c r="J102" s="162">
        <f>J177</f>
        <v>0</v>
      </c>
      <c r="K102" s="104"/>
      <c r="L102" s="163"/>
    </row>
    <row r="103" spans="1:47" s="10" customFormat="1" ht="19.899999999999999" customHeight="1">
      <c r="B103" s="159"/>
      <c r="C103" s="104"/>
      <c r="D103" s="160" t="s">
        <v>1757</v>
      </c>
      <c r="E103" s="161"/>
      <c r="F103" s="161"/>
      <c r="G103" s="161"/>
      <c r="H103" s="161"/>
      <c r="I103" s="161"/>
      <c r="J103" s="162">
        <f>J193</f>
        <v>0</v>
      </c>
      <c r="K103" s="104"/>
      <c r="L103" s="163"/>
    </row>
    <row r="104" spans="1:47" s="10" customFormat="1" ht="19.899999999999999" customHeight="1">
      <c r="B104" s="159"/>
      <c r="C104" s="104"/>
      <c r="D104" s="160" t="s">
        <v>1758</v>
      </c>
      <c r="E104" s="161"/>
      <c r="F104" s="161"/>
      <c r="G104" s="161"/>
      <c r="H104" s="161"/>
      <c r="I104" s="161"/>
      <c r="J104" s="162">
        <f>J260</f>
        <v>0</v>
      </c>
      <c r="K104" s="104"/>
      <c r="L104" s="163"/>
    </row>
    <row r="105" spans="1:47" s="10" customFormat="1" ht="19.899999999999999" customHeight="1">
      <c r="B105" s="159"/>
      <c r="C105" s="104"/>
      <c r="D105" s="160" t="s">
        <v>1759</v>
      </c>
      <c r="E105" s="161"/>
      <c r="F105" s="161"/>
      <c r="G105" s="161"/>
      <c r="H105" s="161"/>
      <c r="I105" s="161"/>
      <c r="J105" s="162">
        <f>J268</f>
        <v>0</v>
      </c>
      <c r="K105" s="104"/>
      <c r="L105" s="163"/>
    </row>
    <row r="106" spans="1:47" s="10" customFormat="1" ht="19.899999999999999" customHeight="1">
      <c r="B106" s="159"/>
      <c r="C106" s="104"/>
      <c r="D106" s="160" t="s">
        <v>1760</v>
      </c>
      <c r="E106" s="161"/>
      <c r="F106" s="161"/>
      <c r="G106" s="161"/>
      <c r="H106" s="161"/>
      <c r="I106" s="161"/>
      <c r="J106" s="162">
        <f>J282</f>
        <v>0</v>
      </c>
      <c r="K106" s="104"/>
      <c r="L106" s="163"/>
    </row>
    <row r="107" spans="1:47" s="10" customFormat="1" ht="19.899999999999999" customHeight="1">
      <c r="B107" s="159"/>
      <c r="C107" s="104"/>
      <c r="D107" s="160" t="s">
        <v>1761</v>
      </c>
      <c r="E107" s="161"/>
      <c r="F107" s="161"/>
      <c r="G107" s="161"/>
      <c r="H107" s="161"/>
      <c r="I107" s="161"/>
      <c r="J107" s="162">
        <f>J299</f>
        <v>0</v>
      </c>
      <c r="K107" s="104"/>
      <c r="L107" s="163"/>
    </row>
    <row r="108" spans="1:47" s="10" customFormat="1" ht="19.899999999999999" customHeight="1">
      <c r="B108" s="159"/>
      <c r="C108" s="104"/>
      <c r="D108" s="160" t="s">
        <v>1762</v>
      </c>
      <c r="E108" s="161"/>
      <c r="F108" s="161"/>
      <c r="G108" s="161"/>
      <c r="H108" s="161"/>
      <c r="I108" s="161"/>
      <c r="J108" s="162">
        <f>J350</f>
        <v>0</v>
      </c>
      <c r="K108" s="104"/>
      <c r="L108" s="163"/>
    </row>
    <row r="109" spans="1:47" s="10" customFormat="1" ht="19.899999999999999" customHeight="1">
      <c r="B109" s="159"/>
      <c r="C109" s="104"/>
      <c r="D109" s="160" t="s">
        <v>1763</v>
      </c>
      <c r="E109" s="161"/>
      <c r="F109" s="161"/>
      <c r="G109" s="161"/>
      <c r="H109" s="161"/>
      <c r="I109" s="161"/>
      <c r="J109" s="162">
        <f>J430</f>
        <v>0</v>
      </c>
      <c r="K109" s="104"/>
      <c r="L109" s="163"/>
    </row>
    <row r="110" spans="1:47" s="10" customFormat="1" ht="19.899999999999999" customHeight="1">
      <c r="B110" s="159"/>
      <c r="C110" s="104"/>
      <c r="D110" s="160" t="s">
        <v>1764</v>
      </c>
      <c r="E110" s="161"/>
      <c r="F110" s="161"/>
      <c r="G110" s="161"/>
      <c r="H110" s="161"/>
      <c r="I110" s="161"/>
      <c r="J110" s="162">
        <f>J504</f>
        <v>0</v>
      </c>
      <c r="K110" s="104"/>
      <c r="L110" s="163"/>
    </row>
    <row r="111" spans="1:47" s="10" customFormat="1" ht="19.899999999999999" customHeight="1">
      <c r="B111" s="159"/>
      <c r="C111" s="104"/>
      <c r="D111" s="160" t="s">
        <v>1765</v>
      </c>
      <c r="E111" s="161"/>
      <c r="F111" s="161"/>
      <c r="G111" s="161"/>
      <c r="H111" s="161"/>
      <c r="I111" s="161"/>
      <c r="J111" s="162">
        <f>J517</f>
        <v>0</v>
      </c>
      <c r="K111" s="104"/>
      <c r="L111" s="163"/>
    </row>
    <row r="112" spans="1:47" s="10" customFormat="1" ht="19.899999999999999" customHeight="1">
      <c r="B112" s="159"/>
      <c r="C112" s="104"/>
      <c r="D112" s="160" t="s">
        <v>1766</v>
      </c>
      <c r="E112" s="161"/>
      <c r="F112" s="161"/>
      <c r="G112" s="161"/>
      <c r="H112" s="161"/>
      <c r="I112" s="161"/>
      <c r="J112" s="162">
        <f>J558</f>
        <v>0</v>
      </c>
      <c r="K112" s="104"/>
      <c r="L112" s="163"/>
    </row>
    <row r="113" spans="1:31" s="10" customFormat="1" ht="19.899999999999999" customHeight="1">
      <c r="B113" s="159"/>
      <c r="C113" s="104"/>
      <c r="D113" s="160" t="s">
        <v>1767</v>
      </c>
      <c r="E113" s="161"/>
      <c r="F113" s="161"/>
      <c r="G113" s="161"/>
      <c r="H113" s="161"/>
      <c r="I113" s="161"/>
      <c r="J113" s="162">
        <f>J583</f>
        <v>0</v>
      </c>
      <c r="K113" s="104"/>
      <c r="L113" s="163"/>
    </row>
    <row r="114" spans="1:31" s="2" customFormat="1" ht="21.7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31" s="2" customFormat="1" ht="6.95" customHeight="1">
      <c r="A115" s="34"/>
      <c r="B115" s="54"/>
      <c r="C115" s="55"/>
      <c r="D115" s="55"/>
      <c r="E115" s="55"/>
      <c r="F115" s="55"/>
      <c r="G115" s="55"/>
      <c r="H115" s="55"/>
      <c r="I115" s="55"/>
      <c r="J115" s="55"/>
      <c r="K115" s="55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9" spans="1:31" s="2" customFormat="1" ht="6.95" customHeight="1">
      <c r="A119" s="34"/>
      <c r="B119" s="56"/>
      <c r="C119" s="57"/>
      <c r="D119" s="57"/>
      <c r="E119" s="57"/>
      <c r="F119" s="57"/>
      <c r="G119" s="57"/>
      <c r="H119" s="57"/>
      <c r="I119" s="57"/>
      <c r="J119" s="57"/>
      <c r="K119" s="57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24.95" customHeight="1">
      <c r="A120" s="34"/>
      <c r="B120" s="35"/>
      <c r="C120" s="23" t="s">
        <v>149</v>
      </c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2" customHeight="1">
      <c r="A122" s="34"/>
      <c r="B122" s="35"/>
      <c r="C122" s="29" t="s">
        <v>16</v>
      </c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28.5" customHeight="1">
      <c r="A123" s="34"/>
      <c r="B123" s="35"/>
      <c r="C123" s="36"/>
      <c r="D123" s="36"/>
      <c r="E123" s="314" t="str">
        <f>E7</f>
        <v>Nemocnice Nové Město na Moravě - Zřízení 2 pokojů zvýšené péče neurologického oddělení</v>
      </c>
      <c r="F123" s="315"/>
      <c r="G123" s="315"/>
      <c r="H123" s="315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1" customFormat="1" ht="12" customHeight="1">
      <c r="B124" s="21"/>
      <c r="C124" s="29" t="s">
        <v>115</v>
      </c>
      <c r="D124" s="22"/>
      <c r="E124" s="22"/>
      <c r="F124" s="22"/>
      <c r="G124" s="22"/>
      <c r="H124" s="22"/>
      <c r="I124" s="22"/>
      <c r="J124" s="22"/>
      <c r="K124" s="22"/>
      <c r="L124" s="20"/>
    </row>
    <row r="125" spans="1:31" s="2" customFormat="1" ht="16.5" customHeight="1">
      <c r="A125" s="34"/>
      <c r="B125" s="35"/>
      <c r="C125" s="36"/>
      <c r="D125" s="36"/>
      <c r="E125" s="314" t="s">
        <v>116</v>
      </c>
      <c r="F125" s="316"/>
      <c r="G125" s="316"/>
      <c r="H125" s="31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12" customHeight="1">
      <c r="A126" s="34"/>
      <c r="B126" s="35"/>
      <c r="C126" s="29" t="s">
        <v>117</v>
      </c>
      <c r="D126" s="36"/>
      <c r="E126" s="36"/>
      <c r="F126" s="36"/>
      <c r="G126" s="36"/>
      <c r="H126" s="36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6.5" customHeight="1">
      <c r="A127" s="34"/>
      <c r="B127" s="35"/>
      <c r="C127" s="36"/>
      <c r="D127" s="36"/>
      <c r="E127" s="267" t="str">
        <f>E11</f>
        <v>D1.14.4g - Silnoproudá elektrotechnika</v>
      </c>
      <c r="F127" s="316"/>
      <c r="G127" s="316"/>
      <c r="H127" s="316"/>
      <c r="I127" s="36"/>
      <c r="J127" s="36"/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6.95" customHeight="1">
      <c r="A128" s="34"/>
      <c r="B128" s="35"/>
      <c r="C128" s="36"/>
      <c r="D128" s="36"/>
      <c r="E128" s="36"/>
      <c r="F128" s="36"/>
      <c r="G128" s="36"/>
      <c r="H128" s="36"/>
      <c r="I128" s="36"/>
      <c r="J128" s="36"/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2" customHeight="1">
      <c r="A129" s="34"/>
      <c r="B129" s="35"/>
      <c r="C129" s="29" t="s">
        <v>20</v>
      </c>
      <c r="D129" s="36"/>
      <c r="E129" s="36"/>
      <c r="F129" s="27" t="str">
        <f>F14</f>
        <v>Nové Město na Moravě</v>
      </c>
      <c r="G129" s="36"/>
      <c r="H129" s="36"/>
      <c r="I129" s="29" t="s">
        <v>22</v>
      </c>
      <c r="J129" s="66">
        <f>IF(J14="","",J14)</f>
        <v>45370</v>
      </c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6.95" customHeight="1">
      <c r="A130" s="34"/>
      <c r="B130" s="35"/>
      <c r="C130" s="36"/>
      <c r="D130" s="36"/>
      <c r="E130" s="36"/>
      <c r="F130" s="36"/>
      <c r="G130" s="36"/>
      <c r="H130" s="36"/>
      <c r="I130" s="36"/>
      <c r="J130" s="36"/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27.95" customHeight="1">
      <c r="A131" s="34"/>
      <c r="B131" s="35"/>
      <c r="C131" s="29" t="s">
        <v>23</v>
      </c>
      <c r="D131" s="36"/>
      <c r="E131" s="36"/>
      <c r="F131" s="27" t="str">
        <f>E17</f>
        <v>Nemocnice Nové Město na Moravě</v>
      </c>
      <c r="G131" s="36"/>
      <c r="H131" s="36"/>
      <c r="I131" s="29" t="s">
        <v>29</v>
      </c>
      <c r="J131" s="32" t="str">
        <f>E23</f>
        <v>Penta Projekt s.r.o., Mrštíkova 12, Jihlava</v>
      </c>
      <c r="K131" s="36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2" customFormat="1" ht="15.2" customHeight="1">
      <c r="A132" s="34"/>
      <c r="B132" s="35"/>
      <c r="C132" s="29" t="s">
        <v>27</v>
      </c>
      <c r="D132" s="36"/>
      <c r="E132" s="36"/>
      <c r="F132" s="27" t="str">
        <f>IF(E20="","",E20)</f>
        <v>Vyplň údaj</v>
      </c>
      <c r="G132" s="36"/>
      <c r="H132" s="36"/>
      <c r="I132" s="29" t="s">
        <v>32</v>
      </c>
      <c r="J132" s="32" t="str">
        <f>E26</f>
        <v>Ing. Petr Zacha</v>
      </c>
      <c r="K132" s="36"/>
      <c r="L132" s="51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65" s="2" customFormat="1" ht="10.35" customHeight="1">
      <c r="A133" s="34"/>
      <c r="B133" s="35"/>
      <c r="C133" s="36"/>
      <c r="D133" s="36"/>
      <c r="E133" s="36"/>
      <c r="F133" s="36"/>
      <c r="G133" s="36"/>
      <c r="H133" s="36"/>
      <c r="I133" s="36"/>
      <c r="J133" s="36"/>
      <c r="K133" s="36"/>
      <c r="L133" s="51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pans="1:65" s="11" customFormat="1" ht="29.25" customHeight="1">
      <c r="A134" s="164"/>
      <c r="B134" s="165"/>
      <c r="C134" s="166" t="s">
        <v>150</v>
      </c>
      <c r="D134" s="167" t="s">
        <v>60</v>
      </c>
      <c r="E134" s="167" t="s">
        <v>56</v>
      </c>
      <c r="F134" s="167" t="s">
        <v>57</v>
      </c>
      <c r="G134" s="167" t="s">
        <v>151</v>
      </c>
      <c r="H134" s="167" t="s">
        <v>152</v>
      </c>
      <c r="I134" s="167" t="s">
        <v>153</v>
      </c>
      <c r="J134" s="167" t="s">
        <v>121</v>
      </c>
      <c r="K134" s="168" t="s">
        <v>154</v>
      </c>
      <c r="L134" s="169"/>
      <c r="M134" s="75" t="s">
        <v>1</v>
      </c>
      <c r="N134" s="76" t="s">
        <v>39</v>
      </c>
      <c r="O134" s="76" t="s">
        <v>155</v>
      </c>
      <c r="P134" s="76" t="s">
        <v>156</v>
      </c>
      <c r="Q134" s="76" t="s">
        <v>157</v>
      </c>
      <c r="R134" s="76" t="s">
        <v>158</v>
      </c>
      <c r="S134" s="76" t="s">
        <v>159</v>
      </c>
      <c r="T134" s="77" t="s">
        <v>160</v>
      </c>
      <c r="U134" s="164"/>
      <c r="V134" s="164"/>
      <c r="W134" s="164"/>
      <c r="X134" s="164"/>
      <c r="Y134" s="164"/>
      <c r="Z134" s="164"/>
      <c r="AA134" s="164"/>
      <c r="AB134" s="164"/>
      <c r="AC134" s="164"/>
      <c r="AD134" s="164"/>
      <c r="AE134" s="164"/>
    </row>
    <row r="135" spans="1:65" s="2" customFormat="1" ht="22.9" customHeight="1">
      <c r="A135" s="34"/>
      <c r="B135" s="35"/>
      <c r="C135" s="82" t="s">
        <v>161</v>
      </c>
      <c r="D135" s="36"/>
      <c r="E135" s="36"/>
      <c r="F135" s="36"/>
      <c r="G135" s="36"/>
      <c r="H135" s="36"/>
      <c r="I135" s="36"/>
      <c r="J135" s="170">
        <f>BK135</f>
        <v>0</v>
      </c>
      <c r="K135" s="36"/>
      <c r="L135" s="39"/>
      <c r="M135" s="78"/>
      <c r="N135" s="171"/>
      <c r="O135" s="79"/>
      <c r="P135" s="172">
        <f>P136</f>
        <v>0</v>
      </c>
      <c r="Q135" s="79"/>
      <c r="R135" s="172">
        <f>R136</f>
        <v>4.573E-2</v>
      </c>
      <c r="S135" s="79"/>
      <c r="T135" s="173">
        <f>T136</f>
        <v>0.63878999999999997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74</v>
      </c>
      <c r="AU135" s="17" t="s">
        <v>123</v>
      </c>
      <c r="BK135" s="174">
        <f>BK136</f>
        <v>0</v>
      </c>
    </row>
    <row r="136" spans="1:65" s="12" customFormat="1" ht="25.9" customHeight="1">
      <c r="B136" s="175"/>
      <c r="C136" s="176"/>
      <c r="D136" s="177" t="s">
        <v>74</v>
      </c>
      <c r="E136" s="178" t="s">
        <v>99</v>
      </c>
      <c r="F136" s="178" t="s">
        <v>100</v>
      </c>
      <c r="G136" s="176"/>
      <c r="H136" s="176"/>
      <c r="I136" s="179"/>
      <c r="J136" s="180">
        <f>BK136</f>
        <v>0</v>
      </c>
      <c r="K136" s="176"/>
      <c r="L136" s="181"/>
      <c r="M136" s="182"/>
      <c r="N136" s="183"/>
      <c r="O136" s="183"/>
      <c r="P136" s="184">
        <f>P137+P157+P177+P193+P260+P268+P282+P299+P350+P430+P504+P517+P558+P583</f>
        <v>0</v>
      </c>
      <c r="Q136" s="183"/>
      <c r="R136" s="184">
        <f>R137+R157+R177+R193+R260+R268+R282+R299+R350+R430+R504+R517+R558+R583</f>
        <v>4.573E-2</v>
      </c>
      <c r="S136" s="183"/>
      <c r="T136" s="185">
        <f>T137+T157+T177+T193+T260+T268+T282+T299+T350+T430+T504+T517+T558+T583</f>
        <v>0.63878999999999997</v>
      </c>
      <c r="AR136" s="186" t="s">
        <v>165</v>
      </c>
      <c r="AT136" s="187" t="s">
        <v>74</v>
      </c>
      <c r="AU136" s="187" t="s">
        <v>75</v>
      </c>
      <c r="AY136" s="186" t="s">
        <v>164</v>
      </c>
      <c r="BK136" s="188">
        <f>BK137+BK157+BK177+BK193+BK260+BK268+BK282+BK299+BK350+BK430+BK504+BK517+BK558+BK583</f>
        <v>0</v>
      </c>
    </row>
    <row r="137" spans="1:65" s="12" customFormat="1" ht="22.9" customHeight="1">
      <c r="B137" s="175"/>
      <c r="C137" s="176"/>
      <c r="D137" s="177" t="s">
        <v>74</v>
      </c>
      <c r="E137" s="189" t="s">
        <v>1768</v>
      </c>
      <c r="F137" s="189" t="s">
        <v>1769</v>
      </c>
      <c r="G137" s="176"/>
      <c r="H137" s="176"/>
      <c r="I137" s="179"/>
      <c r="J137" s="190">
        <f>BK137</f>
        <v>0</v>
      </c>
      <c r="K137" s="176"/>
      <c r="L137" s="181"/>
      <c r="M137" s="182"/>
      <c r="N137" s="183"/>
      <c r="O137" s="183"/>
      <c r="P137" s="184">
        <f>SUM(P138:P156)</f>
        <v>0</v>
      </c>
      <c r="Q137" s="183"/>
      <c r="R137" s="184">
        <f>SUM(R138:R156)</f>
        <v>5.2999999999999998E-4</v>
      </c>
      <c r="S137" s="183"/>
      <c r="T137" s="185">
        <f>SUM(T138:T156)</f>
        <v>0</v>
      </c>
      <c r="AR137" s="186" t="s">
        <v>165</v>
      </c>
      <c r="AT137" s="187" t="s">
        <v>74</v>
      </c>
      <c r="AU137" s="187" t="s">
        <v>82</v>
      </c>
      <c r="AY137" s="186" t="s">
        <v>164</v>
      </c>
      <c r="BK137" s="188">
        <f>SUM(BK138:BK156)</f>
        <v>0</v>
      </c>
    </row>
    <row r="138" spans="1:65" s="2" customFormat="1" ht="40.9" customHeight="1">
      <c r="A138" s="34"/>
      <c r="B138" s="35"/>
      <c r="C138" s="232" t="s">
        <v>82</v>
      </c>
      <c r="D138" s="232" t="s">
        <v>291</v>
      </c>
      <c r="E138" s="233" t="s">
        <v>1770</v>
      </c>
      <c r="F138" s="234" t="s">
        <v>1771</v>
      </c>
      <c r="G138" s="235" t="s">
        <v>1267</v>
      </c>
      <c r="H138" s="236">
        <v>1</v>
      </c>
      <c r="I138" s="237"/>
      <c r="J138" s="238">
        <f>ROUND(I138*H138,2)</f>
        <v>0</v>
      </c>
      <c r="K138" s="234" t="s">
        <v>1</v>
      </c>
      <c r="L138" s="239"/>
      <c r="M138" s="240" t="s">
        <v>1</v>
      </c>
      <c r="N138" s="241" t="s">
        <v>40</v>
      </c>
      <c r="O138" s="71"/>
      <c r="P138" s="200">
        <f>O138*H138</f>
        <v>0</v>
      </c>
      <c r="Q138" s="200">
        <v>0</v>
      </c>
      <c r="R138" s="200">
        <f>Q138*H138</f>
        <v>0</v>
      </c>
      <c r="S138" s="200">
        <v>0</v>
      </c>
      <c r="T138" s="201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2" t="s">
        <v>1772</v>
      </c>
      <c r="AT138" s="202" t="s">
        <v>291</v>
      </c>
      <c r="AU138" s="202" t="s">
        <v>84</v>
      </c>
      <c r="AY138" s="17" t="s">
        <v>164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17" t="s">
        <v>82</v>
      </c>
      <c r="BK138" s="203">
        <f>ROUND(I138*H138,2)</f>
        <v>0</v>
      </c>
      <c r="BL138" s="17" t="s">
        <v>604</v>
      </c>
      <c r="BM138" s="202" t="s">
        <v>1773</v>
      </c>
    </row>
    <row r="139" spans="1:65" s="14" customFormat="1" ht="11.25">
      <c r="B139" s="220"/>
      <c r="C139" s="221"/>
      <c r="D139" s="211" t="s">
        <v>176</v>
      </c>
      <c r="E139" s="222" t="s">
        <v>1</v>
      </c>
      <c r="F139" s="223" t="s">
        <v>82</v>
      </c>
      <c r="G139" s="221"/>
      <c r="H139" s="224">
        <v>1</v>
      </c>
      <c r="I139" s="225"/>
      <c r="J139" s="221"/>
      <c r="K139" s="221"/>
      <c r="L139" s="226"/>
      <c r="M139" s="227"/>
      <c r="N139" s="228"/>
      <c r="O139" s="228"/>
      <c r="P139" s="228"/>
      <c r="Q139" s="228"/>
      <c r="R139" s="228"/>
      <c r="S139" s="228"/>
      <c r="T139" s="229"/>
      <c r="AT139" s="230" t="s">
        <v>176</v>
      </c>
      <c r="AU139" s="230" t="s">
        <v>84</v>
      </c>
      <c r="AV139" s="14" t="s">
        <v>84</v>
      </c>
      <c r="AW139" s="14" t="s">
        <v>31</v>
      </c>
      <c r="AX139" s="14" t="s">
        <v>75</v>
      </c>
      <c r="AY139" s="230" t="s">
        <v>164</v>
      </c>
    </row>
    <row r="140" spans="1:65" s="2" customFormat="1" ht="26.45" customHeight="1">
      <c r="A140" s="34"/>
      <c r="B140" s="35"/>
      <c r="C140" s="191" t="s">
        <v>84</v>
      </c>
      <c r="D140" s="191" t="s">
        <v>167</v>
      </c>
      <c r="E140" s="192" t="s">
        <v>1774</v>
      </c>
      <c r="F140" s="193" t="s">
        <v>1775</v>
      </c>
      <c r="G140" s="194" t="s">
        <v>393</v>
      </c>
      <c r="H140" s="195">
        <v>1</v>
      </c>
      <c r="I140" s="196"/>
      <c r="J140" s="197">
        <f>ROUND(I140*H140,2)</f>
        <v>0</v>
      </c>
      <c r="K140" s="193" t="s">
        <v>171</v>
      </c>
      <c r="L140" s="39"/>
      <c r="M140" s="198" t="s">
        <v>1</v>
      </c>
      <c r="N140" s="199" t="s">
        <v>40</v>
      </c>
      <c r="O140" s="71"/>
      <c r="P140" s="200">
        <f>O140*H140</f>
        <v>0</v>
      </c>
      <c r="Q140" s="200">
        <v>0</v>
      </c>
      <c r="R140" s="200">
        <f>Q140*H140</f>
        <v>0</v>
      </c>
      <c r="S140" s="200">
        <v>0</v>
      </c>
      <c r="T140" s="201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2" t="s">
        <v>604</v>
      </c>
      <c r="AT140" s="202" t="s">
        <v>167</v>
      </c>
      <c r="AU140" s="202" t="s">
        <v>84</v>
      </c>
      <c r="AY140" s="17" t="s">
        <v>164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17" t="s">
        <v>82</v>
      </c>
      <c r="BK140" s="203">
        <f>ROUND(I140*H140,2)</f>
        <v>0</v>
      </c>
      <c r="BL140" s="17" t="s">
        <v>604</v>
      </c>
      <c r="BM140" s="202" t="s">
        <v>1776</v>
      </c>
    </row>
    <row r="141" spans="1:65" s="2" customFormat="1" ht="11.25">
      <c r="A141" s="34"/>
      <c r="B141" s="35"/>
      <c r="C141" s="36"/>
      <c r="D141" s="204" t="s">
        <v>174</v>
      </c>
      <c r="E141" s="36"/>
      <c r="F141" s="205" t="s">
        <v>1777</v>
      </c>
      <c r="G141" s="36"/>
      <c r="H141" s="36"/>
      <c r="I141" s="206"/>
      <c r="J141" s="36"/>
      <c r="K141" s="36"/>
      <c r="L141" s="39"/>
      <c r="M141" s="207"/>
      <c r="N141" s="208"/>
      <c r="O141" s="71"/>
      <c r="P141" s="71"/>
      <c r="Q141" s="71"/>
      <c r="R141" s="71"/>
      <c r="S141" s="71"/>
      <c r="T141" s="72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174</v>
      </c>
      <c r="AU141" s="17" t="s">
        <v>84</v>
      </c>
    </row>
    <row r="142" spans="1:65" s="2" customFormat="1" ht="40.9" customHeight="1">
      <c r="A142" s="34"/>
      <c r="B142" s="35"/>
      <c r="C142" s="232" t="s">
        <v>165</v>
      </c>
      <c r="D142" s="232" t="s">
        <v>291</v>
      </c>
      <c r="E142" s="233" t="s">
        <v>1778</v>
      </c>
      <c r="F142" s="234" t="s">
        <v>1779</v>
      </c>
      <c r="G142" s="235" t="s">
        <v>1267</v>
      </c>
      <c r="H142" s="236">
        <v>2</v>
      </c>
      <c r="I142" s="237"/>
      <c r="J142" s="238">
        <f>ROUND(I142*H142,2)</f>
        <v>0</v>
      </c>
      <c r="K142" s="234" t="s">
        <v>1</v>
      </c>
      <c r="L142" s="239"/>
      <c r="M142" s="240" t="s">
        <v>1</v>
      </c>
      <c r="N142" s="241" t="s">
        <v>40</v>
      </c>
      <c r="O142" s="71"/>
      <c r="P142" s="200">
        <f>O142*H142</f>
        <v>0</v>
      </c>
      <c r="Q142" s="200">
        <v>0</v>
      </c>
      <c r="R142" s="200">
        <f>Q142*H142</f>
        <v>0</v>
      </c>
      <c r="S142" s="200">
        <v>0</v>
      </c>
      <c r="T142" s="201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2" t="s">
        <v>406</v>
      </c>
      <c r="AT142" s="202" t="s">
        <v>291</v>
      </c>
      <c r="AU142" s="202" t="s">
        <v>84</v>
      </c>
      <c r="AY142" s="17" t="s">
        <v>164</v>
      </c>
      <c r="BE142" s="203">
        <f>IF(N142="základní",J142,0)</f>
        <v>0</v>
      </c>
      <c r="BF142" s="203">
        <f>IF(N142="snížená",J142,0)</f>
        <v>0</v>
      </c>
      <c r="BG142" s="203">
        <f>IF(N142="zákl. přenesená",J142,0)</f>
        <v>0</v>
      </c>
      <c r="BH142" s="203">
        <f>IF(N142="sníž. přenesená",J142,0)</f>
        <v>0</v>
      </c>
      <c r="BI142" s="203">
        <f>IF(N142="nulová",J142,0)</f>
        <v>0</v>
      </c>
      <c r="BJ142" s="17" t="s">
        <v>82</v>
      </c>
      <c r="BK142" s="203">
        <f>ROUND(I142*H142,2)</f>
        <v>0</v>
      </c>
      <c r="BL142" s="17" t="s">
        <v>290</v>
      </c>
      <c r="BM142" s="202" t="s">
        <v>1780</v>
      </c>
    </row>
    <row r="143" spans="1:65" s="14" customFormat="1" ht="11.25">
      <c r="B143" s="220"/>
      <c r="C143" s="221"/>
      <c r="D143" s="211" t="s">
        <v>176</v>
      </c>
      <c r="E143" s="222" t="s">
        <v>1</v>
      </c>
      <c r="F143" s="223" t="s">
        <v>1781</v>
      </c>
      <c r="G143" s="221"/>
      <c r="H143" s="224">
        <v>2</v>
      </c>
      <c r="I143" s="225"/>
      <c r="J143" s="221"/>
      <c r="K143" s="221"/>
      <c r="L143" s="226"/>
      <c r="M143" s="227"/>
      <c r="N143" s="228"/>
      <c r="O143" s="228"/>
      <c r="P143" s="228"/>
      <c r="Q143" s="228"/>
      <c r="R143" s="228"/>
      <c r="S143" s="228"/>
      <c r="T143" s="229"/>
      <c r="AT143" s="230" t="s">
        <v>176</v>
      </c>
      <c r="AU143" s="230" t="s">
        <v>84</v>
      </c>
      <c r="AV143" s="14" t="s">
        <v>84</v>
      </c>
      <c r="AW143" s="14" t="s">
        <v>31</v>
      </c>
      <c r="AX143" s="14" t="s">
        <v>75</v>
      </c>
      <c r="AY143" s="230" t="s">
        <v>164</v>
      </c>
    </row>
    <row r="144" spans="1:65" s="2" customFormat="1" ht="24" customHeight="1">
      <c r="A144" s="34"/>
      <c r="B144" s="35"/>
      <c r="C144" s="191" t="s">
        <v>172</v>
      </c>
      <c r="D144" s="191" t="s">
        <v>167</v>
      </c>
      <c r="E144" s="192" t="s">
        <v>1782</v>
      </c>
      <c r="F144" s="193" t="s">
        <v>1783</v>
      </c>
      <c r="G144" s="194" t="s">
        <v>393</v>
      </c>
      <c r="H144" s="195">
        <v>2</v>
      </c>
      <c r="I144" s="196"/>
      <c r="J144" s="197">
        <f>ROUND(I144*H144,2)</f>
        <v>0</v>
      </c>
      <c r="K144" s="193" t="s">
        <v>171</v>
      </c>
      <c r="L144" s="39"/>
      <c r="M144" s="198" t="s">
        <v>1</v>
      </c>
      <c r="N144" s="199" t="s">
        <v>40</v>
      </c>
      <c r="O144" s="71"/>
      <c r="P144" s="200">
        <f>O144*H144</f>
        <v>0</v>
      </c>
      <c r="Q144" s="200">
        <v>0</v>
      </c>
      <c r="R144" s="200">
        <f>Q144*H144</f>
        <v>0</v>
      </c>
      <c r="S144" s="200">
        <v>0</v>
      </c>
      <c r="T144" s="201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2" t="s">
        <v>290</v>
      </c>
      <c r="AT144" s="202" t="s">
        <v>167</v>
      </c>
      <c r="AU144" s="202" t="s">
        <v>84</v>
      </c>
      <c r="AY144" s="17" t="s">
        <v>164</v>
      </c>
      <c r="BE144" s="203">
        <f>IF(N144="základní",J144,0)</f>
        <v>0</v>
      </c>
      <c r="BF144" s="203">
        <f>IF(N144="snížená",J144,0)</f>
        <v>0</v>
      </c>
      <c r="BG144" s="203">
        <f>IF(N144="zákl. přenesená",J144,0)</f>
        <v>0</v>
      </c>
      <c r="BH144" s="203">
        <f>IF(N144="sníž. přenesená",J144,0)</f>
        <v>0</v>
      </c>
      <c r="BI144" s="203">
        <f>IF(N144="nulová",J144,0)</f>
        <v>0</v>
      </c>
      <c r="BJ144" s="17" t="s">
        <v>82</v>
      </c>
      <c r="BK144" s="203">
        <f>ROUND(I144*H144,2)</f>
        <v>0</v>
      </c>
      <c r="BL144" s="17" t="s">
        <v>290</v>
      </c>
      <c r="BM144" s="202" t="s">
        <v>1784</v>
      </c>
    </row>
    <row r="145" spans="1:65" s="2" customFormat="1" ht="11.25">
      <c r="A145" s="34"/>
      <c r="B145" s="35"/>
      <c r="C145" s="36"/>
      <c r="D145" s="204" t="s">
        <v>174</v>
      </c>
      <c r="E145" s="36"/>
      <c r="F145" s="205" t="s">
        <v>1785</v>
      </c>
      <c r="G145" s="36"/>
      <c r="H145" s="36"/>
      <c r="I145" s="206"/>
      <c r="J145" s="36"/>
      <c r="K145" s="36"/>
      <c r="L145" s="39"/>
      <c r="M145" s="207"/>
      <c r="N145" s="208"/>
      <c r="O145" s="71"/>
      <c r="P145" s="71"/>
      <c r="Q145" s="71"/>
      <c r="R145" s="71"/>
      <c r="S145" s="71"/>
      <c r="T145" s="72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174</v>
      </c>
      <c r="AU145" s="17" t="s">
        <v>84</v>
      </c>
    </row>
    <row r="146" spans="1:65" s="2" customFormat="1" ht="26.45" customHeight="1">
      <c r="A146" s="34"/>
      <c r="B146" s="35"/>
      <c r="C146" s="232" t="s">
        <v>201</v>
      </c>
      <c r="D146" s="232" t="s">
        <v>291</v>
      </c>
      <c r="E146" s="233" t="s">
        <v>1786</v>
      </c>
      <c r="F146" s="234" t="s">
        <v>1787</v>
      </c>
      <c r="G146" s="235" t="s">
        <v>393</v>
      </c>
      <c r="H146" s="236">
        <v>2</v>
      </c>
      <c r="I146" s="237"/>
      <c r="J146" s="238">
        <f>ROUND(I146*H146,2)</f>
        <v>0</v>
      </c>
      <c r="K146" s="234" t="s">
        <v>171</v>
      </c>
      <c r="L146" s="239"/>
      <c r="M146" s="240" t="s">
        <v>1</v>
      </c>
      <c r="N146" s="241" t="s">
        <v>40</v>
      </c>
      <c r="O146" s="71"/>
      <c r="P146" s="200">
        <f>O146*H146</f>
        <v>0</v>
      </c>
      <c r="Q146" s="200">
        <v>2.0000000000000002E-5</v>
      </c>
      <c r="R146" s="200">
        <f>Q146*H146</f>
        <v>4.0000000000000003E-5</v>
      </c>
      <c r="S146" s="200">
        <v>0</v>
      </c>
      <c r="T146" s="201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2" t="s">
        <v>406</v>
      </c>
      <c r="AT146" s="202" t="s">
        <v>291</v>
      </c>
      <c r="AU146" s="202" t="s">
        <v>84</v>
      </c>
      <c r="AY146" s="17" t="s">
        <v>164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17" t="s">
        <v>82</v>
      </c>
      <c r="BK146" s="203">
        <f>ROUND(I146*H146,2)</f>
        <v>0</v>
      </c>
      <c r="BL146" s="17" t="s">
        <v>290</v>
      </c>
      <c r="BM146" s="202" t="s">
        <v>1788</v>
      </c>
    </row>
    <row r="147" spans="1:65" s="14" customFormat="1" ht="11.25">
      <c r="B147" s="220"/>
      <c r="C147" s="221"/>
      <c r="D147" s="211" t="s">
        <v>176</v>
      </c>
      <c r="E147" s="222" t="s">
        <v>1</v>
      </c>
      <c r="F147" s="223" t="s">
        <v>1781</v>
      </c>
      <c r="G147" s="221"/>
      <c r="H147" s="224">
        <v>2</v>
      </c>
      <c r="I147" s="225"/>
      <c r="J147" s="221"/>
      <c r="K147" s="221"/>
      <c r="L147" s="226"/>
      <c r="M147" s="227"/>
      <c r="N147" s="228"/>
      <c r="O147" s="228"/>
      <c r="P147" s="228"/>
      <c r="Q147" s="228"/>
      <c r="R147" s="228"/>
      <c r="S147" s="228"/>
      <c r="T147" s="229"/>
      <c r="AT147" s="230" t="s">
        <v>176</v>
      </c>
      <c r="AU147" s="230" t="s">
        <v>84</v>
      </c>
      <c r="AV147" s="14" t="s">
        <v>84</v>
      </c>
      <c r="AW147" s="14" t="s">
        <v>31</v>
      </c>
      <c r="AX147" s="14" t="s">
        <v>75</v>
      </c>
      <c r="AY147" s="230" t="s">
        <v>164</v>
      </c>
    </row>
    <row r="148" spans="1:65" s="2" customFormat="1" ht="26.45" customHeight="1">
      <c r="A148" s="34"/>
      <c r="B148" s="35"/>
      <c r="C148" s="191" t="s">
        <v>210</v>
      </c>
      <c r="D148" s="191" t="s">
        <v>167</v>
      </c>
      <c r="E148" s="192" t="s">
        <v>1789</v>
      </c>
      <c r="F148" s="193" t="s">
        <v>1790</v>
      </c>
      <c r="G148" s="194" t="s">
        <v>393</v>
      </c>
      <c r="H148" s="195">
        <v>2</v>
      </c>
      <c r="I148" s="196"/>
      <c r="J148" s="197">
        <f>ROUND(I148*H148,2)</f>
        <v>0</v>
      </c>
      <c r="K148" s="193" t="s">
        <v>171</v>
      </c>
      <c r="L148" s="39"/>
      <c r="M148" s="198" t="s">
        <v>1</v>
      </c>
      <c r="N148" s="199" t="s">
        <v>40</v>
      </c>
      <c r="O148" s="71"/>
      <c r="P148" s="200">
        <f>O148*H148</f>
        <v>0</v>
      </c>
      <c r="Q148" s="200">
        <v>0</v>
      </c>
      <c r="R148" s="200">
        <f>Q148*H148</f>
        <v>0</v>
      </c>
      <c r="S148" s="200">
        <v>0</v>
      </c>
      <c r="T148" s="201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2" t="s">
        <v>290</v>
      </c>
      <c r="AT148" s="202" t="s">
        <v>167</v>
      </c>
      <c r="AU148" s="202" t="s">
        <v>84</v>
      </c>
      <c r="AY148" s="17" t="s">
        <v>164</v>
      </c>
      <c r="BE148" s="203">
        <f>IF(N148="základní",J148,0)</f>
        <v>0</v>
      </c>
      <c r="BF148" s="203">
        <f>IF(N148="snížená",J148,0)</f>
        <v>0</v>
      </c>
      <c r="BG148" s="203">
        <f>IF(N148="zákl. přenesená",J148,0)</f>
        <v>0</v>
      </c>
      <c r="BH148" s="203">
        <f>IF(N148="sníž. přenesená",J148,0)</f>
        <v>0</v>
      </c>
      <c r="BI148" s="203">
        <f>IF(N148="nulová",J148,0)</f>
        <v>0</v>
      </c>
      <c r="BJ148" s="17" t="s">
        <v>82</v>
      </c>
      <c r="BK148" s="203">
        <f>ROUND(I148*H148,2)</f>
        <v>0</v>
      </c>
      <c r="BL148" s="17" t="s">
        <v>290</v>
      </c>
      <c r="BM148" s="202" t="s">
        <v>1791</v>
      </c>
    </row>
    <row r="149" spans="1:65" s="2" customFormat="1" ht="11.25">
      <c r="A149" s="34"/>
      <c r="B149" s="35"/>
      <c r="C149" s="36"/>
      <c r="D149" s="204" t="s">
        <v>174</v>
      </c>
      <c r="E149" s="36"/>
      <c r="F149" s="205" t="s">
        <v>1792</v>
      </c>
      <c r="G149" s="36"/>
      <c r="H149" s="36"/>
      <c r="I149" s="206"/>
      <c r="J149" s="36"/>
      <c r="K149" s="36"/>
      <c r="L149" s="39"/>
      <c r="M149" s="207"/>
      <c r="N149" s="208"/>
      <c r="O149" s="71"/>
      <c r="P149" s="71"/>
      <c r="Q149" s="71"/>
      <c r="R149" s="71"/>
      <c r="S149" s="71"/>
      <c r="T149" s="72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174</v>
      </c>
      <c r="AU149" s="17" t="s">
        <v>84</v>
      </c>
    </row>
    <row r="150" spans="1:65" s="2" customFormat="1" ht="26.45" customHeight="1">
      <c r="A150" s="34"/>
      <c r="B150" s="35"/>
      <c r="C150" s="232" t="s">
        <v>218</v>
      </c>
      <c r="D150" s="232" t="s">
        <v>291</v>
      </c>
      <c r="E150" s="233" t="s">
        <v>1793</v>
      </c>
      <c r="F150" s="234" t="s">
        <v>1794</v>
      </c>
      <c r="G150" s="235" t="s">
        <v>204</v>
      </c>
      <c r="H150" s="236">
        <v>7</v>
      </c>
      <c r="I150" s="237"/>
      <c r="J150" s="238">
        <f>ROUND(I150*H150,2)</f>
        <v>0</v>
      </c>
      <c r="K150" s="234" t="s">
        <v>171</v>
      </c>
      <c r="L150" s="239"/>
      <c r="M150" s="240" t="s">
        <v>1</v>
      </c>
      <c r="N150" s="241" t="s">
        <v>40</v>
      </c>
      <c r="O150" s="71"/>
      <c r="P150" s="200">
        <f>O150*H150</f>
        <v>0</v>
      </c>
      <c r="Q150" s="200">
        <v>6.9999999999999994E-5</v>
      </c>
      <c r="R150" s="200">
        <f>Q150*H150</f>
        <v>4.8999999999999998E-4</v>
      </c>
      <c r="S150" s="200">
        <v>0</v>
      </c>
      <c r="T150" s="201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2" t="s">
        <v>406</v>
      </c>
      <c r="AT150" s="202" t="s">
        <v>291</v>
      </c>
      <c r="AU150" s="202" t="s">
        <v>84</v>
      </c>
      <c r="AY150" s="17" t="s">
        <v>164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17" t="s">
        <v>82</v>
      </c>
      <c r="BK150" s="203">
        <f>ROUND(I150*H150,2)</f>
        <v>0</v>
      </c>
      <c r="BL150" s="17" t="s">
        <v>290</v>
      </c>
      <c r="BM150" s="202" t="s">
        <v>1795</v>
      </c>
    </row>
    <row r="151" spans="1:65" s="14" customFormat="1" ht="11.25">
      <c r="B151" s="220"/>
      <c r="C151" s="221"/>
      <c r="D151" s="211" t="s">
        <v>176</v>
      </c>
      <c r="E151" s="222" t="s">
        <v>1</v>
      </c>
      <c r="F151" s="223" t="s">
        <v>218</v>
      </c>
      <c r="G151" s="221"/>
      <c r="H151" s="224">
        <v>7</v>
      </c>
      <c r="I151" s="225"/>
      <c r="J151" s="221"/>
      <c r="K151" s="221"/>
      <c r="L151" s="226"/>
      <c r="M151" s="227"/>
      <c r="N151" s="228"/>
      <c r="O151" s="228"/>
      <c r="P151" s="228"/>
      <c r="Q151" s="228"/>
      <c r="R151" s="228"/>
      <c r="S151" s="228"/>
      <c r="T151" s="229"/>
      <c r="AT151" s="230" t="s">
        <v>176</v>
      </c>
      <c r="AU151" s="230" t="s">
        <v>84</v>
      </c>
      <c r="AV151" s="14" t="s">
        <v>84</v>
      </c>
      <c r="AW151" s="14" t="s">
        <v>31</v>
      </c>
      <c r="AX151" s="14" t="s">
        <v>75</v>
      </c>
      <c r="AY151" s="230" t="s">
        <v>164</v>
      </c>
    </row>
    <row r="152" spans="1:65" s="2" customFormat="1" ht="26.45" customHeight="1">
      <c r="A152" s="34"/>
      <c r="B152" s="35"/>
      <c r="C152" s="191" t="s">
        <v>227</v>
      </c>
      <c r="D152" s="191" t="s">
        <v>167</v>
      </c>
      <c r="E152" s="192" t="s">
        <v>1796</v>
      </c>
      <c r="F152" s="193" t="s">
        <v>1797</v>
      </c>
      <c r="G152" s="194" t="s">
        <v>204</v>
      </c>
      <c r="H152" s="195">
        <v>7</v>
      </c>
      <c r="I152" s="196"/>
      <c r="J152" s="197">
        <f>ROUND(I152*H152,2)</f>
        <v>0</v>
      </c>
      <c r="K152" s="193" t="s">
        <v>171</v>
      </c>
      <c r="L152" s="39"/>
      <c r="M152" s="198" t="s">
        <v>1</v>
      </c>
      <c r="N152" s="199" t="s">
        <v>40</v>
      </c>
      <c r="O152" s="71"/>
      <c r="P152" s="200">
        <f>O152*H152</f>
        <v>0</v>
      </c>
      <c r="Q152" s="200">
        <v>0</v>
      </c>
      <c r="R152" s="200">
        <f>Q152*H152</f>
        <v>0</v>
      </c>
      <c r="S152" s="200">
        <v>0</v>
      </c>
      <c r="T152" s="201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2" t="s">
        <v>290</v>
      </c>
      <c r="AT152" s="202" t="s">
        <v>167</v>
      </c>
      <c r="AU152" s="202" t="s">
        <v>84</v>
      </c>
      <c r="AY152" s="17" t="s">
        <v>164</v>
      </c>
      <c r="BE152" s="203">
        <f>IF(N152="základní",J152,0)</f>
        <v>0</v>
      </c>
      <c r="BF152" s="203">
        <f>IF(N152="snížená",J152,0)</f>
        <v>0</v>
      </c>
      <c r="BG152" s="203">
        <f>IF(N152="zákl. přenesená",J152,0)</f>
        <v>0</v>
      </c>
      <c r="BH152" s="203">
        <f>IF(N152="sníž. přenesená",J152,0)</f>
        <v>0</v>
      </c>
      <c r="BI152" s="203">
        <f>IF(N152="nulová",J152,0)</f>
        <v>0</v>
      </c>
      <c r="BJ152" s="17" t="s">
        <v>82</v>
      </c>
      <c r="BK152" s="203">
        <f>ROUND(I152*H152,2)</f>
        <v>0</v>
      </c>
      <c r="BL152" s="17" t="s">
        <v>290</v>
      </c>
      <c r="BM152" s="202" t="s">
        <v>1798</v>
      </c>
    </row>
    <row r="153" spans="1:65" s="2" customFormat="1" ht="11.25">
      <c r="A153" s="34"/>
      <c r="B153" s="35"/>
      <c r="C153" s="36"/>
      <c r="D153" s="204" t="s">
        <v>174</v>
      </c>
      <c r="E153" s="36"/>
      <c r="F153" s="205" t="s">
        <v>1799</v>
      </c>
      <c r="G153" s="36"/>
      <c r="H153" s="36"/>
      <c r="I153" s="206"/>
      <c r="J153" s="36"/>
      <c r="K153" s="36"/>
      <c r="L153" s="39"/>
      <c r="M153" s="207"/>
      <c r="N153" s="208"/>
      <c r="O153" s="71"/>
      <c r="P153" s="71"/>
      <c r="Q153" s="71"/>
      <c r="R153" s="71"/>
      <c r="S153" s="71"/>
      <c r="T153" s="72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174</v>
      </c>
      <c r="AU153" s="17" t="s">
        <v>84</v>
      </c>
    </row>
    <row r="154" spans="1:65" s="2" customFormat="1" ht="26.45" customHeight="1">
      <c r="A154" s="34"/>
      <c r="B154" s="35"/>
      <c r="C154" s="191" t="s">
        <v>237</v>
      </c>
      <c r="D154" s="191" t="s">
        <v>167</v>
      </c>
      <c r="E154" s="192" t="s">
        <v>1800</v>
      </c>
      <c r="F154" s="193" t="s">
        <v>1801</v>
      </c>
      <c r="G154" s="194" t="s">
        <v>393</v>
      </c>
      <c r="H154" s="195">
        <v>8</v>
      </c>
      <c r="I154" s="196"/>
      <c r="J154" s="197">
        <f>ROUND(I154*H154,2)</f>
        <v>0</v>
      </c>
      <c r="K154" s="193" t="s">
        <v>171</v>
      </c>
      <c r="L154" s="39"/>
      <c r="M154" s="198" t="s">
        <v>1</v>
      </c>
      <c r="N154" s="199" t="s">
        <v>40</v>
      </c>
      <c r="O154" s="71"/>
      <c r="P154" s="200">
        <f>O154*H154</f>
        <v>0</v>
      </c>
      <c r="Q154" s="200">
        <v>0</v>
      </c>
      <c r="R154" s="200">
        <f>Q154*H154</f>
        <v>0</v>
      </c>
      <c r="S154" s="200">
        <v>0</v>
      </c>
      <c r="T154" s="201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2" t="s">
        <v>290</v>
      </c>
      <c r="AT154" s="202" t="s">
        <v>167</v>
      </c>
      <c r="AU154" s="202" t="s">
        <v>84</v>
      </c>
      <c r="AY154" s="17" t="s">
        <v>164</v>
      </c>
      <c r="BE154" s="203">
        <f>IF(N154="základní",J154,0)</f>
        <v>0</v>
      </c>
      <c r="BF154" s="203">
        <f>IF(N154="snížená",J154,0)</f>
        <v>0</v>
      </c>
      <c r="BG154" s="203">
        <f>IF(N154="zákl. přenesená",J154,0)</f>
        <v>0</v>
      </c>
      <c r="BH154" s="203">
        <f>IF(N154="sníž. přenesená",J154,0)</f>
        <v>0</v>
      </c>
      <c r="BI154" s="203">
        <f>IF(N154="nulová",J154,0)</f>
        <v>0</v>
      </c>
      <c r="BJ154" s="17" t="s">
        <v>82</v>
      </c>
      <c r="BK154" s="203">
        <f>ROUND(I154*H154,2)</f>
        <v>0</v>
      </c>
      <c r="BL154" s="17" t="s">
        <v>290</v>
      </c>
      <c r="BM154" s="202" t="s">
        <v>1802</v>
      </c>
    </row>
    <row r="155" spans="1:65" s="2" customFormat="1" ht="11.25">
      <c r="A155" s="34"/>
      <c r="B155" s="35"/>
      <c r="C155" s="36"/>
      <c r="D155" s="204" t="s">
        <v>174</v>
      </c>
      <c r="E155" s="36"/>
      <c r="F155" s="205" t="s">
        <v>1803</v>
      </c>
      <c r="G155" s="36"/>
      <c r="H155" s="36"/>
      <c r="I155" s="206"/>
      <c r="J155" s="36"/>
      <c r="K155" s="36"/>
      <c r="L155" s="39"/>
      <c r="M155" s="207"/>
      <c r="N155" s="208"/>
      <c r="O155" s="71"/>
      <c r="P155" s="71"/>
      <c r="Q155" s="71"/>
      <c r="R155" s="71"/>
      <c r="S155" s="71"/>
      <c r="T155" s="72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174</v>
      </c>
      <c r="AU155" s="17" t="s">
        <v>84</v>
      </c>
    </row>
    <row r="156" spans="1:65" s="14" customFormat="1" ht="11.25">
      <c r="B156" s="220"/>
      <c r="C156" s="221"/>
      <c r="D156" s="211" t="s">
        <v>176</v>
      </c>
      <c r="E156" s="222" t="s">
        <v>1</v>
      </c>
      <c r="F156" s="223" t="s">
        <v>1804</v>
      </c>
      <c r="G156" s="221"/>
      <c r="H156" s="224">
        <v>8</v>
      </c>
      <c r="I156" s="225"/>
      <c r="J156" s="221"/>
      <c r="K156" s="221"/>
      <c r="L156" s="226"/>
      <c r="M156" s="227"/>
      <c r="N156" s="228"/>
      <c r="O156" s="228"/>
      <c r="P156" s="228"/>
      <c r="Q156" s="228"/>
      <c r="R156" s="228"/>
      <c r="S156" s="228"/>
      <c r="T156" s="229"/>
      <c r="AT156" s="230" t="s">
        <v>176</v>
      </c>
      <c r="AU156" s="230" t="s">
        <v>84</v>
      </c>
      <c r="AV156" s="14" t="s">
        <v>84</v>
      </c>
      <c r="AW156" s="14" t="s">
        <v>31</v>
      </c>
      <c r="AX156" s="14" t="s">
        <v>75</v>
      </c>
      <c r="AY156" s="230" t="s">
        <v>164</v>
      </c>
    </row>
    <row r="157" spans="1:65" s="12" customFormat="1" ht="22.9" customHeight="1">
      <c r="B157" s="175"/>
      <c r="C157" s="176"/>
      <c r="D157" s="177" t="s">
        <v>74</v>
      </c>
      <c r="E157" s="189" t="s">
        <v>1805</v>
      </c>
      <c r="F157" s="189" t="s">
        <v>1806</v>
      </c>
      <c r="G157" s="176"/>
      <c r="H157" s="176"/>
      <c r="I157" s="179"/>
      <c r="J157" s="190">
        <f>BK157</f>
        <v>0</v>
      </c>
      <c r="K157" s="176"/>
      <c r="L157" s="181"/>
      <c r="M157" s="182"/>
      <c r="N157" s="183"/>
      <c r="O157" s="183"/>
      <c r="P157" s="184">
        <f>SUM(P158:P176)</f>
        <v>0</v>
      </c>
      <c r="Q157" s="183"/>
      <c r="R157" s="184">
        <f>SUM(R158:R176)</f>
        <v>1.06E-3</v>
      </c>
      <c r="S157" s="183"/>
      <c r="T157" s="185">
        <f>SUM(T158:T176)</f>
        <v>0</v>
      </c>
      <c r="AR157" s="186" t="s">
        <v>165</v>
      </c>
      <c r="AT157" s="187" t="s">
        <v>74</v>
      </c>
      <c r="AU157" s="187" t="s">
        <v>82</v>
      </c>
      <c r="AY157" s="186" t="s">
        <v>164</v>
      </c>
      <c r="BK157" s="188">
        <f>SUM(BK158:BK176)</f>
        <v>0</v>
      </c>
    </row>
    <row r="158" spans="1:65" s="2" customFormat="1" ht="40.9" customHeight="1">
      <c r="A158" s="34"/>
      <c r="B158" s="35"/>
      <c r="C158" s="232" t="s">
        <v>247</v>
      </c>
      <c r="D158" s="232" t="s">
        <v>291</v>
      </c>
      <c r="E158" s="233" t="s">
        <v>1770</v>
      </c>
      <c r="F158" s="234" t="s">
        <v>1771</v>
      </c>
      <c r="G158" s="235" t="s">
        <v>1267</v>
      </c>
      <c r="H158" s="236">
        <v>2</v>
      </c>
      <c r="I158" s="237"/>
      <c r="J158" s="238">
        <f>ROUND(I158*H158,2)</f>
        <v>0</v>
      </c>
      <c r="K158" s="234" t="s">
        <v>1</v>
      </c>
      <c r="L158" s="239"/>
      <c r="M158" s="240" t="s">
        <v>1</v>
      </c>
      <c r="N158" s="241" t="s">
        <v>40</v>
      </c>
      <c r="O158" s="71"/>
      <c r="P158" s="200">
        <f>O158*H158</f>
        <v>0</v>
      </c>
      <c r="Q158" s="200">
        <v>0</v>
      </c>
      <c r="R158" s="200">
        <f>Q158*H158</f>
        <v>0</v>
      </c>
      <c r="S158" s="200">
        <v>0</v>
      </c>
      <c r="T158" s="201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2" t="s">
        <v>1772</v>
      </c>
      <c r="AT158" s="202" t="s">
        <v>291</v>
      </c>
      <c r="AU158" s="202" t="s">
        <v>84</v>
      </c>
      <c r="AY158" s="17" t="s">
        <v>164</v>
      </c>
      <c r="BE158" s="203">
        <f>IF(N158="základní",J158,0)</f>
        <v>0</v>
      </c>
      <c r="BF158" s="203">
        <f>IF(N158="snížená",J158,0)</f>
        <v>0</v>
      </c>
      <c r="BG158" s="203">
        <f>IF(N158="zákl. přenesená",J158,0)</f>
        <v>0</v>
      </c>
      <c r="BH158" s="203">
        <f>IF(N158="sníž. přenesená",J158,0)</f>
        <v>0</v>
      </c>
      <c r="BI158" s="203">
        <f>IF(N158="nulová",J158,0)</f>
        <v>0</v>
      </c>
      <c r="BJ158" s="17" t="s">
        <v>82</v>
      </c>
      <c r="BK158" s="203">
        <f>ROUND(I158*H158,2)</f>
        <v>0</v>
      </c>
      <c r="BL158" s="17" t="s">
        <v>604</v>
      </c>
      <c r="BM158" s="202" t="s">
        <v>1807</v>
      </c>
    </row>
    <row r="159" spans="1:65" s="14" customFormat="1" ht="11.25">
      <c r="B159" s="220"/>
      <c r="C159" s="221"/>
      <c r="D159" s="211" t="s">
        <v>176</v>
      </c>
      <c r="E159" s="222" t="s">
        <v>1</v>
      </c>
      <c r="F159" s="223" t="s">
        <v>1808</v>
      </c>
      <c r="G159" s="221"/>
      <c r="H159" s="224">
        <v>2</v>
      </c>
      <c r="I159" s="225"/>
      <c r="J159" s="221"/>
      <c r="K159" s="221"/>
      <c r="L159" s="226"/>
      <c r="M159" s="227"/>
      <c r="N159" s="228"/>
      <c r="O159" s="228"/>
      <c r="P159" s="228"/>
      <c r="Q159" s="228"/>
      <c r="R159" s="228"/>
      <c r="S159" s="228"/>
      <c r="T159" s="229"/>
      <c r="AT159" s="230" t="s">
        <v>176</v>
      </c>
      <c r="AU159" s="230" t="s">
        <v>84</v>
      </c>
      <c r="AV159" s="14" t="s">
        <v>84</v>
      </c>
      <c r="AW159" s="14" t="s">
        <v>31</v>
      </c>
      <c r="AX159" s="14" t="s">
        <v>75</v>
      </c>
      <c r="AY159" s="230" t="s">
        <v>164</v>
      </c>
    </row>
    <row r="160" spans="1:65" s="2" customFormat="1" ht="26.45" customHeight="1">
      <c r="A160" s="34"/>
      <c r="B160" s="35"/>
      <c r="C160" s="191" t="s">
        <v>253</v>
      </c>
      <c r="D160" s="191" t="s">
        <v>167</v>
      </c>
      <c r="E160" s="192" t="s">
        <v>1774</v>
      </c>
      <c r="F160" s="193" t="s">
        <v>1775</v>
      </c>
      <c r="G160" s="194" t="s">
        <v>393</v>
      </c>
      <c r="H160" s="195">
        <v>2</v>
      </c>
      <c r="I160" s="196"/>
      <c r="J160" s="197">
        <f>ROUND(I160*H160,2)</f>
        <v>0</v>
      </c>
      <c r="K160" s="193" t="s">
        <v>171</v>
      </c>
      <c r="L160" s="39"/>
      <c r="M160" s="198" t="s">
        <v>1</v>
      </c>
      <c r="N160" s="199" t="s">
        <v>40</v>
      </c>
      <c r="O160" s="71"/>
      <c r="P160" s="200">
        <f>O160*H160</f>
        <v>0</v>
      </c>
      <c r="Q160" s="200">
        <v>0</v>
      </c>
      <c r="R160" s="200">
        <f>Q160*H160</f>
        <v>0</v>
      </c>
      <c r="S160" s="200">
        <v>0</v>
      </c>
      <c r="T160" s="201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2" t="s">
        <v>604</v>
      </c>
      <c r="AT160" s="202" t="s">
        <v>167</v>
      </c>
      <c r="AU160" s="202" t="s">
        <v>84</v>
      </c>
      <c r="AY160" s="17" t="s">
        <v>164</v>
      </c>
      <c r="BE160" s="203">
        <f>IF(N160="základní",J160,0)</f>
        <v>0</v>
      </c>
      <c r="BF160" s="203">
        <f>IF(N160="snížená",J160,0)</f>
        <v>0</v>
      </c>
      <c r="BG160" s="203">
        <f>IF(N160="zákl. přenesená",J160,0)</f>
        <v>0</v>
      </c>
      <c r="BH160" s="203">
        <f>IF(N160="sníž. přenesená",J160,0)</f>
        <v>0</v>
      </c>
      <c r="BI160" s="203">
        <f>IF(N160="nulová",J160,0)</f>
        <v>0</v>
      </c>
      <c r="BJ160" s="17" t="s">
        <v>82</v>
      </c>
      <c r="BK160" s="203">
        <f>ROUND(I160*H160,2)</f>
        <v>0</v>
      </c>
      <c r="BL160" s="17" t="s">
        <v>604</v>
      </c>
      <c r="BM160" s="202" t="s">
        <v>1809</v>
      </c>
    </row>
    <row r="161" spans="1:65" s="2" customFormat="1" ht="11.25">
      <c r="A161" s="34"/>
      <c r="B161" s="35"/>
      <c r="C161" s="36"/>
      <c r="D161" s="204" t="s">
        <v>174</v>
      </c>
      <c r="E161" s="36"/>
      <c r="F161" s="205" t="s">
        <v>1777</v>
      </c>
      <c r="G161" s="36"/>
      <c r="H161" s="36"/>
      <c r="I161" s="206"/>
      <c r="J161" s="36"/>
      <c r="K161" s="36"/>
      <c r="L161" s="39"/>
      <c r="M161" s="207"/>
      <c r="N161" s="208"/>
      <c r="O161" s="71"/>
      <c r="P161" s="71"/>
      <c r="Q161" s="71"/>
      <c r="R161" s="71"/>
      <c r="S161" s="71"/>
      <c r="T161" s="72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174</v>
      </c>
      <c r="AU161" s="17" t="s">
        <v>84</v>
      </c>
    </row>
    <row r="162" spans="1:65" s="2" customFormat="1" ht="40.9" customHeight="1">
      <c r="A162" s="34"/>
      <c r="B162" s="35"/>
      <c r="C162" s="232" t="s">
        <v>261</v>
      </c>
      <c r="D162" s="232" t="s">
        <v>291</v>
      </c>
      <c r="E162" s="233" t="s">
        <v>1778</v>
      </c>
      <c r="F162" s="234" t="s">
        <v>1779</v>
      </c>
      <c r="G162" s="235" t="s">
        <v>1267</v>
      </c>
      <c r="H162" s="236">
        <v>4</v>
      </c>
      <c r="I162" s="237"/>
      <c r="J162" s="238">
        <f>ROUND(I162*H162,2)</f>
        <v>0</v>
      </c>
      <c r="K162" s="234" t="s">
        <v>1</v>
      </c>
      <c r="L162" s="239"/>
      <c r="M162" s="240" t="s">
        <v>1</v>
      </c>
      <c r="N162" s="241" t="s">
        <v>40</v>
      </c>
      <c r="O162" s="71"/>
      <c r="P162" s="200">
        <f>O162*H162</f>
        <v>0</v>
      </c>
      <c r="Q162" s="200">
        <v>0</v>
      </c>
      <c r="R162" s="200">
        <f>Q162*H162</f>
        <v>0</v>
      </c>
      <c r="S162" s="200">
        <v>0</v>
      </c>
      <c r="T162" s="201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2" t="s">
        <v>1772</v>
      </c>
      <c r="AT162" s="202" t="s">
        <v>291</v>
      </c>
      <c r="AU162" s="202" t="s">
        <v>84</v>
      </c>
      <c r="AY162" s="17" t="s">
        <v>164</v>
      </c>
      <c r="BE162" s="203">
        <f>IF(N162="základní",J162,0)</f>
        <v>0</v>
      </c>
      <c r="BF162" s="203">
        <f>IF(N162="snížená",J162,0)</f>
        <v>0</v>
      </c>
      <c r="BG162" s="203">
        <f>IF(N162="zákl. přenesená",J162,0)</f>
        <v>0</v>
      </c>
      <c r="BH162" s="203">
        <f>IF(N162="sníž. přenesená",J162,0)</f>
        <v>0</v>
      </c>
      <c r="BI162" s="203">
        <f>IF(N162="nulová",J162,0)</f>
        <v>0</v>
      </c>
      <c r="BJ162" s="17" t="s">
        <v>82</v>
      </c>
      <c r="BK162" s="203">
        <f>ROUND(I162*H162,2)</f>
        <v>0</v>
      </c>
      <c r="BL162" s="17" t="s">
        <v>604</v>
      </c>
      <c r="BM162" s="202" t="s">
        <v>1810</v>
      </c>
    </row>
    <row r="163" spans="1:65" s="14" customFormat="1" ht="11.25">
      <c r="B163" s="220"/>
      <c r="C163" s="221"/>
      <c r="D163" s="211" t="s">
        <v>176</v>
      </c>
      <c r="E163" s="222" t="s">
        <v>1</v>
      </c>
      <c r="F163" s="223" t="s">
        <v>1811</v>
      </c>
      <c r="G163" s="221"/>
      <c r="H163" s="224">
        <v>4</v>
      </c>
      <c r="I163" s="225"/>
      <c r="J163" s="221"/>
      <c r="K163" s="221"/>
      <c r="L163" s="226"/>
      <c r="M163" s="227"/>
      <c r="N163" s="228"/>
      <c r="O163" s="228"/>
      <c r="P163" s="228"/>
      <c r="Q163" s="228"/>
      <c r="R163" s="228"/>
      <c r="S163" s="228"/>
      <c r="T163" s="229"/>
      <c r="AT163" s="230" t="s">
        <v>176</v>
      </c>
      <c r="AU163" s="230" t="s">
        <v>84</v>
      </c>
      <c r="AV163" s="14" t="s">
        <v>84</v>
      </c>
      <c r="AW163" s="14" t="s">
        <v>31</v>
      </c>
      <c r="AX163" s="14" t="s">
        <v>75</v>
      </c>
      <c r="AY163" s="230" t="s">
        <v>164</v>
      </c>
    </row>
    <row r="164" spans="1:65" s="2" customFormat="1" ht="24" customHeight="1">
      <c r="A164" s="34"/>
      <c r="B164" s="35"/>
      <c r="C164" s="191" t="s">
        <v>268</v>
      </c>
      <c r="D164" s="191" t="s">
        <v>167</v>
      </c>
      <c r="E164" s="192" t="s">
        <v>1782</v>
      </c>
      <c r="F164" s="193" t="s">
        <v>1783</v>
      </c>
      <c r="G164" s="194" t="s">
        <v>393</v>
      </c>
      <c r="H164" s="195">
        <v>4</v>
      </c>
      <c r="I164" s="196"/>
      <c r="J164" s="197">
        <f>ROUND(I164*H164,2)</f>
        <v>0</v>
      </c>
      <c r="K164" s="193" t="s">
        <v>171</v>
      </c>
      <c r="L164" s="39"/>
      <c r="M164" s="198" t="s">
        <v>1</v>
      </c>
      <c r="N164" s="199" t="s">
        <v>40</v>
      </c>
      <c r="O164" s="71"/>
      <c r="P164" s="200">
        <f>O164*H164</f>
        <v>0</v>
      </c>
      <c r="Q164" s="200">
        <v>0</v>
      </c>
      <c r="R164" s="200">
        <f>Q164*H164</f>
        <v>0</v>
      </c>
      <c r="S164" s="200">
        <v>0</v>
      </c>
      <c r="T164" s="201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2" t="s">
        <v>604</v>
      </c>
      <c r="AT164" s="202" t="s">
        <v>167</v>
      </c>
      <c r="AU164" s="202" t="s">
        <v>84</v>
      </c>
      <c r="AY164" s="17" t="s">
        <v>164</v>
      </c>
      <c r="BE164" s="203">
        <f>IF(N164="základní",J164,0)</f>
        <v>0</v>
      </c>
      <c r="BF164" s="203">
        <f>IF(N164="snížená",J164,0)</f>
        <v>0</v>
      </c>
      <c r="BG164" s="203">
        <f>IF(N164="zákl. přenesená",J164,0)</f>
        <v>0</v>
      </c>
      <c r="BH164" s="203">
        <f>IF(N164="sníž. přenesená",J164,0)</f>
        <v>0</v>
      </c>
      <c r="BI164" s="203">
        <f>IF(N164="nulová",J164,0)</f>
        <v>0</v>
      </c>
      <c r="BJ164" s="17" t="s">
        <v>82</v>
      </c>
      <c r="BK164" s="203">
        <f>ROUND(I164*H164,2)</f>
        <v>0</v>
      </c>
      <c r="BL164" s="17" t="s">
        <v>604</v>
      </c>
      <c r="BM164" s="202" t="s">
        <v>1812</v>
      </c>
    </row>
    <row r="165" spans="1:65" s="2" customFormat="1" ht="11.25">
      <c r="A165" s="34"/>
      <c r="B165" s="35"/>
      <c r="C165" s="36"/>
      <c r="D165" s="204" t="s">
        <v>174</v>
      </c>
      <c r="E165" s="36"/>
      <c r="F165" s="205" t="s">
        <v>1785</v>
      </c>
      <c r="G165" s="36"/>
      <c r="H165" s="36"/>
      <c r="I165" s="206"/>
      <c r="J165" s="36"/>
      <c r="K165" s="36"/>
      <c r="L165" s="39"/>
      <c r="M165" s="207"/>
      <c r="N165" s="208"/>
      <c r="O165" s="71"/>
      <c r="P165" s="71"/>
      <c r="Q165" s="71"/>
      <c r="R165" s="71"/>
      <c r="S165" s="71"/>
      <c r="T165" s="72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174</v>
      </c>
      <c r="AU165" s="17" t="s">
        <v>84</v>
      </c>
    </row>
    <row r="166" spans="1:65" s="2" customFormat="1" ht="26.45" customHeight="1">
      <c r="A166" s="34"/>
      <c r="B166" s="35"/>
      <c r="C166" s="232" t="s">
        <v>276</v>
      </c>
      <c r="D166" s="232" t="s">
        <v>291</v>
      </c>
      <c r="E166" s="233" t="s">
        <v>1786</v>
      </c>
      <c r="F166" s="234" t="s">
        <v>1787</v>
      </c>
      <c r="G166" s="235" t="s">
        <v>393</v>
      </c>
      <c r="H166" s="236">
        <v>4</v>
      </c>
      <c r="I166" s="237"/>
      <c r="J166" s="238">
        <f>ROUND(I166*H166,2)</f>
        <v>0</v>
      </c>
      <c r="K166" s="234" t="s">
        <v>171</v>
      </c>
      <c r="L166" s="239"/>
      <c r="M166" s="240" t="s">
        <v>1</v>
      </c>
      <c r="N166" s="241" t="s">
        <v>40</v>
      </c>
      <c r="O166" s="71"/>
      <c r="P166" s="200">
        <f>O166*H166</f>
        <v>0</v>
      </c>
      <c r="Q166" s="200">
        <v>2.0000000000000002E-5</v>
      </c>
      <c r="R166" s="200">
        <f>Q166*H166</f>
        <v>8.0000000000000007E-5</v>
      </c>
      <c r="S166" s="200">
        <v>0</v>
      </c>
      <c r="T166" s="201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2" t="s">
        <v>1772</v>
      </c>
      <c r="AT166" s="202" t="s">
        <v>291</v>
      </c>
      <c r="AU166" s="202" t="s">
        <v>84</v>
      </c>
      <c r="AY166" s="17" t="s">
        <v>164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17" t="s">
        <v>82</v>
      </c>
      <c r="BK166" s="203">
        <f>ROUND(I166*H166,2)</f>
        <v>0</v>
      </c>
      <c r="BL166" s="17" t="s">
        <v>604</v>
      </c>
      <c r="BM166" s="202" t="s">
        <v>1813</v>
      </c>
    </row>
    <row r="167" spans="1:65" s="14" customFormat="1" ht="11.25">
      <c r="B167" s="220"/>
      <c r="C167" s="221"/>
      <c r="D167" s="211" t="s">
        <v>176</v>
      </c>
      <c r="E167" s="222" t="s">
        <v>1</v>
      </c>
      <c r="F167" s="223" t="s">
        <v>1811</v>
      </c>
      <c r="G167" s="221"/>
      <c r="H167" s="224">
        <v>4</v>
      </c>
      <c r="I167" s="225"/>
      <c r="J167" s="221"/>
      <c r="K167" s="221"/>
      <c r="L167" s="226"/>
      <c r="M167" s="227"/>
      <c r="N167" s="228"/>
      <c r="O167" s="228"/>
      <c r="P167" s="228"/>
      <c r="Q167" s="228"/>
      <c r="R167" s="228"/>
      <c r="S167" s="228"/>
      <c r="T167" s="229"/>
      <c r="AT167" s="230" t="s">
        <v>176</v>
      </c>
      <c r="AU167" s="230" t="s">
        <v>84</v>
      </c>
      <c r="AV167" s="14" t="s">
        <v>84</v>
      </c>
      <c r="AW167" s="14" t="s">
        <v>31</v>
      </c>
      <c r="AX167" s="14" t="s">
        <v>75</v>
      </c>
      <c r="AY167" s="230" t="s">
        <v>164</v>
      </c>
    </row>
    <row r="168" spans="1:65" s="2" customFormat="1" ht="26.45" customHeight="1">
      <c r="A168" s="34"/>
      <c r="B168" s="35"/>
      <c r="C168" s="191" t="s">
        <v>8</v>
      </c>
      <c r="D168" s="191" t="s">
        <v>167</v>
      </c>
      <c r="E168" s="192" t="s">
        <v>1789</v>
      </c>
      <c r="F168" s="193" t="s">
        <v>1790</v>
      </c>
      <c r="G168" s="194" t="s">
        <v>393</v>
      </c>
      <c r="H168" s="195">
        <v>4</v>
      </c>
      <c r="I168" s="196"/>
      <c r="J168" s="197">
        <f>ROUND(I168*H168,2)</f>
        <v>0</v>
      </c>
      <c r="K168" s="193" t="s">
        <v>171</v>
      </c>
      <c r="L168" s="39"/>
      <c r="M168" s="198" t="s">
        <v>1</v>
      </c>
      <c r="N168" s="199" t="s">
        <v>40</v>
      </c>
      <c r="O168" s="71"/>
      <c r="P168" s="200">
        <f>O168*H168</f>
        <v>0</v>
      </c>
      <c r="Q168" s="200">
        <v>0</v>
      </c>
      <c r="R168" s="200">
        <f>Q168*H168</f>
        <v>0</v>
      </c>
      <c r="S168" s="200">
        <v>0</v>
      </c>
      <c r="T168" s="201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2" t="s">
        <v>604</v>
      </c>
      <c r="AT168" s="202" t="s">
        <v>167</v>
      </c>
      <c r="AU168" s="202" t="s">
        <v>84</v>
      </c>
      <c r="AY168" s="17" t="s">
        <v>164</v>
      </c>
      <c r="BE168" s="203">
        <f>IF(N168="základní",J168,0)</f>
        <v>0</v>
      </c>
      <c r="BF168" s="203">
        <f>IF(N168="snížená",J168,0)</f>
        <v>0</v>
      </c>
      <c r="BG168" s="203">
        <f>IF(N168="zákl. přenesená",J168,0)</f>
        <v>0</v>
      </c>
      <c r="BH168" s="203">
        <f>IF(N168="sníž. přenesená",J168,0)</f>
        <v>0</v>
      </c>
      <c r="BI168" s="203">
        <f>IF(N168="nulová",J168,0)</f>
        <v>0</v>
      </c>
      <c r="BJ168" s="17" t="s">
        <v>82</v>
      </c>
      <c r="BK168" s="203">
        <f>ROUND(I168*H168,2)</f>
        <v>0</v>
      </c>
      <c r="BL168" s="17" t="s">
        <v>604</v>
      </c>
      <c r="BM168" s="202" t="s">
        <v>1814</v>
      </c>
    </row>
    <row r="169" spans="1:65" s="2" customFormat="1" ht="11.25">
      <c r="A169" s="34"/>
      <c r="B169" s="35"/>
      <c r="C169" s="36"/>
      <c r="D169" s="204" t="s">
        <v>174</v>
      </c>
      <c r="E169" s="36"/>
      <c r="F169" s="205" t="s">
        <v>1792</v>
      </c>
      <c r="G169" s="36"/>
      <c r="H169" s="36"/>
      <c r="I169" s="206"/>
      <c r="J169" s="36"/>
      <c r="K169" s="36"/>
      <c r="L169" s="39"/>
      <c r="M169" s="207"/>
      <c r="N169" s="208"/>
      <c r="O169" s="71"/>
      <c r="P169" s="71"/>
      <c r="Q169" s="71"/>
      <c r="R169" s="71"/>
      <c r="S169" s="71"/>
      <c r="T169" s="72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174</v>
      </c>
      <c r="AU169" s="17" t="s">
        <v>84</v>
      </c>
    </row>
    <row r="170" spans="1:65" s="2" customFormat="1" ht="26.45" customHeight="1">
      <c r="A170" s="34"/>
      <c r="B170" s="35"/>
      <c r="C170" s="232" t="s">
        <v>290</v>
      </c>
      <c r="D170" s="232" t="s">
        <v>291</v>
      </c>
      <c r="E170" s="233" t="s">
        <v>1793</v>
      </c>
      <c r="F170" s="234" t="s">
        <v>1794</v>
      </c>
      <c r="G170" s="235" t="s">
        <v>204</v>
      </c>
      <c r="H170" s="236">
        <v>14</v>
      </c>
      <c r="I170" s="237"/>
      <c r="J170" s="238">
        <f>ROUND(I170*H170,2)</f>
        <v>0</v>
      </c>
      <c r="K170" s="234" t="s">
        <v>171</v>
      </c>
      <c r="L170" s="239"/>
      <c r="M170" s="240" t="s">
        <v>1</v>
      </c>
      <c r="N170" s="241" t="s">
        <v>40</v>
      </c>
      <c r="O170" s="71"/>
      <c r="P170" s="200">
        <f>O170*H170</f>
        <v>0</v>
      </c>
      <c r="Q170" s="200">
        <v>6.9999999999999994E-5</v>
      </c>
      <c r="R170" s="200">
        <f>Q170*H170</f>
        <v>9.7999999999999997E-4</v>
      </c>
      <c r="S170" s="200">
        <v>0</v>
      </c>
      <c r="T170" s="201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2" t="s">
        <v>1772</v>
      </c>
      <c r="AT170" s="202" t="s">
        <v>291</v>
      </c>
      <c r="AU170" s="202" t="s">
        <v>84</v>
      </c>
      <c r="AY170" s="17" t="s">
        <v>164</v>
      </c>
      <c r="BE170" s="203">
        <f>IF(N170="základní",J170,0)</f>
        <v>0</v>
      </c>
      <c r="BF170" s="203">
        <f>IF(N170="snížená",J170,0)</f>
        <v>0</v>
      </c>
      <c r="BG170" s="203">
        <f>IF(N170="zákl. přenesená",J170,0)</f>
        <v>0</v>
      </c>
      <c r="BH170" s="203">
        <f>IF(N170="sníž. přenesená",J170,0)</f>
        <v>0</v>
      </c>
      <c r="BI170" s="203">
        <f>IF(N170="nulová",J170,0)</f>
        <v>0</v>
      </c>
      <c r="BJ170" s="17" t="s">
        <v>82</v>
      </c>
      <c r="BK170" s="203">
        <f>ROUND(I170*H170,2)</f>
        <v>0</v>
      </c>
      <c r="BL170" s="17" t="s">
        <v>604</v>
      </c>
      <c r="BM170" s="202" t="s">
        <v>1815</v>
      </c>
    </row>
    <row r="171" spans="1:65" s="14" customFormat="1" ht="11.25">
      <c r="B171" s="220"/>
      <c r="C171" s="221"/>
      <c r="D171" s="211" t="s">
        <v>176</v>
      </c>
      <c r="E171" s="222" t="s">
        <v>1</v>
      </c>
      <c r="F171" s="223" t="s">
        <v>276</v>
      </c>
      <c r="G171" s="221"/>
      <c r="H171" s="224">
        <v>14</v>
      </c>
      <c r="I171" s="225"/>
      <c r="J171" s="221"/>
      <c r="K171" s="221"/>
      <c r="L171" s="226"/>
      <c r="M171" s="227"/>
      <c r="N171" s="228"/>
      <c r="O171" s="228"/>
      <c r="P171" s="228"/>
      <c r="Q171" s="228"/>
      <c r="R171" s="228"/>
      <c r="S171" s="228"/>
      <c r="T171" s="229"/>
      <c r="AT171" s="230" t="s">
        <v>176</v>
      </c>
      <c r="AU171" s="230" t="s">
        <v>84</v>
      </c>
      <c r="AV171" s="14" t="s">
        <v>84</v>
      </c>
      <c r="AW171" s="14" t="s">
        <v>31</v>
      </c>
      <c r="AX171" s="14" t="s">
        <v>75</v>
      </c>
      <c r="AY171" s="230" t="s">
        <v>164</v>
      </c>
    </row>
    <row r="172" spans="1:65" s="2" customFormat="1" ht="26.45" customHeight="1">
      <c r="A172" s="34"/>
      <c r="B172" s="35"/>
      <c r="C172" s="191" t="s">
        <v>298</v>
      </c>
      <c r="D172" s="191" t="s">
        <v>167</v>
      </c>
      <c r="E172" s="192" t="s">
        <v>1796</v>
      </c>
      <c r="F172" s="193" t="s">
        <v>1797</v>
      </c>
      <c r="G172" s="194" t="s">
        <v>204</v>
      </c>
      <c r="H172" s="195">
        <v>14</v>
      </c>
      <c r="I172" s="196"/>
      <c r="J172" s="197">
        <f>ROUND(I172*H172,2)</f>
        <v>0</v>
      </c>
      <c r="K172" s="193" t="s">
        <v>171</v>
      </c>
      <c r="L172" s="39"/>
      <c r="M172" s="198" t="s">
        <v>1</v>
      </c>
      <c r="N172" s="199" t="s">
        <v>40</v>
      </c>
      <c r="O172" s="71"/>
      <c r="P172" s="200">
        <f>O172*H172</f>
        <v>0</v>
      </c>
      <c r="Q172" s="200">
        <v>0</v>
      </c>
      <c r="R172" s="200">
        <f>Q172*H172</f>
        <v>0</v>
      </c>
      <c r="S172" s="200">
        <v>0</v>
      </c>
      <c r="T172" s="201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2" t="s">
        <v>604</v>
      </c>
      <c r="AT172" s="202" t="s">
        <v>167</v>
      </c>
      <c r="AU172" s="202" t="s">
        <v>84</v>
      </c>
      <c r="AY172" s="17" t="s">
        <v>164</v>
      </c>
      <c r="BE172" s="203">
        <f>IF(N172="základní",J172,0)</f>
        <v>0</v>
      </c>
      <c r="BF172" s="203">
        <f>IF(N172="snížená",J172,0)</f>
        <v>0</v>
      </c>
      <c r="BG172" s="203">
        <f>IF(N172="zákl. přenesená",J172,0)</f>
        <v>0</v>
      </c>
      <c r="BH172" s="203">
        <f>IF(N172="sníž. přenesená",J172,0)</f>
        <v>0</v>
      </c>
      <c r="BI172" s="203">
        <f>IF(N172="nulová",J172,0)</f>
        <v>0</v>
      </c>
      <c r="BJ172" s="17" t="s">
        <v>82</v>
      </c>
      <c r="BK172" s="203">
        <f>ROUND(I172*H172,2)</f>
        <v>0</v>
      </c>
      <c r="BL172" s="17" t="s">
        <v>604</v>
      </c>
      <c r="BM172" s="202" t="s">
        <v>1816</v>
      </c>
    </row>
    <row r="173" spans="1:65" s="2" customFormat="1" ht="11.25">
      <c r="A173" s="34"/>
      <c r="B173" s="35"/>
      <c r="C173" s="36"/>
      <c r="D173" s="204" t="s">
        <v>174</v>
      </c>
      <c r="E173" s="36"/>
      <c r="F173" s="205" t="s">
        <v>1799</v>
      </c>
      <c r="G173" s="36"/>
      <c r="H173" s="36"/>
      <c r="I173" s="206"/>
      <c r="J173" s="36"/>
      <c r="K173" s="36"/>
      <c r="L173" s="39"/>
      <c r="M173" s="207"/>
      <c r="N173" s="208"/>
      <c r="O173" s="71"/>
      <c r="P173" s="71"/>
      <c r="Q173" s="71"/>
      <c r="R173" s="71"/>
      <c r="S173" s="71"/>
      <c r="T173" s="72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174</v>
      </c>
      <c r="AU173" s="17" t="s">
        <v>84</v>
      </c>
    </row>
    <row r="174" spans="1:65" s="2" customFormat="1" ht="26.45" customHeight="1">
      <c r="A174" s="34"/>
      <c r="B174" s="35"/>
      <c r="C174" s="191" t="s">
        <v>306</v>
      </c>
      <c r="D174" s="191" t="s">
        <v>167</v>
      </c>
      <c r="E174" s="192" t="s">
        <v>1800</v>
      </c>
      <c r="F174" s="193" t="s">
        <v>1801</v>
      </c>
      <c r="G174" s="194" t="s">
        <v>393</v>
      </c>
      <c r="H174" s="195">
        <v>16</v>
      </c>
      <c r="I174" s="196"/>
      <c r="J174" s="197">
        <f>ROUND(I174*H174,2)</f>
        <v>0</v>
      </c>
      <c r="K174" s="193" t="s">
        <v>171</v>
      </c>
      <c r="L174" s="39"/>
      <c r="M174" s="198" t="s">
        <v>1</v>
      </c>
      <c r="N174" s="199" t="s">
        <v>40</v>
      </c>
      <c r="O174" s="71"/>
      <c r="P174" s="200">
        <f>O174*H174</f>
        <v>0</v>
      </c>
      <c r="Q174" s="200">
        <v>0</v>
      </c>
      <c r="R174" s="200">
        <f>Q174*H174</f>
        <v>0</v>
      </c>
      <c r="S174" s="200">
        <v>0</v>
      </c>
      <c r="T174" s="201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2" t="s">
        <v>604</v>
      </c>
      <c r="AT174" s="202" t="s">
        <v>167</v>
      </c>
      <c r="AU174" s="202" t="s">
        <v>84</v>
      </c>
      <c r="AY174" s="17" t="s">
        <v>164</v>
      </c>
      <c r="BE174" s="203">
        <f>IF(N174="základní",J174,0)</f>
        <v>0</v>
      </c>
      <c r="BF174" s="203">
        <f>IF(N174="snížená",J174,0)</f>
        <v>0</v>
      </c>
      <c r="BG174" s="203">
        <f>IF(N174="zákl. přenesená",J174,0)</f>
        <v>0</v>
      </c>
      <c r="BH174" s="203">
        <f>IF(N174="sníž. přenesená",J174,0)</f>
        <v>0</v>
      </c>
      <c r="BI174" s="203">
        <f>IF(N174="nulová",J174,0)</f>
        <v>0</v>
      </c>
      <c r="BJ174" s="17" t="s">
        <v>82</v>
      </c>
      <c r="BK174" s="203">
        <f>ROUND(I174*H174,2)</f>
        <v>0</v>
      </c>
      <c r="BL174" s="17" t="s">
        <v>604</v>
      </c>
      <c r="BM174" s="202" t="s">
        <v>1817</v>
      </c>
    </row>
    <row r="175" spans="1:65" s="2" customFormat="1" ht="11.25">
      <c r="A175" s="34"/>
      <c r="B175" s="35"/>
      <c r="C175" s="36"/>
      <c r="D175" s="204" t="s">
        <v>174</v>
      </c>
      <c r="E175" s="36"/>
      <c r="F175" s="205" t="s">
        <v>1803</v>
      </c>
      <c r="G175" s="36"/>
      <c r="H175" s="36"/>
      <c r="I175" s="206"/>
      <c r="J175" s="36"/>
      <c r="K175" s="36"/>
      <c r="L175" s="39"/>
      <c r="M175" s="207"/>
      <c r="N175" s="208"/>
      <c r="O175" s="71"/>
      <c r="P175" s="71"/>
      <c r="Q175" s="71"/>
      <c r="R175" s="71"/>
      <c r="S175" s="71"/>
      <c r="T175" s="72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174</v>
      </c>
      <c r="AU175" s="17" t="s">
        <v>84</v>
      </c>
    </row>
    <row r="176" spans="1:65" s="14" customFormat="1" ht="11.25">
      <c r="B176" s="220"/>
      <c r="C176" s="221"/>
      <c r="D176" s="211" t="s">
        <v>176</v>
      </c>
      <c r="E176" s="222" t="s">
        <v>1</v>
      </c>
      <c r="F176" s="223" t="s">
        <v>1818</v>
      </c>
      <c r="G176" s="221"/>
      <c r="H176" s="224">
        <v>16</v>
      </c>
      <c r="I176" s="225"/>
      <c r="J176" s="221"/>
      <c r="K176" s="221"/>
      <c r="L176" s="226"/>
      <c r="M176" s="227"/>
      <c r="N176" s="228"/>
      <c r="O176" s="228"/>
      <c r="P176" s="228"/>
      <c r="Q176" s="228"/>
      <c r="R176" s="228"/>
      <c r="S176" s="228"/>
      <c r="T176" s="229"/>
      <c r="AT176" s="230" t="s">
        <v>176</v>
      </c>
      <c r="AU176" s="230" t="s">
        <v>84</v>
      </c>
      <c r="AV176" s="14" t="s">
        <v>84</v>
      </c>
      <c r="AW176" s="14" t="s">
        <v>31</v>
      </c>
      <c r="AX176" s="14" t="s">
        <v>75</v>
      </c>
      <c r="AY176" s="230" t="s">
        <v>164</v>
      </c>
    </row>
    <row r="177" spans="1:65" s="12" customFormat="1" ht="22.9" customHeight="1">
      <c r="B177" s="175"/>
      <c r="C177" s="176"/>
      <c r="D177" s="177" t="s">
        <v>74</v>
      </c>
      <c r="E177" s="189" t="s">
        <v>1819</v>
      </c>
      <c r="F177" s="189" t="s">
        <v>1820</v>
      </c>
      <c r="G177" s="176"/>
      <c r="H177" s="176"/>
      <c r="I177" s="179"/>
      <c r="J177" s="190">
        <f>BK177</f>
        <v>0</v>
      </c>
      <c r="K177" s="176"/>
      <c r="L177" s="181"/>
      <c r="M177" s="182"/>
      <c r="N177" s="183"/>
      <c r="O177" s="183"/>
      <c r="P177" s="184">
        <f>SUM(P178:P192)</f>
        <v>0</v>
      </c>
      <c r="Q177" s="183"/>
      <c r="R177" s="184">
        <f>SUM(R178:R192)</f>
        <v>4.2999999999999999E-4</v>
      </c>
      <c r="S177" s="183"/>
      <c r="T177" s="185">
        <f>SUM(T178:T192)</f>
        <v>0</v>
      </c>
      <c r="AR177" s="186" t="s">
        <v>165</v>
      </c>
      <c r="AT177" s="187" t="s">
        <v>74</v>
      </c>
      <c r="AU177" s="187" t="s">
        <v>82</v>
      </c>
      <c r="AY177" s="186" t="s">
        <v>164</v>
      </c>
      <c r="BK177" s="188">
        <f>SUM(BK178:BK192)</f>
        <v>0</v>
      </c>
    </row>
    <row r="178" spans="1:65" s="2" customFormat="1" ht="26.45" customHeight="1">
      <c r="A178" s="34"/>
      <c r="B178" s="35"/>
      <c r="C178" s="232" t="s">
        <v>312</v>
      </c>
      <c r="D178" s="232" t="s">
        <v>291</v>
      </c>
      <c r="E178" s="233" t="s">
        <v>1821</v>
      </c>
      <c r="F178" s="234" t="s">
        <v>1822</v>
      </c>
      <c r="G178" s="235" t="s">
        <v>1267</v>
      </c>
      <c r="H178" s="236">
        <v>1</v>
      </c>
      <c r="I178" s="237"/>
      <c r="J178" s="238">
        <f>ROUND(I178*H178,2)</f>
        <v>0</v>
      </c>
      <c r="K178" s="234" t="s">
        <v>1</v>
      </c>
      <c r="L178" s="239"/>
      <c r="M178" s="240" t="s">
        <v>1</v>
      </c>
      <c r="N178" s="241" t="s">
        <v>40</v>
      </c>
      <c r="O178" s="71"/>
      <c r="P178" s="200">
        <f>O178*H178</f>
        <v>0</v>
      </c>
      <c r="Q178" s="200">
        <v>0</v>
      </c>
      <c r="R178" s="200">
        <f>Q178*H178</f>
        <v>0</v>
      </c>
      <c r="S178" s="200">
        <v>0</v>
      </c>
      <c r="T178" s="201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2" t="s">
        <v>1772</v>
      </c>
      <c r="AT178" s="202" t="s">
        <v>291</v>
      </c>
      <c r="AU178" s="202" t="s">
        <v>84</v>
      </c>
      <c r="AY178" s="17" t="s">
        <v>164</v>
      </c>
      <c r="BE178" s="203">
        <f>IF(N178="základní",J178,0)</f>
        <v>0</v>
      </c>
      <c r="BF178" s="203">
        <f>IF(N178="snížená",J178,0)</f>
        <v>0</v>
      </c>
      <c r="BG178" s="203">
        <f>IF(N178="zákl. přenesená",J178,0)</f>
        <v>0</v>
      </c>
      <c r="BH178" s="203">
        <f>IF(N178="sníž. přenesená",J178,0)</f>
        <v>0</v>
      </c>
      <c r="BI178" s="203">
        <f>IF(N178="nulová",J178,0)</f>
        <v>0</v>
      </c>
      <c r="BJ178" s="17" t="s">
        <v>82</v>
      </c>
      <c r="BK178" s="203">
        <f>ROUND(I178*H178,2)</f>
        <v>0</v>
      </c>
      <c r="BL178" s="17" t="s">
        <v>604</v>
      </c>
      <c r="BM178" s="202" t="s">
        <v>1823</v>
      </c>
    </row>
    <row r="179" spans="1:65" s="14" customFormat="1" ht="11.25">
      <c r="B179" s="220"/>
      <c r="C179" s="221"/>
      <c r="D179" s="211" t="s">
        <v>176</v>
      </c>
      <c r="E179" s="222" t="s">
        <v>1</v>
      </c>
      <c r="F179" s="223" t="s">
        <v>82</v>
      </c>
      <c r="G179" s="221"/>
      <c r="H179" s="224">
        <v>1</v>
      </c>
      <c r="I179" s="225"/>
      <c r="J179" s="221"/>
      <c r="K179" s="221"/>
      <c r="L179" s="226"/>
      <c r="M179" s="227"/>
      <c r="N179" s="228"/>
      <c r="O179" s="228"/>
      <c r="P179" s="228"/>
      <c r="Q179" s="228"/>
      <c r="R179" s="228"/>
      <c r="S179" s="228"/>
      <c r="T179" s="229"/>
      <c r="AT179" s="230" t="s">
        <v>176</v>
      </c>
      <c r="AU179" s="230" t="s">
        <v>84</v>
      </c>
      <c r="AV179" s="14" t="s">
        <v>84</v>
      </c>
      <c r="AW179" s="14" t="s">
        <v>31</v>
      </c>
      <c r="AX179" s="14" t="s">
        <v>75</v>
      </c>
      <c r="AY179" s="230" t="s">
        <v>164</v>
      </c>
    </row>
    <row r="180" spans="1:65" s="2" customFormat="1" ht="26.45" customHeight="1">
      <c r="A180" s="34"/>
      <c r="B180" s="35"/>
      <c r="C180" s="191" t="s">
        <v>320</v>
      </c>
      <c r="D180" s="191" t="s">
        <v>167</v>
      </c>
      <c r="E180" s="192" t="s">
        <v>1824</v>
      </c>
      <c r="F180" s="193" t="s">
        <v>1825</v>
      </c>
      <c r="G180" s="194" t="s">
        <v>393</v>
      </c>
      <c r="H180" s="195">
        <v>1</v>
      </c>
      <c r="I180" s="196"/>
      <c r="J180" s="197">
        <f>ROUND(I180*H180,2)</f>
        <v>0</v>
      </c>
      <c r="K180" s="193" t="s">
        <v>171</v>
      </c>
      <c r="L180" s="39"/>
      <c r="M180" s="198" t="s">
        <v>1</v>
      </c>
      <c r="N180" s="199" t="s">
        <v>40</v>
      </c>
      <c r="O180" s="71"/>
      <c r="P180" s="200">
        <f>O180*H180</f>
        <v>0</v>
      </c>
      <c r="Q180" s="200">
        <v>0</v>
      </c>
      <c r="R180" s="200">
        <f>Q180*H180</f>
        <v>0</v>
      </c>
      <c r="S180" s="200">
        <v>0</v>
      </c>
      <c r="T180" s="201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2" t="s">
        <v>604</v>
      </c>
      <c r="AT180" s="202" t="s">
        <v>167</v>
      </c>
      <c r="AU180" s="202" t="s">
        <v>84</v>
      </c>
      <c r="AY180" s="17" t="s">
        <v>164</v>
      </c>
      <c r="BE180" s="203">
        <f>IF(N180="základní",J180,0)</f>
        <v>0</v>
      </c>
      <c r="BF180" s="203">
        <f>IF(N180="snížená",J180,0)</f>
        <v>0</v>
      </c>
      <c r="BG180" s="203">
        <f>IF(N180="zákl. přenesená",J180,0)</f>
        <v>0</v>
      </c>
      <c r="BH180" s="203">
        <f>IF(N180="sníž. přenesená",J180,0)</f>
        <v>0</v>
      </c>
      <c r="BI180" s="203">
        <f>IF(N180="nulová",J180,0)</f>
        <v>0</v>
      </c>
      <c r="BJ180" s="17" t="s">
        <v>82</v>
      </c>
      <c r="BK180" s="203">
        <f>ROUND(I180*H180,2)</f>
        <v>0</v>
      </c>
      <c r="BL180" s="17" t="s">
        <v>604</v>
      </c>
      <c r="BM180" s="202" t="s">
        <v>1826</v>
      </c>
    </row>
    <row r="181" spans="1:65" s="2" customFormat="1" ht="11.25">
      <c r="A181" s="34"/>
      <c r="B181" s="35"/>
      <c r="C181" s="36"/>
      <c r="D181" s="204" t="s">
        <v>174</v>
      </c>
      <c r="E181" s="36"/>
      <c r="F181" s="205" t="s">
        <v>1827</v>
      </c>
      <c r="G181" s="36"/>
      <c r="H181" s="36"/>
      <c r="I181" s="206"/>
      <c r="J181" s="36"/>
      <c r="K181" s="36"/>
      <c r="L181" s="39"/>
      <c r="M181" s="207"/>
      <c r="N181" s="208"/>
      <c r="O181" s="71"/>
      <c r="P181" s="71"/>
      <c r="Q181" s="71"/>
      <c r="R181" s="71"/>
      <c r="S181" s="71"/>
      <c r="T181" s="72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174</v>
      </c>
      <c r="AU181" s="17" t="s">
        <v>84</v>
      </c>
    </row>
    <row r="182" spans="1:65" s="2" customFormat="1" ht="26.45" customHeight="1">
      <c r="A182" s="34"/>
      <c r="B182" s="35"/>
      <c r="C182" s="232" t="s">
        <v>7</v>
      </c>
      <c r="D182" s="232" t="s">
        <v>291</v>
      </c>
      <c r="E182" s="233" t="s">
        <v>1828</v>
      </c>
      <c r="F182" s="234" t="s">
        <v>1829</v>
      </c>
      <c r="G182" s="235" t="s">
        <v>393</v>
      </c>
      <c r="H182" s="236">
        <v>1</v>
      </c>
      <c r="I182" s="237"/>
      <c r="J182" s="238">
        <f>ROUND(I182*H182,2)</f>
        <v>0</v>
      </c>
      <c r="K182" s="234" t="s">
        <v>171</v>
      </c>
      <c r="L182" s="239"/>
      <c r="M182" s="240" t="s">
        <v>1</v>
      </c>
      <c r="N182" s="241" t="s">
        <v>40</v>
      </c>
      <c r="O182" s="71"/>
      <c r="P182" s="200">
        <f>O182*H182</f>
        <v>0</v>
      </c>
      <c r="Q182" s="200">
        <v>1.0000000000000001E-5</v>
      </c>
      <c r="R182" s="200">
        <f>Q182*H182</f>
        <v>1.0000000000000001E-5</v>
      </c>
      <c r="S182" s="200">
        <v>0</v>
      </c>
      <c r="T182" s="201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2" t="s">
        <v>1772</v>
      </c>
      <c r="AT182" s="202" t="s">
        <v>291</v>
      </c>
      <c r="AU182" s="202" t="s">
        <v>84</v>
      </c>
      <c r="AY182" s="17" t="s">
        <v>164</v>
      </c>
      <c r="BE182" s="203">
        <f>IF(N182="základní",J182,0)</f>
        <v>0</v>
      </c>
      <c r="BF182" s="203">
        <f>IF(N182="snížená",J182,0)</f>
        <v>0</v>
      </c>
      <c r="BG182" s="203">
        <f>IF(N182="zákl. přenesená",J182,0)</f>
        <v>0</v>
      </c>
      <c r="BH182" s="203">
        <f>IF(N182="sníž. přenesená",J182,0)</f>
        <v>0</v>
      </c>
      <c r="BI182" s="203">
        <f>IF(N182="nulová",J182,0)</f>
        <v>0</v>
      </c>
      <c r="BJ182" s="17" t="s">
        <v>82</v>
      </c>
      <c r="BK182" s="203">
        <f>ROUND(I182*H182,2)</f>
        <v>0</v>
      </c>
      <c r="BL182" s="17" t="s">
        <v>604</v>
      </c>
      <c r="BM182" s="202" t="s">
        <v>1830</v>
      </c>
    </row>
    <row r="183" spans="1:65" s="14" customFormat="1" ht="11.25">
      <c r="B183" s="220"/>
      <c r="C183" s="221"/>
      <c r="D183" s="211" t="s">
        <v>176</v>
      </c>
      <c r="E183" s="222" t="s">
        <v>1</v>
      </c>
      <c r="F183" s="223" t="s">
        <v>82</v>
      </c>
      <c r="G183" s="221"/>
      <c r="H183" s="224">
        <v>1</v>
      </c>
      <c r="I183" s="225"/>
      <c r="J183" s="221"/>
      <c r="K183" s="221"/>
      <c r="L183" s="226"/>
      <c r="M183" s="227"/>
      <c r="N183" s="228"/>
      <c r="O183" s="228"/>
      <c r="P183" s="228"/>
      <c r="Q183" s="228"/>
      <c r="R183" s="228"/>
      <c r="S183" s="228"/>
      <c r="T183" s="229"/>
      <c r="AT183" s="230" t="s">
        <v>176</v>
      </c>
      <c r="AU183" s="230" t="s">
        <v>84</v>
      </c>
      <c r="AV183" s="14" t="s">
        <v>84</v>
      </c>
      <c r="AW183" s="14" t="s">
        <v>31</v>
      </c>
      <c r="AX183" s="14" t="s">
        <v>75</v>
      </c>
      <c r="AY183" s="230" t="s">
        <v>164</v>
      </c>
    </row>
    <row r="184" spans="1:65" s="2" customFormat="1" ht="26.45" customHeight="1">
      <c r="A184" s="34"/>
      <c r="B184" s="35"/>
      <c r="C184" s="191" t="s">
        <v>344</v>
      </c>
      <c r="D184" s="191" t="s">
        <v>167</v>
      </c>
      <c r="E184" s="192" t="s">
        <v>1831</v>
      </c>
      <c r="F184" s="193" t="s">
        <v>1832</v>
      </c>
      <c r="G184" s="194" t="s">
        <v>393</v>
      </c>
      <c r="H184" s="195">
        <v>1</v>
      </c>
      <c r="I184" s="196"/>
      <c r="J184" s="197">
        <f>ROUND(I184*H184,2)</f>
        <v>0</v>
      </c>
      <c r="K184" s="193" t="s">
        <v>171</v>
      </c>
      <c r="L184" s="39"/>
      <c r="M184" s="198" t="s">
        <v>1</v>
      </c>
      <c r="N184" s="199" t="s">
        <v>40</v>
      </c>
      <c r="O184" s="71"/>
      <c r="P184" s="200">
        <f>O184*H184</f>
        <v>0</v>
      </c>
      <c r="Q184" s="200">
        <v>0</v>
      </c>
      <c r="R184" s="200">
        <f>Q184*H184</f>
        <v>0</v>
      </c>
      <c r="S184" s="200">
        <v>0</v>
      </c>
      <c r="T184" s="201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02" t="s">
        <v>604</v>
      </c>
      <c r="AT184" s="202" t="s">
        <v>167</v>
      </c>
      <c r="AU184" s="202" t="s">
        <v>84</v>
      </c>
      <c r="AY184" s="17" t="s">
        <v>164</v>
      </c>
      <c r="BE184" s="203">
        <f>IF(N184="základní",J184,0)</f>
        <v>0</v>
      </c>
      <c r="BF184" s="203">
        <f>IF(N184="snížená",J184,0)</f>
        <v>0</v>
      </c>
      <c r="BG184" s="203">
        <f>IF(N184="zákl. přenesená",J184,0)</f>
        <v>0</v>
      </c>
      <c r="BH184" s="203">
        <f>IF(N184="sníž. přenesená",J184,0)</f>
        <v>0</v>
      </c>
      <c r="BI184" s="203">
        <f>IF(N184="nulová",J184,0)</f>
        <v>0</v>
      </c>
      <c r="BJ184" s="17" t="s">
        <v>82</v>
      </c>
      <c r="BK184" s="203">
        <f>ROUND(I184*H184,2)</f>
        <v>0</v>
      </c>
      <c r="BL184" s="17" t="s">
        <v>604</v>
      </c>
      <c r="BM184" s="202" t="s">
        <v>1833</v>
      </c>
    </row>
    <row r="185" spans="1:65" s="2" customFormat="1" ht="11.25">
      <c r="A185" s="34"/>
      <c r="B185" s="35"/>
      <c r="C185" s="36"/>
      <c r="D185" s="204" t="s">
        <v>174</v>
      </c>
      <c r="E185" s="36"/>
      <c r="F185" s="205" t="s">
        <v>1834</v>
      </c>
      <c r="G185" s="36"/>
      <c r="H185" s="36"/>
      <c r="I185" s="206"/>
      <c r="J185" s="36"/>
      <c r="K185" s="36"/>
      <c r="L185" s="39"/>
      <c r="M185" s="207"/>
      <c r="N185" s="208"/>
      <c r="O185" s="71"/>
      <c r="P185" s="71"/>
      <c r="Q185" s="71"/>
      <c r="R185" s="71"/>
      <c r="S185" s="71"/>
      <c r="T185" s="72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174</v>
      </c>
      <c r="AU185" s="17" t="s">
        <v>84</v>
      </c>
    </row>
    <row r="186" spans="1:65" s="2" customFormat="1" ht="26.45" customHeight="1">
      <c r="A186" s="34"/>
      <c r="B186" s="35"/>
      <c r="C186" s="232" t="s">
        <v>353</v>
      </c>
      <c r="D186" s="232" t="s">
        <v>291</v>
      </c>
      <c r="E186" s="233" t="s">
        <v>1793</v>
      </c>
      <c r="F186" s="234" t="s">
        <v>1794</v>
      </c>
      <c r="G186" s="235" t="s">
        <v>204</v>
      </c>
      <c r="H186" s="236">
        <v>6</v>
      </c>
      <c r="I186" s="237"/>
      <c r="J186" s="238">
        <f>ROUND(I186*H186,2)</f>
        <v>0</v>
      </c>
      <c r="K186" s="234" t="s">
        <v>171</v>
      </c>
      <c r="L186" s="239"/>
      <c r="M186" s="240" t="s">
        <v>1</v>
      </c>
      <c r="N186" s="241" t="s">
        <v>40</v>
      </c>
      <c r="O186" s="71"/>
      <c r="P186" s="200">
        <f>O186*H186</f>
        <v>0</v>
      </c>
      <c r="Q186" s="200">
        <v>6.9999999999999994E-5</v>
      </c>
      <c r="R186" s="200">
        <f>Q186*H186</f>
        <v>4.1999999999999996E-4</v>
      </c>
      <c r="S186" s="200">
        <v>0</v>
      </c>
      <c r="T186" s="201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2" t="s">
        <v>1772</v>
      </c>
      <c r="AT186" s="202" t="s">
        <v>291</v>
      </c>
      <c r="AU186" s="202" t="s">
        <v>84</v>
      </c>
      <c r="AY186" s="17" t="s">
        <v>164</v>
      </c>
      <c r="BE186" s="203">
        <f>IF(N186="základní",J186,0)</f>
        <v>0</v>
      </c>
      <c r="BF186" s="203">
        <f>IF(N186="snížená",J186,0)</f>
        <v>0</v>
      </c>
      <c r="BG186" s="203">
        <f>IF(N186="zákl. přenesená",J186,0)</f>
        <v>0</v>
      </c>
      <c r="BH186" s="203">
        <f>IF(N186="sníž. přenesená",J186,0)</f>
        <v>0</v>
      </c>
      <c r="BI186" s="203">
        <f>IF(N186="nulová",J186,0)</f>
        <v>0</v>
      </c>
      <c r="BJ186" s="17" t="s">
        <v>82</v>
      </c>
      <c r="BK186" s="203">
        <f>ROUND(I186*H186,2)</f>
        <v>0</v>
      </c>
      <c r="BL186" s="17" t="s">
        <v>604</v>
      </c>
      <c r="BM186" s="202" t="s">
        <v>1835</v>
      </c>
    </row>
    <row r="187" spans="1:65" s="14" customFormat="1" ht="11.25">
      <c r="B187" s="220"/>
      <c r="C187" s="221"/>
      <c r="D187" s="211" t="s">
        <v>176</v>
      </c>
      <c r="E187" s="222" t="s">
        <v>1</v>
      </c>
      <c r="F187" s="223" t="s">
        <v>210</v>
      </c>
      <c r="G187" s="221"/>
      <c r="H187" s="224">
        <v>6</v>
      </c>
      <c r="I187" s="225"/>
      <c r="J187" s="221"/>
      <c r="K187" s="221"/>
      <c r="L187" s="226"/>
      <c r="M187" s="227"/>
      <c r="N187" s="228"/>
      <c r="O187" s="228"/>
      <c r="P187" s="228"/>
      <c r="Q187" s="228"/>
      <c r="R187" s="228"/>
      <c r="S187" s="228"/>
      <c r="T187" s="229"/>
      <c r="AT187" s="230" t="s">
        <v>176</v>
      </c>
      <c r="AU187" s="230" t="s">
        <v>84</v>
      </c>
      <c r="AV187" s="14" t="s">
        <v>84</v>
      </c>
      <c r="AW187" s="14" t="s">
        <v>31</v>
      </c>
      <c r="AX187" s="14" t="s">
        <v>75</v>
      </c>
      <c r="AY187" s="230" t="s">
        <v>164</v>
      </c>
    </row>
    <row r="188" spans="1:65" s="2" customFormat="1" ht="26.45" customHeight="1">
      <c r="A188" s="34"/>
      <c r="B188" s="35"/>
      <c r="C188" s="191" t="s">
        <v>360</v>
      </c>
      <c r="D188" s="191" t="s">
        <v>167</v>
      </c>
      <c r="E188" s="192" t="s">
        <v>1796</v>
      </c>
      <c r="F188" s="193" t="s">
        <v>1797</v>
      </c>
      <c r="G188" s="194" t="s">
        <v>204</v>
      </c>
      <c r="H188" s="195">
        <v>6</v>
      </c>
      <c r="I188" s="196"/>
      <c r="J188" s="197">
        <f>ROUND(I188*H188,2)</f>
        <v>0</v>
      </c>
      <c r="K188" s="193" t="s">
        <v>171</v>
      </c>
      <c r="L188" s="39"/>
      <c r="M188" s="198" t="s">
        <v>1</v>
      </c>
      <c r="N188" s="199" t="s">
        <v>40</v>
      </c>
      <c r="O188" s="71"/>
      <c r="P188" s="200">
        <f>O188*H188</f>
        <v>0</v>
      </c>
      <c r="Q188" s="200">
        <v>0</v>
      </c>
      <c r="R188" s="200">
        <f>Q188*H188</f>
        <v>0</v>
      </c>
      <c r="S188" s="200">
        <v>0</v>
      </c>
      <c r="T188" s="201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2" t="s">
        <v>604</v>
      </c>
      <c r="AT188" s="202" t="s">
        <v>167</v>
      </c>
      <c r="AU188" s="202" t="s">
        <v>84</v>
      </c>
      <c r="AY188" s="17" t="s">
        <v>164</v>
      </c>
      <c r="BE188" s="203">
        <f>IF(N188="základní",J188,0)</f>
        <v>0</v>
      </c>
      <c r="BF188" s="203">
        <f>IF(N188="snížená",J188,0)</f>
        <v>0</v>
      </c>
      <c r="BG188" s="203">
        <f>IF(N188="zákl. přenesená",J188,0)</f>
        <v>0</v>
      </c>
      <c r="BH188" s="203">
        <f>IF(N188="sníž. přenesená",J188,0)</f>
        <v>0</v>
      </c>
      <c r="BI188" s="203">
        <f>IF(N188="nulová",J188,0)</f>
        <v>0</v>
      </c>
      <c r="BJ188" s="17" t="s">
        <v>82</v>
      </c>
      <c r="BK188" s="203">
        <f>ROUND(I188*H188,2)</f>
        <v>0</v>
      </c>
      <c r="BL188" s="17" t="s">
        <v>604</v>
      </c>
      <c r="BM188" s="202" t="s">
        <v>1836</v>
      </c>
    </row>
    <row r="189" spans="1:65" s="2" customFormat="1" ht="11.25">
      <c r="A189" s="34"/>
      <c r="B189" s="35"/>
      <c r="C189" s="36"/>
      <c r="D189" s="204" t="s">
        <v>174</v>
      </c>
      <c r="E189" s="36"/>
      <c r="F189" s="205" t="s">
        <v>1799</v>
      </c>
      <c r="G189" s="36"/>
      <c r="H189" s="36"/>
      <c r="I189" s="206"/>
      <c r="J189" s="36"/>
      <c r="K189" s="36"/>
      <c r="L189" s="39"/>
      <c r="M189" s="207"/>
      <c r="N189" s="208"/>
      <c r="O189" s="71"/>
      <c r="P189" s="71"/>
      <c r="Q189" s="71"/>
      <c r="R189" s="71"/>
      <c r="S189" s="71"/>
      <c r="T189" s="72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174</v>
      </c>
      <c r="AU189" s="17" t="s">
        <v>84</v>
      </c>
    </row>
    <row r="190" spans="1:65" s="2" customFormat="1" ht="26.45" customHeight="1">
      <c r="A190" s="34"/>
      <c r="B190" s="35"/>
      <c r="C190" s="191" t="s">
        <v>365</v>
      </c>
      <c r="D190" s="191" t="s">
        <v>167</v>
      </c>
      <c r="E190" s="192" t="s">
        <v>1800</v>
      </c>
      <c r="F190" s="193" t="s">
        <v>1801</v>
      </c>
      <c r="G190" s="194" t="s">
        <v>393</v>
      </c>
      <c r="H190" s="195">
        <v>4</v>
      </c>
      <c r="I190" s="196"/>
      <c r="J190" s="197">
        <f>ROUND(I190*H190,2)</f>
        <v>0</v>
      </c>
      <c r="K190" s="193" t="s">
        <v>171</v>
      </c>
      <c r="L190" s="39"/>
      <c r="M190" s="198" t="s">
        <v>1</v>
      </c>
      <c r="N190" s="199" t="s">
        <v>40</v>
      </c>
      <c r="O190" s="71"/>
      <c r="P190" s="200">
        <f>O190*H190</f>
        <v>0</v>
      </c>
      <c r="Q190" s="200">
        <v>0</v>
      </c>
      <c r="R190" s="200">
        <f>Q190*H190</f>
        <v>0</v>
      </c>
      <c r="S190" s="200">
        <v>0</v>
      </c>
      <c r="T190" s="201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2" t="s">
        <v>604</v>
      </c>
      <c r="AT190" s="202" t="s">
        <v>167</v>
      </c>
      <c r="AU190" s="202" t="s">
        <v>84</v>
      </c>
      <c r="AY190" s="17" t="s">
        <v>164</v>
      </c>
      <c r="BE190" s="203">
        <f>IF(N190="základní",J190,0)</f>
        <v>0</v>
      </c>
      <c r="BF190" s="203">
        <f>IF(N190="snížená",J190,0)</f>
        <v>0</v>
      </c>
      <c r="BG190" s="203">
        <f>IF(N190="zákl. přenesená",J190,0)</f>
        <v>0</v>
      </c>
      <c r="BH190" s="203">
        <f>IF(N190="sníž. přenesená",J190,0)</f>
        <v>0</v>
      </c>
      <c r="BI190" s="203">
        <f>IF(N190="nulová",J190,0)</f>
        <v>0</v>
      </c>
      <c r="BJ190" s="17" t="s">
        <v>82</v>
      </c>
      <c r="BK190" s="203">
        <f>ROUND(I190*H190,2)</f>
        <v>0</v>
      </c>
      <c r="BL190" s="17" t="s">
        <v>604</v>
      </c>
      <c r="BM190" s="202" t="s">
        <v>1837</v>
      </c>
    </row>
    <row r="191" spans="1:65" s="2" customFormat="1" ht="11.25">
      <c r="A191" s="34"/>
      <c r="B191" s="35"/>
      <c r="C191" s="36"/>
      <c r="D191" s="204" t="s">
        <v>174</v>
      </c>
      <c r="E191" s="36"/>
      <c r="F191" s="205" t="s">
        <v>1803</v>
      </c>
      <c r="G191" s="36"/>
      <c r="H191" s="36"/>
      <c r="I191" s="206"/>
      <c r="J191" s="36"/>
      <c r="K191" s="36"/>
      <c r="L191" s="39"/>
      <c r="M191" s="207"/>
      <c r="N191" s="208"/>
      <c r="O191" s="71"/>
      <c r="P191" s="71"/>
      <c r="Q191" s="71"/>
      <c r="R191" s="71"/>
      <c r="S191" s="71"/>
      <c r="T191" s="72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174</v>
      </c>
      <c r="AU191" s="17" t="s">
        <v>84</v>
      </c>
    </row>
    <row r="192" spans="1:65" s="14" customFormat="1" ht="11.25">
      <c r="B192" s="220"/>
      <c r="C192" s="221"/>
      <c r="D192" s="211" t="s">
        <v>176</v>
      </c>
      <c r="E192" s="222" t="s">
        <v>1</v>
      </c>
      <c r="F192" s="223" t="s">
        <v>172</v>
      </c>
      <c r="G192" s="221"/>
      <c r="H192" s="224">
        <v>4</v>
      </c>
      <c r="I192" s="225"/>
      <c r="J192" s="221"/>
      <c r="K192" s="221"/>
      <c r="L192" s="226"/>
      <c r="M192" s="227"/>
      <c r="N192" s="228"/>
      <c r="O192" s="228"/>
      <c r="P192" s="228"/>
      <c r="Q192" s="228"/>
      <c r="R192" s="228"/>
      <c r="S192" s="228"/>
      <c r="T192" s="229"/>
      <c r="AT192" s="230" t="s">
        <v>176</v>
      </c>
      <c r="AU192" s="230" t="s">
        <v>84</v>
      </c>
      <c r="AV192" s="14" t="s">
        <v>84</v>
      </c>
      <c r="AW192" s="14" t="s">
        <v>31</v>
      </c>
      <c r="AX192" s="14" t="s">
        <v>75</v>
      </c>
      <c r="AY192" s="230" t="s">
        <v>164</v>
      </c>
    </row>
    <row r="193" spans="1:65" s="12" customFormat="1" ht="22.9" customHeight="1">
      <c r="B193" s="175"/>
      <c r="C193" s="176"/>
      <c r="D193" s="177" t="s">
        <v>74</v>
      </c>
      <c r="E193" s="189" t="s">
        <v>1838</v>
      </c>
      <c r="F193" s="189" t="s">
        <v>1839</v>
      </c>
      <c r="G193" s="176"/>
      <c r="H193" s="176"/>
      <c r="I193" s="179"/>
      <c r="J193" s="190">
        <f>BK193</f>
        <v>0</v>
      </c>
      <c r="K193" s="176"/>
      <c r="L193" s="181"/>
      <c r="M193" s="182"/>
      <c r="N193" s="183"/>
      <c r="O193" s="183"/>
      <c r="P193" s="184">
        <f>SUM(P194:P259)</f>
        <v>0</v>
      </c>
      <c r="Q193" s="183"/>
      <c r="R193" s="184">
        <f>SUM(R194:R259)</f>
        <v>7.6000000000000004E-4</v>
      </c>
      <c r="S193" s="183"/>
      <c r="T193" s="185">
        <f>SUM(T194:T259)</f>
        <v>0</v>
      </c>
      <c r="AR193" s="186" t="s">
        <v>165</v>
      </c>
      <c r="AT193" s="187" t="s">
        <v>74</v>
      </c>
      <c r="AU193" s="187" t="s">
        <v>82</v>
      </c>
      <c r="AY193" s="186" t="s">
        <v>164</v>
      </c>
      <c r="BK193" s="188">
        <f>SUM(BK194:BK259)</f>
        <v>0</v>
      </c>
    </row>
    <row r="194" spans="1:65" s="2" customFormat="1" ht="72" customHeight="1">
      <c r="A194" s="34"/>
      <c r="B194" s="35"/>
      <c r="C194" s="232" t="s">
        <v>373</v>
      </c>
      <c r="D194" s="232" t="s">
        <v>291</v>
      </c>
      <c r="E194" s="233" t="s">
        <v>1840</v>
      </c>
      <c r="F194" s="234" t="s">
        <v>1841</v>
      </c>
      <c r="G194" s="235" t="s">
        <v>1267</v>
      </c>
      <c r="H194" s="236">
        <v>1</v>
      </c>
      <c r="I194" s="237"/>
      <c r="J194" s="238">
        <f>ROUND(I194*H194,2)</f>
        <v>0</v>
      </c>
      <c r="K194" s="234" t="s">
        <v>1</v>
      </c>
      <c r="L194" s="239"/>
      <c r="M194" s="240" t="s">
        <v>1</v>
      </c>
      <c r="N194" s="241" t="s">
        <v>40</v>
      </c>
      <c r="O194" s="71"/>
      <c r="P194" s="200">
        <f>O194*H194</f>
        <v>0</v>
      </c>
      <c r="Q194" s="200">
        <v>0</v>
      </c>
      <c r="R194" s="200">
        <f>Q194*H194</f>
        <v>0</v>
      </c>
      <c r="S194" s="200">
        <v>0</v>
      </c>
      <c r="T194" s="201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02" t="s">
        <v>992</v>
      </c>
      <c r="AT194" s="202" t="s">
        <v>291</v>
      </c>
      <c r="AU194" s="202" t="s">
        <v>84</v>
      </c>
      <c r="AY194" s="17" t="s">
        <v>164</v>
      </c>
      <c r="BE194" s="203">
        <f>IF(N194="základní",J194,0)</f>
        <v>0</v>
      </c>
      <c r="BF194" s="203">
        <f>IF(N194="snížená",J194,0)</f>
        <v>0</v>
      </c>
      <c r="BG194" s="203">
        <f>IF(N194="zákl. přenesená",J194,0)</f>
        <v>0</v>
      </c>
      <c r="BH194" s="203">
        <f>IF(N194="sníž. přenesená",J194,0)</f>
        <v>0</v>
      </c>
      <c r="BI194" s="203">
        <f>IF(N194="nulová",J194,0)</f>
        <v>0</v>
      </c>
      <c r="BJ194" s="17" t="s">
        <v>82</v>
      </c>
      <c r="BK194" s="203">
        <f>ROUND(I194*H194,2)</f>
        <v>0</v>
      </c>
      <c r="BL194" s="17" t="s">
        <v>992</v>
      </c>
      <c r="BM194" s="202" t="s">
        <v>1842</v>
      </c>
    </row>
    <row r="195" spans="1:65" s="14" customFormat="1" ht="11.25">
      <c r="B195" s="220"/>
      <c r="C195" s="221"/>
      <c r="D195" s="211" t="s">
        <v>176</v>
      </c>
      <c r="E195" s="222" t="s">
        <v>1</v>
      </c>
      <c r="F195" s="223" t="s">
        <v>82</v>
      </c>
      <c r="G195" s="221"/>
      <c r="H195" s="224">
        <v>1</v>
      </c>
      <c r="I195" s="225"/>
      <c r="J195" s="221"/>
      <c r="K195" s="221"/>
      <c r="L195" s="226"/>
      <c r="M195" s="227"/>
      <c r="N195" s="228"/>
      <c r="O195" s="228"/>
      <c r="P195" s="228"/>
      <c r="Q195" s="228"/>
      <c r="R195" s="228"/>
      <c r="S195" s="228"/>
      <c r="T195" s="229"/>
      <c r="AT195" s="230" t="s">
        <v>176</v>
      </c>
      <c r="AU195" s="230" t="s">
        <v>84</v>
      </c>
      <c r="AV195" s="14" t="s">
        <v>84</v>
      </c>
      <c r="AW195" s="14" t="s">
        <v>31</v>
      </c>
      <c r="AX195" s="14" t="s">
        <v>75</v>
      </c>
      <c r="AY195" s="230" t="s">
        <v>164</v>
      </c>
    </row>
    <row r="196" spans="1:65" s="2" customFormat="1" ht="26.45" customHeight="1">
      <c r="A196" s="34"/>
      <c r="B196" s="35"/>
      <c r="C196" s="191" t="s">
        <v>377</v>
      </c>
      <c r="D196" s="191" t="s">
        <v>167</v>
      </c>
      <c r="E196" s="192" t="s">
        <v>1843</v>
      </c>
      <c r="F196" s="193" t="s">
        <v>1844</v>
      </c>
      <c r="G196" s="194" t="s">
        <v>393</v>
      </c>
      <c r="H196" s="195">
        <v>1</v>
      </c>
      <c r="I196" s="196"/>
      <c r="J196" s="197">
        <f>ROUND(I196*H196,2)</f>
        <v>0</v>
      </c>
      <c r="K196" s="193" t="s">
        <v>171</v>
      </c>
      <c r="L196" s="39"/>
      <c r="M196" s="198" t="s">
        <v>1</v>
      </c>
      <c r="N196" s="199" t="s">
        <v>40</v>
      </c>
      <c r="O196" s="71"/>
      <c r="P196" s="200">
        <f>O196*H196</f>
        <v>0</v>
      </c>
      <c r="Q196" s="200">
        <v>0</v>
      </c>
      <c r="R196" s="200">
        <f>Q196*H196</f>
        <v>0</v>
      </c>
      <c r="S196" s="200">
        <v>0</v>
      </c>
      <c r="T196" s="201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02" t="s">
        <v>290</v>
      </c>
      <c r="AT196" s="202" t="s">
        <v>167</v>
      </c>
      <c r="AU196" s="202" t="s">
        <v>84</v>
      </c>
      <c r="AY196" s="17" t="s">
        <v>164</v>
      </c>
      <c r="BE196" s="203">
        <f>IF(N196="základní",J196,0)</f>
        <v>0</v>
      </c>
      <c r="BF196" s="203">
        <f>IF(N196="snížená",J196,0)</f>
        <v>0</v>
      </c>
      <c r="BG196" s="203">
        <f>IF(N196="zákl. přenesená",J196,0)</f>
        <v>0</v>
      </c>
      <c r="BH196" s="203">
        <f>IF(N196="sníž. přenesená",J196,0)</f>
        <v>0</v>
      </c>
      <c r="BI196" s="203">
        <f>IF(N196="nulová",J196,0)</f>
        <v>0</v>
      </c>
      <c r="BJ196" s="17" t="s">
        <v>82</v>
      </c>
      <c r="BK196" s="203">
        <f>ROUND(I196*H196,2)</f>
        <v>0</v>
      </c>
      <c r="BL196" s="17" t="s">
        <v>290</v>
      </c>
      <c r="BM196" s="202" t="s">
        <v>1845</v>
      </c>
    </row>
    <row r="197" spans="1:65" s="2" customFormat="1" ht="11.25">
      <c r="A197" s="34"/>
      <c r="B197" s="35"/>
      <c r="C197" s="36"/>
      <c r="D197" s="204" t="s">
        <v>174</v>
      </c>
      <c r="E197" s="36"/>
      <c r="F197" s="205" t="s">
        <v>1846</v>
      </c>
      <c r="G197" s="36"/>
      <c r="H197" s="36"/>
      <c r="I197" s="206"/>
      <c r="J197" s="36"/>
      <c r="K197" s="36"/>
      <c r="L197" s="39"/>
      <c r="M197" s="207"/>
      <c r="N197" s="208"/>
      <c r="O197" s="71"/>
      <c r="P197" s="71"/>
      <c r="Q197" s="71"/>
      <c r="R197" s="71"/>
      <c r="S197" s="71"/>
      <c r="T197" s="72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174</v>
      </c>
      <c r="AU197" s="17" t="s">
        <v>84</v>
      </c>
    </row>
    <row r="198" spans="1:65" s="14" customFormat="1" ht="11.25">
      <c r="B198" s="220"/>
      <c r="C198" s="221"/>
      <c r="D198" s="211" t="s">
        <v>176</v>
      </c>
      <c r="E198" s="222" t="s">
        <v>1</v>
      </c>
      <c r="F198" s="223" t="s">
        <v>82</v>
      </c>
      <c r="G198" s="221"/>
      <c r="H198" s="224">
        <v>1</v>
      </c>
      <c r="I198" s="225"/>
      <c r="J198" s="221"/>
      <c r="K198" s="221"/>
      <c r="L198" s="226"/>
      <c r="M198" s="227"/>
      <c r="N198" s="228"/>
      <c r="O198" s="228"/>
      <c r="P198" s="228"/>
      <c r="Q198" s="228"/>
      <c r="R198" s="228"/>
      <c r="S198" s="228"/>
      <c r="T198" s="229"/>
      <c r="AT198" s="230" t="s">
        <v>176</v>
      </c>
      <c r="AU198" s="230" t="s">
        <v>84</v>
      </c>
      <c r="AV198" s="14" t="s">
        <v>84</v>
      </c>
      <c r="AW198" s="14" t="s">
        <v>31</v>
      </c>
      <c r="AX198" s="14" t="s">
        <v>75</v>
      </c>
      <c r="AY198" s="230" t="s">
        <v>164</v>
      </c>
    </row>
    <row r="199" spans="1:65" s="2" customFormat="1" ht="16.5" customHeight="1">
      <c r="A199" s="34"/>
      <c r="B199" s="35"/>
      <c r="C199" s="232" t="s">
        <v>384</v>
      </c>
      <c r="D199" s="232" t="s">
        <v>291</v>
      </c>
      <c r="E199" s="233" t="s">
        <v>1847</v>
      </c>
      <c r="F199" s="234" t="s">
        <v>1848</v>
      </c>
      <c r="G199" s="235" t="s">
        <v>1267</v>
      </c>
      <c r="H199" s="236">
        <v>3</v>
      </c>
      <c r="I199" s="237"/>
      <c r="J199" s="238">
        <f>ROUND(I199*H199,2)</f>
        <v>0</v>
      </c>
      <c r="K199" s="234" t="s">
        <v>1</v>
      </c>
      <c r="L199" s="239"/>
      <c r="M199" s="240" t="s">
        <v>1</v>
      </c>
      <c r="N199" s="241" t="s">
        <v>40</v>
      </c>
      <c r="O199" s="71"/>
      <c r="P199" s="200">
        <f>O199*H199</f>
        <v>0</v>
      </c>
      <c r="Q199" s="200">
        <v>0</v>
      </c>
      <c r="R199" s="200">
        <f>Q199*H199</f>
        <v>0</v>
      </c>
      <c r="S199" s="200">
        <v>0</v>
      </c>
      <c r="T199" s="201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2" t="s">
        <v>992</v>
      </c>
      <c r="AT199" s="202" t="s">
        <v>291</v>
      </c>
      <c r="AU199" s="202" t="s">
        <v>84</v>
      </c>
      <c r="AY199" s="17" t="s">
        <v>164</v>
      </c>
      <c r="BE199" s="203">
        <f>IF(N199="základní",J199,0)</f>
        <v>0</v>
      </c>
      <c r="BF199" s="203">
        <f>IF(N199="snížená",J199,0)</f>
        <v>0</v>
      </c>
      <c r="BG199" s="203">
        <f>IF(N199="zákl. přenesená",J199,0)</f>
        <v>0</v>
      </c>
      <c r="BH199" s="203">
        <f>IF(N199="sníž. přenesená",J199,0)</f>
        <v>0</v>
      </c>
      <c r="BI199" s="203">
        <f>IF(N199="nulová",J199,0)</f>
        <v>0</v>
      </c>
      <c r="BJ199" s="17" t="s">
        <v>82</v>
      </c>
      <c r="BK199" s="203">
        <f>ROUND(I199*H199,2)</f>
        <v>0</v>
      </c>
      <c r="BL199" s="17" t="s">
        <v>992</v>
      </c>
      <c r="BM199" s="202" t="s">
        <v>1849</v>
      </c>
    </row>
    <row r="200" spans="1:65" s="14" customFormat="1" ht="11.25">
      <c r="B200" s="220"/>
      <c r="C200" s="221"/>
      <c r="D200" s="211" t="s">
        <v>176</v>
      </c>
      <c r="E200" s="222" t="s">
        <v>1</v>
      </c>
      <c r="F200" s="223" t="s">
        <v>1850</v>
      </c>
      <c r="G200" s="221"/>
      <c r="H200" s="224">
        <v>2</v>
      </c>
      <c r="I200" s="225"/>
      <c r="J200" s="221"/>
      <c r="K200" s="221"/>
      <c r="L200" s="226"/>
      <c r="M200" s="227"/>
      <c r="N200" s="228"/>
      <c r="O200" s="228"/>
      <c r="P200" s="228"/>
      <c r="Q200" s="228"/>
      <c r="R200" s="228"/>
      <c r="S200" s="228"/>
      <c r="T200" s="229"/>
      <c r="AT200" s="230" t="s">
        <v>176</v>
      </c>
      <c r="AU200" s="230" t="s">
        <v>84</v>
      </c>
      <c r="AV200" s="14" t="s">
        <v>84</v>
      </c>
      <c r="AW200" s="14" t="s">
        <v>31</v>
      </c>
      <c r="AX200" s="14" t="s">
        <v>75</v>
      </c>
      <c r="AY200" s="230" t="s">
        <v>164</v>
      </c>
    </row>
    <row r="201" spans="1:65" s="14" customFormat="1" ht="11.25">
      <c r="B201" s="220"/>
      <c r="C201" s="221"/>
      <c r="D201" s="211" t="s">
        <v>176</v>
      </c>
      <c r="E201" s="222" t="s">
        <v>1</v>
      </c>
      <c r="F201" s="223" t="s">
        <v>1851</v>
      </c>
      <c r="G201" s="221"/>
      <c r="H201" s="224">
        <v>1</v>
      </c>
      <c r="I201" s="225"/>
      <c r="J201" s="221"/>
      <c r="K201" s="221"/>
      <c r="L201" s="226"/>
      <c r="M201" s="227"/>
      <c r="N201" s="228"/>
      <c r="O201" s="228"/>
      <c r="P201" s="228"/>
      <c r="Q201" s="228"/>
      <c r="R201" s="228"/>
      <c r="S201" s="228"/>
      <c r="T201" s="229"/>
      <c r="AT201" s="230" t="s">
        <v>176</v>
      </c>
      <c r="AU201" s="230" t="s">
        <v>84</v>
      </c>
      <c r="AV201" s="14" t="s">
        <v>84</v>
      </c>
      <c r="AW201" s="14" t="s">
        <v>31</v>
      </c>
      <c r="AX201" s="14" t="s">
        <v>75</v>
      </c>
      <c r="AY201" s="230" t="s">
        <v>164</v>
      </c>
    </row>
    <row r="202" spans="1:65" s="2" customFormat="1" ht="26.45" customHeight="1">
      <c r="A202" s="34"/>
      <c r="B202" s="35"/>
      <c r="C202" s="191" t="s">
        <v>390</v>
      </c>
      <c r="D202" s="191" t="s">
        <v>167</v>
      </c>
      <c r="E202" s="192" t="s">
        <v>1774</v>
      </c>
      <c r="F202" s="193" t="s">
        <v>1775</v>
      </c>
      <c r="G202" s="194" t="s">
        <v>393</v>
      </c>
      <c r="H202" s="195">
        <v>3</v>
      </c>
      <c r="I202" s="196"/>
      <c r="J202" s="197">
        <f>ROUND(I202*H202,2)</f>
        <v>0</v>
      </c>
      <c r="K202" s="193" t="s">
        <v>171</v>
      </c>
      <c r="L202" s="39"/>
      <c r="M202" s="198" t="s">
        <v>1</v>
      </c>
      <c r="N202" s="199" t="s">
        <v>40</v>
      </c>
      <c r="O202" s="71"/>
      <c r="P202" s="200">
        <f>O202*H202</f>
        <v>0</v>
      </c>
      <c r="Q202" s="200">
        <v>0</v>
      </c>
      <c r="R202" s="200">
        <f>Q202*H202</f>
        <v>0</v>
      </c>
      <c r="S202" s="200">
        <v>0</v>
      </c>
      <c r="T202" s="201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02" t="s">
        <v>290</v>
      </c>
      <c r="AT202" s="202" t="s">
        <v>167</v>
      </c>
      <c r="AU202" s="202" t="s">
        <v>84</v>
      </c>
      <c r="AY202" s="17" t="s">
        <v>164</v>
      </c>
      <c r="BE202" s="203">
        <f>IF(N202="základní",J202,0)</f>
        <v>0</v>
      </c>
      <c r="BF202" s="203">
        <f>IF(N202="snížená",J202,0)</f>
        <v>0</v>
      </c>
      <c r="BG202" s="203">
        <f>IF(N202="zákl. přenesená",J202,0)</f>
        <v>0</v>
      </c>
      <c r="BH202" s="203">
        <f>IF(N202="sníž. přenesená",J202,0)</f>
        <v>0</v>
      </c>
      <c r="BI202" s="203">
        <f>IF(N202="nulová",J202,0)</f>
        <v>0</v>
      </c>
      <c r="BJ202" s="17" t="s">
        <v>82</v>
      </c>
      <c r="BK202" s="203">
        <f>ROUND(I202*H202,2)</f>
        <v>0</v>
      </c>
      <c r="BL202" s="17" t="s">
        <v>290</v>
      </c>
      <c r="BM202" s="202" t="s">
        <v>1852</v>
      </c>
    </row>
    <row r="203" spans="1:65" s="2" customFormat="1" ht="11.25">
      <c r="A203" s="34"/>
      <c r="B203" s="35"/>
      <c r="C203" s="36"/>
      <c r="D203" s="204" t="s">
        <v>174</v>
      </c>
      <c r="E203" s="36"/>
      <c r="F203" s="205" t="s">
        <v>1777</v>
      </c>
      <c r="G203" s="36"/>
      <c r="H203" s="36"/>
      <c r="I203" s="206"/>
      <c r="J203" s="36"/>
      <c r="K203" s="36"/>
      <c r="L203" s="39"/>
      <c r="M203" s="207"/>
      <c r="N203" s="208"/>
      <c r="O203" s="71"/>
      <c r="P203" s="71"/>
      <c r="Q203" s="71"/>
      <c r="R203" s="71"/>
      <c r="S203" s="71"/>
      <c r="T203" s="72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174</v>
      </c>
      <c r="AU203" s="17" t="s">
        <v>84</v>
      </c>
    </row>
    <row r="204" spans="1:65" s="2" customFormat="1" ht="40.9" customHeight="1">
      <c r="A204" s="34"/>
      <c r="B204" s="35"/>
      <c r="C204" s="232" t="s">
        <v>396</v>
      </c>
      <c r="D204" s="232" t="s">
        <v>291</v>
      </c>
      <c r="E204" s="233" t="s">
        <v>1853</v>
      </c>
      <c r="F204" s="234" t="s">
        <v>1854</v>
      </c>
      <c r="G204" s="235" t="s">
        <v>1267</v>
      </c>
      <c r="H204" s="236">
        <v>1</v>
      </c>
      <c r="I204" s="237"/>
      <c r="J204" s="238">
        <f>ROUND(I204*H204,2)</f>
        <v>0</v>
      </c>
      <c r="K204" s="234" t="s">
        <v>1</v>
      </c>
      <c r="L204" s="239"/>
      <c r="M204" s="240" t="s">
        <v>1</v>
      </c>
      <c r="N204" s="241" t="s">
        <v>40</v>
      </c>
      <c r="O204" s="71"/>
      <c r="P204" s="200">
        <f>O204*H204</f>
        <v>0</v>
      </c>
      <c r="Q204" s="200">
        <v>0</v>
      </c>
      <c r="R204" s="200">
        <f>Q204*H204</f>
        <v>0</v>
      </c>
      <c r="S204" s="200">
        <v>0</v>
      </c>
      <c r="T204" s="201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02" t="s">
        <v>992</v>
      </c>
      <c r="AT204" s="202" t="s">
        <v>291</v>
      </c>
      <c r="AU204" s="202" t="s">
        <v>84</v>
      </c>
      <c r="AY204" s="17" t="s">
        <v>164</v>
      </c>
      <c r="BE204" s="203">
        <f>IF(N204="základní",J204,0)</f>
        <v>0</v>
      </c>
      <c r="BF204" s="203">
        <f>IF(N204="snížená",J204,0)</f>
        <v>0</v>
      </c>
      <c r="BG204" s="203">
        <f>IF(N204="zákl. přenesená",J204,0)</f>
        <v>0</v>
      </c>
      <c r="BH204" s="203">
        <f>IF(N204="sníž. přenesená",J204,0)</f>
        <v>0</v>
      </c>
      <c r="BI204" s="203">
        <f>IF(N204="nulová",J204,0)</f>
        <v>0</v>
      </c>
      <c r="BJ204" s="17" t="s">
        <v>82</v>
      </c>
      <c r="BK204" s="203">
        <f>ROUND(I204*H204,2)</f>
        <v>0</v>
      </c>
      <c r="BL204" s="17" t="s">
        <v>992</v>
      </c>
      <c r="BM204" s="202" t="s">
        <v>1855</v>
      </c>
    </row>
    <row r="205" spans="1:65" s="14" customFormat="1" ht="11.25">
      <c r="B205" s="220"/>
      <c r="C205" s="221"/>
      <c r="D205" s="211" t="s">
        <v>176</v>
      </c>
      <c r="E205" s="222" t="s">
        <v>1</v>
      </c>
      <c r="F205" s="223" t="s">
        <v>82</v>
      </c>
      <c r="G205" s="221"/>
      <c r="H205" s="224">
        <v>1</v>
      </c>
      <c r="I205" s="225"/>
      <c r="J205" s="221"/>
      <c r="K205" s="221"/>
      <c r="L205" s="226"/>
      <c r="M205" s="227"/>
      <c r="N205" s="228"/>
      <c r="O205" s="228"/>
      <c r="P205" s="228"/>
      <c r="Q205" s="228"/>
      <c r="R205" s="228"/>
      <c r="S205" s="228"/>
      <c r="T205" s="229"/>
      <c r="AT205" s="230" t="s">
        <v>176</v>
      </c>
      <c r="AU205" s="230" t="s">
        <v>84</v>
      </c>
      <c r="AV205" s="14" t="s">
        <v>84</v>
      </c>
      <c r="AW205" s="14" t="s">
        <v>31</v>
      </c>
      <c r="AX205" s="14" t="s">
        <v>75</v>
      </c>
      <c r="AY205" s="230" t="s">
        <v>164</v>
      </c>
    </row>
    <row r="206" spans="1:65" s="2" customFormat="1" ht="24" customHeight="1">
      <c r="A206" s="34"/>
      <c r="B206" s="35"/>
      <c r="C206" s="191" t="s">
        <v>401</v>
      </c>
      <c r="D206" s="191" t="s">
        <v>167</v>
      </c>
      <c r="E206" s="192" t="s">
        <v>1856</v>
      </c>
      <c r="F206" s="193" t="s">
        <v>1857</v>
      </c>
      <c r="G206" s="194" t="s">
        <v>393</v>
      </c>
      <c r="H206" s="195">
        <v>1</v>
      </c>
      <c r="I206" s="196"/>
      <c r="J206" s="197">
        <f>ROUND(I206*H206,2)</f>
        <v>0</v>
      </c>
      <c r="K206" s="193" t="s">
        <v>1</v>
      </c>
      <c r="L206" s="39"/>
      <c r="M206" s="198" t="s">
        <v>1</v>
      </c>
      <c r="N206" s="199" t="s">
        <v>40</v>
      </c>
      <c r="O206" s="71"/>
      <c r="P206" s="200">
        <f>O206*H206</f>
        <v>0</v>
      </c>
      <c r="Q206" s="200">
        <v>0</v>
      </c>
      <c r="R206" s="200">
        <f>Q206*H206</f>
        <v>0</v>
      </c>
      <c r="S206" s="200">
        <v>0</v>
      </c>
      <c r="T206" s="201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02" t="s">
        <v>290</v>
      </c>
      <c r="AT206" s="202" t="s">
        <v>167</v>
      </c>
      <c r="AU206" s="202" t="s">
        <v>84</v>
      </c>
      <c r="AY206" s="17" t="s">
        <v>164</v>
      </c>
      <c r="BE206" s="203">
        <f>IF(N206="základní",J206,0)</f>
        <v>0</v>
      </c>
      <c r="BF206" s="203">
        <f>IF(N206="snížená",J206,0)</f>
        <v>0</v>
      </c>
      <c r="BG206" s="203">
        <f>IF(N206="zákl. přenesená",J206,0)</f>
        <v>0</v>
      </c>
      <c r="BH206" s="203">
        <f>IF(N206="sníž. přenesená",J206,0)</f>
        <v>0</v>
      </c>
      <c r="BI206" s="203">
        <f>IF(N206="nulová",J206,0)</f>
        <v>0</v>
      </c>
      <c r="BJ206" s="17" t="s">
        <v>82</v>
      </c>
      <c r="BK206" s="203">
        <f>ROUND(I206*H206,2)</f>
        <v>0</v>
      </c>
      <c r="BL206" s="17" t="s">
        <v>290</v>
      </c>
      <c r="BM206" s="202" t="s">
        <v>1858</v>
      </c>
    </row>
    <row r="207" spans="1:65" s="2" customFormat="1" ht="40.9" customHeight="1">
      <c r="A207" s="34"/>
      <c r="B207" s="35"/>
      <c r="C207" s="232" t="s">
        <v>406</v>
      </c>
      <c r="D207" s="232" t="s">
        <v>291</v>
      </c>
      <c r="E207" s="233" t="s">
        <v>1859</v>
      </c>
      <c r="F207" s="234" t="s">
        <v>1860</v>
      </c>
      <c r="G207" s="235" t="s">
        <v>1267</v>
      </c>
      <c r="H207" s="236">
        <v>1</v>
      </c>
      <c r="I207" s="237"/>
      <c r="J207" s="238">
        <f>ROUND(I207*H207,2)</f>
        <v>0</v>
      </c>
      <c r="K207" s="234" t="s">
        <v>1</v>
      </c>
      <c r="L207" s="239"/>
      <c r="M207" s="240" t="s">
        <v>1</v>
      </c>
      <c r="N207" s="241" t="s">
        <v>40</v>
      </c>
      <c r="O207" s="71"/>
      <c r="P207" s="200">
        <f>O207*H207</f>
        <v>0</v>
      </c>
      <c r="Q207" s="200">
        <v>0</v>
      </c>
      <c r="R207" s="200">
        <f>Q207*H207</f>
        <v>0</v>
      </c>
      <c r="S207" s="200">
        <v>0</v>
      </c>
      <c r="T207" s="201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02" t="s">
        <v>992</v>
      </c>
      <c r="AT207" s="202" t="s">
        <v>291</v>
      </c>
      <c r="AU207" s="202" t="s">
        <v>84</v>
      </c>
      <c r="AY207" s="17" t="s">
        <v>164</v>
      </c>
      <c r="BE207" s="203">
        <f>IF(N207="základní",J207,0)</f>
        <v>0</v>
      </c>
      <c r="BF207" s="203">
        <f>IF(N207="snížená",J207,0)</f>
        <v>0</v>
      </c>
      <c r="BG207" s="203">
        <f>IF(N207="zákl. přenesená",J207,0)</f>
        <v>0</v>
      </c>
      <c r="BH207" s="203">
        <f>IF(N207="sníž. přenesená",J207,0)</f>
        <v>0</v>
      </c>
      <c r="BI207" s="203">
        <f>IF(N207="nulová",J207,0)</f>
        <v>0</v>
      </c>
      <c r="BJ207" s="17" t="s">
        <v>82</v>
      </c>
      <c r="BK207" s="203">
        <f>ROUND(I207*H207,2)</f>
        <v>0</v>
      </c>
      <c r="BL207" s="17" t="s">
        <v>992</v>
      </c>
      <c r="BM207" s="202" t="s">
        <v>1861</v>
      </c>
    </row>
    <row r="208" spans="1:65" s="14" customFormat="1" ht="11.25">
      <c r="B208" s="220"/>
      <c r="C208" s="221"/>
      <c r="D208" s="211" t="s">
        <v>176</v>
      </c>
      <c r="E208" s="222" t="s">
        <v>1</v>
      </c>
      <c r="F208" s="223" t="s">
        <v>82</v>
      </c>
      <c r="G208" s="221"/>
      <c r="H208" s="224">
        <v>1</v>
      </c>
      <c r="I208" s="225"/>
      <c r="J208" s="221"/>
      <c r="K208" s="221"/>
      <c r="L208" s="226"/>
      <c r="M208" s="227"/>
      <c r="N208" s="228"/>
      <c r="O208" s="228"/>
      <c r="P208" s="228"/>
      <c r="Q208" s="228"/>
      <c r="R208" s="228"/>
      <c r="S208" s="228"/>
      <c r="T208" s="229"/>
      <c r="AT208" s="230" t="s">
        <v>176</v>
      </c>
      <c r="AU208" s="230" t="s">
        <v>84</v>
      </c>
      <c r="AV208" s="14" t="s">
        <v>84</v>
      </c>
      <c r="AW208" s="14" t="s">
        <v>31</v>
      </c>
      <c r="AX208" s="14" t="s">
        <v>75</v>
      </c>
      <c r="AY208" s="230" t="s">
        <v>164</v>
      </c>
    </row>
    <row r="209" spans="1:65" s="2" customFormat="1" ht="16.5" customHeight="1">
      <c r="A209" s="34"/>
      <c r="B209" s="35"/>
      <c r="C209" s="191" t="s">
        <v>411</v>
      </c>
      <c r="D209" s="191" t="s">
        <v>167</v>
      </c>
      <c r="E209" s="192" t="s">
        <v>1862</v>
      </c>
      <c r="F209" s="193" t="s">
        <v>1863</v>
      </c>
      <c r="G209" s="194" t="s">
        <v>393</v>
      </c>
      <c r="H209" s="195">
        <v>1</v>
      </c>
      <c r="I209" s="196"/>
      <c r="J209" s="197">
        <f>ROUND(I209*H209,2)</f>
        <v>0</v>
      </c>
      <c r="K209" s="193" t="s">
        <v>1</v>
      </c>
      <c r="L209" s="39"/>
      <c r="M209" s="198" t="s">
        <v>1</v>
      </c>
      <c r="N209" s="199" t="s">
        <v>40</v>
      </c>
      <c r="O209" s="71"/>
      <c r="P209" s="200">
        <f>O209*H209</f>
        <v>0</v>
      </c>
      <c r="Q209" s="200">
        <v>0</v>
      </c>
      <c r="R209" s="200">
        <f>Q209*H209</f>
        <v>0</v>
      </c>
      <c r="S209" s="200">
        <v>0</v>
      </c>
      <c r="T209" s="201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02" t="s">
        <v>290</v>
      </c>
      <c r="AT209" s="202" t="s">
        <v>167</v>
      </c>
      <c r="AU209" s="202" t="s">
        <v>84</v>
      </c>
      <c r="AY209" s="17" t="s">
        <v>164</v>
      </c>
      <c r="BE209" s="203">
        <f>IF(N209="základní",J209,0)</f>
        <v>0</v>
      </c>
      <c r="BF209" s="203">
        <f>IF(N209="snížená",J209,0)</f>
        <v>0</v>
      </c>
      <c r="BG209" s="203">
        <f>IF(N209="zákl. přenesená",J209,0)</f>
        <v>0</v>
      </c>
      <c r="BH209" s="203">
        <f>IF(N209="sníž. přenesená",J209,0)</f>
        <v>0</v>
      </c>
      <c r="BI209" s="203">
        <f>IF(N209="nulová",J209,0)</f>
        <v>0</v>
      </c>
      <c r="BJ209" s="17" t="s">
        <v>82</v>
      </c>
      <c r="BK209" s="203">
        <f>ROUND(I209*H209,2)</f>
        <v>0</v>
      </c>
      <c r="BL209" s="17" t="s">
        <v>290</v>
      </c>
      <c r="BM209" s="202" t="s">
        <v>1864</v>
      </c>
    </row>
    <row r="210" spans="1:65" s="2" customFormat="1" ht="40.9" customHeight="1">
      <c r="A210" s="34"/>
      <c r="B210" s="35"/>
      <c r="C210" s="232" t="s">
        <v>416</v>
      </c>
      <c r="D210" s="232" t="s">
        <v>291</v>
      </c>
      <c r="E210" s="233" t="s">
        <v>1865</v>
      </c>
      <c r="F210" s="234" t="s">
        <v>1866</v>
      </c>
      <c r="G210" s="235" t="s">
        <v>1267</v>
      </c>
      <c r="H210" s="236">
        <v>2</v>
      </c>
      <c r="I210" s="237"/>
      <c r="J210" s="238">
        <f>ROUND(I210*H210,2)</f>
        <v>0</v>
      </c>
      <c r="K210" s="234" t="s">
        <v>1</v>
      </c>
      <c r="L210" s="239"/>
      <c r="M210" s="240" t="s">
        <v>1</v>
      </c>
      <c r="N210" s="241" t="s">
        <v>40</v>
      </c>
      <c r="O210" s="71"/>
      <c r="P210" s="200">
        <f>O210*H210</f>
        <v>0</v>
      </c>
      <c r="Q210" s="200">
        <v>0</v>
      </c>
      <c r="R210" s="200">
        <f>Q210*H210</f>
        <v>0</v>
      </c>
      <c r="S210" s="200">
        <v>0</v>
      </c>
      <c r="T210" s="201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02" t="s">
        <v>992</v>
      </c>
      <c r="AT210" s="202" t="s">
        <v>291</v>
      </c>
      <c r="AU210" s="202" t="s">
        <v>84</v>
      </c>
      <c r="AY210" s="17" t="s">
        <v>164</v>
      </c>
      <c r="BE210" s="203">
        <f>IF(N210="základní",J210,0)</f>
        <v>0</v>
      </c>
      <c r="BF210" s="203">
        <f>IF(N210="snížená",J210,0)</f>
        <v>0</v>
      </c>
      <c r="BG210" s="203">
        <f>IF(N210="zákl. přenesená",J210,0)</f>
        <v>0</v>
      </c>
      <c r="BH210" s="203">
        <f>IF(N210="sníž. přenesená",J210,0)</f>
        <v>0</v>
      </c>
      <c r="BI210" s="203">
        <f>IF(N210="nulová",J210,0)</f>
        <v>0</v>
      </c>
      <c r="BJ210" s="17" t="s">
        <v>82</v>
      </c>
      <c r="BK210" s="203">
        <f>ROUND(I210*H210,2)</f>
        <v>0</v>
      </c>
      <c r="BL210" s="17" t="s">
        <v>992</v>
      </c>
      <c r="BM210" s="202" t="s">
        <v>1867</v>
      </c>
    </row>
    <row r="211" spans="1:65" s="14" customFormat="1" ht="11.25">
      <c r="B211" s="220"/>
      <c r="C211" s="221"/>
      <c r="D211" s="211" t="s">
        <v>176</v>
      </c>
      <c r="E211" s="222" t="s">
        <v>1</v>
      </c>
      <c r="F211" s="223" t="s">
        <v>1808</v>
      </c>
      <c r="G211" s="221"/>
      <c r="H211" s="224">
        <v>2</v>
      </c>
      <c r="I211" s="225"/>
      <c r="J211" s="221"/>
      <c r="K211" s="221"/>
      <c r="L211" s="226"/>
      <c r="M211" s="227"/>
      <c r="N211" s="228"/>
      <c r="O211" s="228"/>
      <c r="P211" s="228"/>
      <c r="Q211" s="228"/>
      <c r="R211" s="228"/>
      <c r="S211" s="228"/>
      <c r="T211" s="229"/>
      <c r="AT211" s="230" t="s">
        <v>176</v>
      </c>
      <c r="AU211" s="230" t="s">
        <v>84</v>
      </c>
      <c r="AV211" s="14" t="s">
        <v>84</v>
      </c>
      <c r="AW211" s="14" t="s">
        <v>31</v>
      </c>
      <c r="AX211" s="14" t="s">
        <v>75</v>
      </c>
      <c r="AY211" s="230" t="s">
        <v>164</v>
      </c>
    </row>
    <row r="212" spans="1:65" s="2" customFormat="1" ht="26.45" customHeight="1">
      <c r="A212" s="34"/>
      <c r="B212" s="35"/>
      <c r="C212" s="191" t="s">
        <v>424</v>
      </c>
      <c r="D212" s="191" t="s">
        <v>167</v>
      </c>
      <c r="E212" s="192" t="s">
        <v>1868</v>
      </c>
      <c r="F212" s="193" t="s">
        <v>1869</v>
      </c>
      <c r="G212" s="194" t="s">
        <v>393</v>
      </c>
      <c r="H212" s="195">
        <v>2</v>
      </c>
      <c r="I212" s="196"/>
      <c r="J212" s="197">
        <f>ROUND(I212*H212,2)</f>
        <v>0</v>
      </c>
      <c r="K212" s="193" t="s">
        <v>171</v>
      </c>
      <c r="L212" s="39"/>
      <c r="M212" s="198" t="s">
        <v>1</v>
      </c>
      <c r="N212" s="199" t="s">
        <v>40</v>
      </c>
      <c r="O212" s="71"/>
      <c r="P212" s="200">
        <f>O212*H212</f>
        <v>0</v>
      </c>
      <c r="Q212" s="200">
        <v>0</v>
      </c>
      <c r="R212" s="200">
        <f>Q212*H212</f>
        <v>0</v>
      </c>
      <c r="S212" s="200">
        <v>0</v>
      </c>
      <c r="T212" s="201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02" t="s">
        <v>290</v>
      </c>
      <c r="AT212" s="202" t="s">
        <v>167</v>
      </c>
      <c r="AU212" s="202" t="s">
        <v>84</v>
      </c>
      <c r="AY212" s="17" t="s">
        <v>164</v>
      </c>
      <c r="BE212" s="203">
        <f>IF(N212="základní",J212,0)</f>
        <v>0</v>
      </c>
      <c r="BF212" s="203">
        <f>IF(N212="snížená",J212,0)</f>
        <v>0</v>
      </c>
      <c r="BG212" s="203">
        <f>IF(N212="zákl. přenesená",J212,0)</f>
        <v>0</v>
      </c>
      <c r="BH212" s="203">
        <f>IF(N212="sníž. přenesená",J212,0)</f>
        <v>0</v>
      </c>
      <c r="BI212" s="203">
        <f>IF(N212="nulová",J212,0)</f>
        <v>0</v>
      </c>
      <c r="BJ212" s="17" t="s">
        <v>82</v>
      </c>
      <c r="BK212" s="203">
        <f>ROUND(I212*H212,2)</f>
        <v>0</v>
      </c>
      <c r="BL212" s="17" t="s">
        <v>290</v>
      </c>
      <c r="BM212" s="202" t="s">
        <v>1870</v>
      </c>
    </row>
    <row r="213" spans="1:65" s="2" customFormat="1" ht="11.25">
      <c r="A213" s="34"/>
      <c r="B213" s="35"/>
      <c r="C213" s="36"/>
      <c r="D213" s="204" t="s">
        <v>174</v>
      </c>
      <c r="E213" s="36"/>
      <c r="F213" s="205" t="s">
        <v>1871</v>
      </c>
      <c r="G213" s="36"/>
      <c r="H213" s="36"/>
      <c r="I213" s="206"/>
      <c r="J213" s="36"/>
      <c r="K213" s="36"/>
      <c r="L213" s="39"/>
      <c r="M213" s="207"/>
      <c r="N213" s="208"/>
      <c r="O213" s="71"/>
      <c r="P213" s="71"/>
      <c r="Q213" s="71"/>
      <c r="R213" s="71"/>
      <c r="S213" s="71"/>
      <c r="T213" s="72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174</v>
      </c>
      <c r="AU213" s="17" t="s">
        <v>84</v>
      </c>
    </row>
    <row r="214" spans="1:65" s="2" customFormat="1" ht="24" customHeight="1">
      <c r="A214" s="34"/>
      <c r="B214" s="35"/>
      <c r="C214" s="232" t="s">
        <v>432</v>
      </c>
      <c r="D214" s="232" t="s">
        <v>291</v>
      </c>
      <c r="E214" s="233" t="s">
        <v>1872</v>
      </c>
      <c r="F214" s="234" t="s">
        <v>1873</v>
      </c>
      <c r="G214" s="235" t="s">
        <v>1267</v>
      </c>
      <c r="H214" s="236">
        <v>2</v>
      </c>
      <c r="I214" s="237"/>
      <c r="J214" s="238">
        <f>ROUND(I214*H214,2)</f>
        <v>0</v>
      </c>
      <c r="K214" s="234" t="s">
        <v>1</v>
      </c>
      <c r="L214" s="239"/>
      <c r="M214" s="240" t="s">
        <v>1</v>
      </c>
      <c r="N214" s="241" t="s">
        <v>40</v>
      </c>
      <c r="O214" s="71"/>
      <c r="P214" s="200">
        <f>O214*H214</f>
        <v>0</v>
      </c>
      <c r="Q214" s="200">
        <v>0</v>
      </c>
      <c r="R214" s="200">
        <f>Q214*H214</f>
        <v>0</v>
      </c>
      <c r="S214" s="200">
        <v>0</v>
      </c>
      <c r="T214" s="201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02" t="s">
        <v>992</v>
      </c>
      <c r="AT214" s="202" t="s">
        <v>291</v>
      </c>
      <c r="AU214" s="202" t="s">
        <v>84</v>
      </c>
      <c r="AY214" s="17" t="s">
        <v>164</v>
      </c>
      <c r="BE214" s="203">
        <f>IF(N214="základní",J214,0)</f>
        <v>0</v>
      </c>
      <c r="BF214" s="203">
        <f>IF(N214="snížená",J214,0)</f>
        <v>0</v>
      </c>
      <c r="BG214" s="203">
        <f>IF(N214="zákl. přenesená",J214,0)</f>
        <v>0</v>
      </c>
      <c r="BH214" s="203">
        <f>IF(N214="sníž. přenesená",J214,0)</f>
        <v>0</v>
      </c>
      <c r="BI214" s="203">
        <f>IF(N214="nulová",J214,0)</f>
        <v>0</v>
      </c>
      <c r="BJ214" s="17" t="s">
        <v>82</v>
      </c>
      <c r="BK214" s="203">
        <f>ROUND(I214*H214,2)</f>
        <v>0</v>
      </c>
      <c r="BL214" s="17" t="s">
        <v>992</v>
      </c>
      <c r="BM214" s="202" t="s">
        <v>1874</v>
      </c>
    </row>
    <row r="215" spans="1:65" s="14" customFormat="1" ht="11.25">
      <c r="B215" s="220"/>
      <c r="C215" s="221"/>
      <c r="D215" s="211" t="s">
        <v>176</v>
      </c>
      <c r="E215" s="222" t="s">
        <v>1</v>
      </c>
      <c r="F215" s="223" t="s">
        <v>1808</v>
      </c>
      <c r="G215" s="221"/>
      <c r="H215" s="224">
        <v>2</v>
      </c>
      <c r="I215" s="225"/>
      <c r="J215" s="221"/>
      <c r="K215" s="221"/>
      <c r="L215" s="226"/>
      <c r="M215" s="227"/>
      <c r="N215" s="228"/>
      <c r="O215" s="228"/>
      <c r="P215" s="228"/>
      <c r="Q215" s="228"/>
      <c r="R215" s="228"/>
      <c r="S215" s="228"/>
      <c r="T215" s="229"/>
      <c r="AT215" s="230" t="s">
        <v>176</v>
      </c>
      <c r="AU215" s="230" t="s">
        <v>84</v>
      </c>
      <c r="AV215" s="14" t="s">
        <v>84</v>
      </c>
      <c r="AW215" s="14" t="s">
        <v>31</v>
      </c>
      <c r="AX215" s="14" t="s">
        <v>75</v>
      </c>
      <c r="AY215" s="230" t="s">
        <v>164</v>
      </c>
    </row>
    <row r="216" spans="1:65" s="2" customFormat="1" ht="24" customHeight="1">
      <c r="A216" s="34"/>
      <c r="B216" s="35"/>
      <c r="C216" s="232" t="s">
        <v>438</v>
      </c>
      <c r="D216" s="232" t="s">
        <v>291</v>
      </c>
      <c r="E216" s="233" t="s">
        <v>1875</v>
      </c>
      <c r="F216" s="234" t="s">
        <v>1876</v>
      </c>
      <c r="G216" s="235" t="s">
        <v>1267</v>
      </c>
      <c r="H216" s="236">
        <v>1</v>
      </c>
      <c r="I216" s="237"/>
      <c r="J216" s="238">
        <f>ROUND(I216*H216,2)</f>
        <v>0</v>
      </c>
      <c r="K216" s="234" t="s">
        <v>1</v>
      </c>
      <c r="L216" s="239"/>
      <c r="M216" s="240" t="s">
        <v>1</v>
      </c>
      <c r="N216" s="241" t="s">
        <v>40</v>
      </c>
      <c r="O216" s="71"/>
      <c r="P216" s="200">
        <f>O216*H216</f>
        <v>0</v>
      </c>
      <c r="Q216" s="200">
        <v>0</v>
      </c>
      <c r="R216" s="200">
        <f>Q216*H216</f>
        <v>0</v>
      </c>
      <c r="S216" s="200">
        <v>0</v>
      </c>
      <c r="T216" s="201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02" t="s">
        <v>992</v>
      </c>
      <c r="AT216" s="202" t="s">
        <v>291</v>
      </c>
      <c r="AU216" s="202" t="s">
        <v>84</v>
      </c>
      <c r="AY216" s="17" t="s">
        <v>164</v>
      </c>
      <c r="BE216" s="203">
        <f>IF(N216="základní",J216,0)</f>
        <v>0</v>
      </c>
      <c r="BF216" s="203">
        <f>IF(N216="snížená",J216,0)</f>
        <v>0</v>
      </c>
      <c r="BG216" s="203">
        <f>IF(N216="zákl. přenesená",J216,0)</f>
        <v>0</v>
      </c>
      <c r="BH216" s="203">
        <f>IF(N216="sníž. přenesená",J216,0)</f>
        <v>0</v>
      </c>
      <c r="BI216" s="203">
        <f>IF(N216="nulová",J216,0)</f>
        <v>0</v>
      </c>
      <c r="BJ216" s="17" t="s">
        <v>82</v>
      </c>
      <c r="BK216" s="203">
        <f>ROUND(I216*H216,2)</f>
        <v>0</v>
      </c>
      <c r="BL216" s="17" t="s">
        <v>992</v>
      </c>
      <c r="BM216" s="202" t="s">
        <v>1877</v>
      </c>
    </row>
    <row r="217" spans="1:65" s="14" customFormat="1" ht="11.25">
      <c r="B217" s="220"/>
      <c r="C217" s="221"/>
      <c r="D217" s="211" t="s">
        <v>176</v>
      </c>
      <c r="E217" s="222" t="s">
        <v>1</v>
      </c>
      <c r="F217" s="223" t="s">
        <v>82</v>
      </c>
      <c r="G217" s="221"/>
      <c r="H217" s="224">
        <v>1</v>
      </c>
      <c r="I217" s="225"/>
      <c r="J217" s="221"/>
      <c r="K217" s="221"/>
      <c r="L217" s="226"/>
      <c r="M217" s="227"/>
      <c r="N217" s="228"/>
      <c r="O217" s="228"/>
      <c r="P217" s="228"/>
      <c r="Q217" s="228"/>
      <c r="R217" s="228"/>
      <c r="S217" s="228"/>
      <c r="T217" s="229"/>
      <c r="AT217" s="230" t="s">
        <v>176</v>
      </c>
      <c r="AU217" s="230" t="s">
        <v>84</v>
      </c>
      <c r="AV217" s="14" t="s">
        <v>84</v>
      </c>
      <c r="AW217" s="14" t="s">
        <v>31</v>
      </c>
      <c r="AX217" s="14" t="s">
        <v>75</v>
      </c>
      <c r="AY217" s="230" t="s">
        <v>164</v>
      </c>
    </row>
    <row r="218" spans="1:65" s="2" customFormat="1" ht="26.45" customHeight="1">
      <c r="A218" s="34"/>
      <c r="B218" s="35"/>
      <c r="C218" s="191" t="s">
        <v>444</v>
      </c>
      <c r="D218" s="191" t="s">
        <v>167</v>
      </c>
      <c r="E218" s="192" t="s">
        <v>1878</v>
      </c>
      <c r="F218" s="193" t="s">
        <v>1879</v>
      </c>
      <c r="G218" s="194" t="s">
        <v>393</v>
      </c>
      <c r="H218" s="195">
        <v>3</v>
      </c>
      <c r="I218" s="196"/>
      <c r="J218" s="197">
        <f>ROUND(I218*H218,2)</f>
        <v>0</v>
      </c>
      <c r="K218" s="193" t="s">
        <v>171</v>
      </c>
      <c r="L218" s="39"/>
      <c r="M218" s="198" t="s">
        <v>1</v>
      </c>
      <c r="N218" s="199" t="s">
        <v>40</v>
      </c>
      <c r="O218" s="71"/>
      <c r="P218" s="200">
        <f>O218*H218</f>
        <v>0</v>
      </c>
      <c r="Q218" s="200">
        <v>0</v>
      </c>
      <c r="R218" s="200">
        <f>Q218*H218</f>
        <v>0</v>
      </c>
      <c r="S218" s="200">
        <v>0</v>
      </c>
      <c r="T218" s="201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02" t="s">
        <v>290</v>
      </c>
      <c r="AT218" s="202" t="s">
        <v>167</v>
      </c>
      <c r="AU218" s="202" t="s">
        <v>84</v>
      </c>
      <c r="AY218" s="17" t="s">
        <v>164</v>
      </c>
      <c r="BE218" s="203">
        <f>IF(N218="základní",J218,0)</f>
        <v>0</v>
      </c>
      <c r="BF218" s="203">
        <f>IF(N218="snížená",J218,0)</f>
        <v>0</v>
      </c>
      <c r="BG218" s="203">
        <f>IF(N218="zákl. přenesená",J218,0)</f>
        <v>0</v>
      </c>
      <c r="BH218" s="203">
        <f>IF(N218="sníž. přenesená",J218,0)</f>
        <v>0</v>
      </c>
      <c r="BI218" s="203">
        <f>IF(N218="nulová",J218,0)</f>
        <v>0</v>
      </c>
      <c r="BJ218" s="17" t="s">
        <v>82</v>
      </c>
      <c r="BK218" s="203">
        <f>ROUND(I218*H218,2)</f>
        <v>0</v>
      </c>
      <c r="BL218" s="17" t="s">
        <v>290</v>
      </c>
      <c r="BM218" s="202" t="s">
        <v>1880</v>
      </c>
    </row>
    <row r="219" spans="1:65" s="2" customFormat="1" ht="11.25">
      <c r="A219" s="34"/>
      <c r="B219" s="35"/>
      <c r="C219" s="36"/>
      <c r="D219" s="204" t="s">
        <v>174</v>
      </c>
      <c r="E219" s="36"/>
      <c r="F219" s="205" t="s">
        <v>1881</v>
      </c>
      <c r="G219" s="36"/>
      <c r="H219" s="36"/>
      <c r="I219" s="206"/>
      <c r="J219" s="36"/>
      <c r="K219" s="36"/>
      <c r="L219" s="39"/>
      <c r="M219" s="207"/>
      <c r="N219" s="208"/>
      <c r="O219" s="71"/>
      <c r="P219" s="71"/>
      <c r="Q219" s="71"/>
      <c r="R219" s="71"/>
      <c r="S219" s="71"/>
      <c r="T219" s="72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174</v>
      </c>
      <c r="AU219" s="17" t="s">
        <v>84</v>
      </c>
    </row>
    <row r="220" spans="1:65" s="2" customFormat="1" ht="40.9" customHeight="1">
      <c r="A220" s="34"/>
      <c r="B220" s="35"/>
      <c r="C220" s="232" t="s">
        <v>453</v>
      </c>
      <c r="D220" s="232" t="s">
        <v>291</v>
      </c>
      <c r="E220" s="233" t="s">
        <v>1770</v>
      </c>
      <c r="F220" s="234" t="s">
        <v>1771</v>
      </c>
      <c r="G220" s="235" t="s">
        <v>1267</v>
      </c>
      <c r="H220" s="236">
        <v>5</v>
      </c>
      <c r="I220" s="237"/>
      <c r="J220" s="238">
        <f>ROUND(I220*H220,2)</f>
        <v>0</v>
      </c>
      <c r="K220" s="234" t="s">
        <v>1</v>
      </c>
      <c r="L220" s="239"/>
      <c r="M220" s="240" t="s">
        <v>1</v>
      </c>
      <c r="N220" s="241" t="s">
        <v>40</v>
      </c>
      <c r="O220" s="71"/>
      <c r="P220" s="200">
        <f>O220*H220</f>
        <v>0</v>
      </c>
      <c r="Q220" s="200">
        <v>0</v>
      </c>
      <c r="R220" s="200">
        <f>Q220*H220</f>
        <v>0</v>
      </c>
      <c r="S220" s="200">
        <v>0</v>
      </c>
      <c r="T220" s="201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02" t="s">
        <v>406</v>
      </c>
      <c r="AT220" s="202" t="s">
        <v>291</v>
      </c>
      <c r="AU220" s="202" t="s">
        <v>84</v>
      </c>
      <c r="AY220" s="17" t="s">
        <v>164</v>
      </c>
      <c r="BE220" s="203">
        <f>IF(N220="základní",J220,0)</f>
        <v>0</v>
      </c>
      <c r="BF220" s="203">
        <f>IF(N220="snížená",J220,0)</f>
        <v>0</v>
      </c>
      <c r="BG220" s="203">
        <f>IF(N220="zákl. přenesená",J220,0)</f>
        <v>0</v>
      </c>
      <c r="BH220" s="203">
        <f>IF(N220="sníž. přenesená",J220,0)</f>
        <v>0</v>
      </c>
      <c r="BI220" s="203">
        <f>IF(N220="nulová",J220,0)</f>
        <v>0</v>
      </c>
      <c r="BJ220" s="17" t="s">
        <v>82</v>
      </c>
      <c r="BK220" s="203">
        <f>ROUND(I220*H220,2)</f>
        <v>0</v>
      </c>
      <c r="BL220" s="17" t="s">
        <v>290</v>
      </c>
      <c r="BM220" s="202" t="s">
        <v>1882</v>
      </c>
    </row>
    <row r="221" spans="1:65" s="14" customFormat="1" ht="11.25">
      <c r="B221" s="220"/>
      <c r="C221" s="221"/>
      <c r="D221" s="211" t="s">
        <v>176</v>
      </c>
      <c r="E221" s="222" t="s">
        <v>1</v>
      </c>
      <c r="F221" s="223" t="s">
        <v>1497</v>
      </c>
      <c r="G221" s="221"/>
      <c r="H221" s="224">
        <v>5</v>
      </c>
      <c r="I221" s="225"/>
      <c r="J221" s="221"/>
      <c r="K221" s="221"/>
      <c r="L221" s="226"/>
      <c r="M221" s="227"/>
      <c r="N221" s="228"/>
      <c r="O221" s="228"/>
      <c r="P221" s="228"/>
      <c r="Q221" s="228"/>
      <c r="R221" s="228"/>
      <c r="S221" s="228"/>
      <c r="T221" s="229"/>
      <c r="AT221" s="230" t="s">
        <v>176</v>
      </c>
      <c r="AU221" s="230" t="s">
        <v>84</v>
      </c>
      <c r="AV221" s="14" t="s">
        <v>84</v>
      </c>
      <c r="AW221" s="14" t="s">
        <v>31</v>
      </c>
      <c r="AX221" s="14" t="s">
        <v>75</v>
      </c>
      <c r="AY221" s="230" t="s">
        <v>164</v>
      </c>
    </row>
    <row r="222" spans="1:65" s="2" customFormat="1" ht="26.45" customHeight="1">
      <c r="A222" s="34"/>
      <c r="B222" s="35"/>
      <c r="C222" s="191" t="s">
        <v>458</v>
      </c>
      <c r="D222" s="191" t="s">
        <v>167</v>
      </c>
      <c r="E222" s="192" t="s">
        <v>1774</v>
      </c>
      <c r="F222" s="193" t="s">
        <v>1775</v>
      </c>
      <c r="G222" s="194" t="s">
        <v>393</v>
      </c>
      <c r="H222" s="195">
        <v>5</v>
      </c>
      <c r="I222" s="196"/>
      <c r="J222" s="197">
        <f>ROUND(I222*H222,2)</f>
        <v>0</v>
      </c>
      <c r="K222" s="193" t="s">
        <v>171</v>
      </c>
      <c r="L222" s="39"/>
      <c r="M222" s="198" t="s">
        <v>1</v>
      </c>
      <c r="N222" s="199" t="s">
        <v>40</v>
      </c>
      <c r="O222" s="71"/>
      <c r="P222" s="200">
        <f>O222*H222</f>
        <v>0</v>
      </c>
      <c r="Q222" s="200">
        <v>0</v>
      </c>
      <c r="R222" s="200">
        <f>Q222*H222</f>
        <v>0</v>
      </c>
      <c r="S222" s="200">
        <v>0</v>
      </c>
      <c r="T222" s="201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02" t="s">
        <v>290</v>
      </c>
      <c r="AT222" s="202" t="s">
        <v>167</v>
      </c>
      <c r="AU222" s="202" t="s">
        <v>84</v>
      </c>
      <c r="AY222" s="17" t="s">
        <v>164</v>
      </c>
      <c r="BE222" s="203">
        <f>IF(N222="základní",J222,0)</f>
        <v>0</v>
      </c>
      <c r="BF222" s="203">
        <f>IF(N222="snížená",J222,0)</f>
        <v>0</v>
      </c>
      <c r="BG222" s="203">
        <f>IF(N222="zákl. přenesená",J222,0)</f>
        <v>0</v>
      </c>
      <c r="BH222" s="203">
        <f>IF(N222="sníž. přenesená",J222,0)</f>
        <v>0</v>
      </c>
      <c r="BI222" s="203">
        <f>IF(N222="nulová",J222,0)</f>
        <v>0</v>
      </c>
      <c r="BJ222" s="17" t="s">
        <v>82</v>
      </c>
      <c r="BK222" s="203">
        <f>ROUND(I222*H222,2)</f>
        <v>0</v>
      </c>
      <c r="BL222" s="17" t="s">
        <v>290</v>
      </c>
      <c r="BM222" s="202" t="s">
        <v>1883</v>
      </c>
    </row>
    <row r="223" spans="1:65" s="2" customFormat="1" ht="11.25">
      <c r="A223" s="34"/>
      <c r="B223" s="35"/>
      <c r="C223" s="36"/>
      <c r="D223" s="204" t="s">
        <v>174</v>
      </c>
      <c r="E223" s="36"/>
      <c r="F223" s="205" t="s">
        <v>1777</v>
      </c>
      <c r="G223" s="36"/>
      <c r="H223" s="36"/>
      <c r="I223" s="206"/>
      <c r="J223" s="36"/>
      <c r="K223" s="36"/>
      <c r="L223" s="39"/>
      <c r="M223" s="207"/>
      <c r="N223" s="208"/>
      <c r="O223" s="71"/>
      <c r="P223" s="71"/>
      <c r="Q223" s="71"/>
      <c r="R223" s="71"/>
      <c r="S223" s="71"/>
      <c r="T223" s="72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7" t="s">
        <v>174</v>
      </c>
      <c r="AU223" s="17" t="s">
        <v>84</v>
      </c>
    </row>
    <row r="224" spans="1:65" s="2" customFormat="1" ht="40.9" customHeight="1">
      <c r="A224" s="34"/>
      <c r="B224" s="35"/>
      <c r="C224" s="232" t="s">
        <v>464</v>
      </c>
      <c r="D224" s="232" t="s">
        <v>291</v>
      </c>
      <c r="E224" s="233" t="s">
        <v>1884</v>
      </c>
      <c r="F224" s="234" t="s">
        <v>1885</v>
      </c>
      <c r="G224" s="235" t="s">
        <v>1267</v>
      </c>
      <c r="H224" s="236">
        <v>8</v>
      </c>
      <c r="I224" s="237"/>
      <c r="J224" s="238">
        <f>ROUND(I224*H224,2)</f>
        <v>0</v>
      </c>
      <c r="K224" s="234" t="s">
        <v>1</v>
      </c>
      <c r="L224" s="239"/>
      <c r="M224" s="240" t="s">
        <v>1</v>
      </c>
      <c r="N224" s="241" t="s">
        <v>40</v>
      </c>
      <c r="O224" s="71"/>
      <c r="P224" s="200">
        <f>O224*H224</f>
        <v>0</v>
      </c>
      <c r="Q224" s="200">
        <v>0</v>
      </c>
      <c r="R224" s="200">
        <f>Q224*H224</f>
        <v>0</v>
      </c>
      <c r="S224" s="200">
        <v>0</v>
      </c>
      <c r="T224" s="201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02" t="s">
        <v>406</v>
      </c>
      <c r="AT224" s="202" t="s">
        <v>291</v>
      </c>
      <c r="AU224" s="202" t="s">
        <v>84</v>
      </c>
      <c r="AY224" s="17" t="s">
        <v>164</v>
      </c>
      <c r="BE224" s="203">
        <f>IF(N224="základní",J224,0)</f>
        <v>0</v>
      </c>
      <c r="BF224" s="203">
        <f>IF(N224="snížená",J224,0)</f>
        <v>0</v>
      </c>
      <c r="BG224" s="203">
        <f>IF(N224="zákl. přenesená",J224,0)</f>
        <v>0</v>
      </c>
      <c r="BH224" s="203">
        <f>IF(N224="sníž. přenesená",J224,0)</f>
        <v>0</v>
      </c>
      <c r="BI224" s="203">
        <f>IF(N224="nulová",J224,0)</f>
        <v>0</v>
      </c>
      <c r="BJ224" s="17" t="s">
        <v>82</v>
      </c>
      <c r="BK224" s="203">
        <f>ROUND(I224*H224,2)</f>
        <v>0</v>
      </c>
      <c r="BL224" s="17" t="s">
        <v>290</v>
      </c>
      <c r="BM224" s="202" t="s">
        <v>1886</v>
      </c>
    </row>
    <row r="225" spans="1:65" s="14" customFormat="1" ht="11.25">
      <c r="B225" s="220"/>
      <c r="C225" s="221"/>
      <c r="D225" s="211" t="s">
        <v>176</v>
      </c>
      <c r="E225" s="222" t="s">
        <v>1</v>
      </c>
      <c r="F225" s="223" t="s">
        <v>1887</v>
      </c>
      <c r="G225" s="221"/>
      <c r="H225" s="224">
        <v>8</v>
      </c>
      <c r="I225" s="225"/>
      <c r="J225" s="221"/>
      <c r="K225" s="221"/>
      <c r="L225" s="226"/>
      <c r="M225" s="227"/>
      <c r="N225" s="228"/>
      <c r="O225" s="228"/>
      <c r="P225" s="228"/>
      <c r="Q225" s="228"/>
      <c r="R225" s="228"/>
      <c r="S225" s="228"/>
      <c r="T225" s="229"/>
      <c r="AT225" s="230" t="s">
        <v>176</v>
      </c>
      <c r="AU225" s="230" t="s">
        <v>84</v>
      </c>
      <c r="AV225" s="14" t="s">
        <v>84</v>
      </c>
      <c r="AW225" s="14" t="s">
        <v>31</v>
      </c>
      <c r="AX225" s="14" t="s">
        <v>75</v>
      </c>
      <c r="AY225" s="230" t="s">
        <v>164</v>
      </c>
    </row>
    <row r="226" spans="1:65" s="2" customFormat="1" ht="40.9" customHeight="1">
      <c r="A226" s="34"/>
      <c r="B226" s="35"/>
      <c r="C226" s="232" t="s">
        <v>470</v>
      </c>
      <c r="D226" s="232" t="s">
        <v>291</v>
      </c>
      <c r="E226" s="233" t="s">
        <v>1888</v>
      </c>
      <c r="F226" s="234" t="s">
        <v>1889</v>
      </c>
      <c r="G226" s="235" t="s">
        <v>1267</v>
      </c>
      <c r="H226" s="236">
        <v>2</v>
      </c>
      <c r="I226" s="237"/>
      <c r="J226" s="238">
        <f>ROUND(I226*H226,2)</f>
        <v>0</v>
      </c>
      <c r="K226" s="234" t="s">
        <v>1</v>
      </c>
      <c r="L226" s="239"/>
      <c r="M226" s="240" t="s">
        <v>1</v>
      </c>
      <c r="N226" s="241" t="s">
        <v>40</v>
      </c>
      <c r="O226" s="71"/>
      <c r="P226" s="200">
        <f>O226*H226</f>
        <v>0</v>
      </c>
      <c r="Q226" s="200">
        <v>0</v>
      </c>
      <c r="R226" s="200">
        <f>Q226*H226</f>
        <v>0</v>
      </c>
      <c r="S226" s="200">
        <v>0</v>
      </c>
      <c r="T226" s="201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02" t="s">
        <v>406</v>
      </c>
      <c r="AT226" s="202" t="s">
        <v>291</v>
      </c>
      <c r="AU226" s="202" t="s">
        <v>84</v>
      </c>
      <c r="AY226" s="17" t="s">
        <v>164</v>
      </c>
      <c r="BE226" s="203">
        <f>IF(N226="základní",J226,0)</f>
        <v>0</v>
      </c>
      <c r="BF226" s="203">
        <f>IF(N226="snížená",J226,0)</f>
        <v>0</v>
      </c>
      <c r="BG226" s="203">
        <f>IF(N226="zákl. přenesená",J226,0)</f>
        <v>0</v>
      </c>
      <c r="BH226" s="203">
        <f>IF(N226="sníž. přenesená",J226,0)</f>
        <v>0</v>
      </c>
      <c r="BI226" s="203">
        <f>IF(N226="nulová",J226,0)</f>
        <v>0</v>
      </c>
      <c r="BJ226" s="17" t="s">
        <v>82</v>
      </c>
      <c r="BK226" s="203">
        <f>ROUND(I226*H226,2)</f>
        <v>0</v>
      </c>
      <c r="BL226" s="17" t="s">
        <v>290</v>
      </c>
      <c r="BM226" s="202" t="s">
        <v>1890</v>
      </c>
    </row>
    <row r="227" spans="1:65" s="14" customFormat="1" ht="11.25">
      <c r="B227" s="220"/>
      <c r="C227" s="221"/>
      <c r="D227" s="211" t="s">
        <v>176</v>
      </c>
      <c r="E227" s="222" t="s">
        <v>1</v>
      </c>
      <c r="F227" s="223" t="s">
        <v>1781</v>
      </c>
      <c r="G227" s="221"/>
      <c r="H227" s="224">
        <v>2</v>
      </c>
      <c r="I227" s="225"/>
      <c r="J227" s="221"/>
      <c r="K227" s="221"/>
      <c r="L227" s="226"/>
      <c r="M227" s="227"/>
      <c r="N227" s="228"/>
      <c r="O227" s="228"/>
      <c r="P227" s="228"/>
      <c r="Q227" s="228"/>
      <c r="R227" s="228"/>
      <c r="S227" s="228"/>
      <c r="T227" s="229"/>
      <c r="AT227" s="230" t="s">
        <v>176</v>
      </c>
      <c r="AU227" s="230" t="s">
        <v>84</v>
      </c>
      <c r="AV227" s="14" t="s">
        <v>84</v>
      </c>
      <c r="AW227" s="14" t="s">
        <v>31</v>
      </c>
      <c r="AX227" s="14" t="s">
        <v>75</v>
      </c>
      <c r="AY227" s="230" t="s">
        <v>164</v>
      </c>
    </row>
    <row r="228" spans="1:65" s="2" customFormat="1" ht="24" customHeight="1">
      <c r="A228" s="34"/>
      <c r="B228" s="35"/>
      <c r="C228" s="191" t="s">
        <v>475</v>
      </c>
      <c r="D228" s="191" t="s">
        <v>167</v>
      </c>
      <c r="E228" s="192" t="s">
        <v>1782</v>
      </c>
      <c r="F228" s="193" t="s">
        <v>1783</v>
      </c>
      <c r="G228" s="194" t="s">
        <v>393</v>
      </c>
      <c r="H228" s="195">
        <v>10</v>
      </c>
      <c r="I228" s="196"/>
      <c r="J228" s="197">
        <f>ROUND(I228*H228,2)</f>
        <v>0</v>
      </c>
      <c r="K228" s="193" t="s">
        <v>171</v>
      </c>
      <c r="L228" s="39"/>
      <c r="M228" s="198" t="s">
        <v>1</v>
      </c>
      <c r="N228" s="199" t="s">
        <v>40</v>
      </c>
      <c r="O228" s="71"/>
      <c r="P228" s="200">
        <f>O228*H228</f>
        <v>0</v>
      </c>
      <c r="Q228" s="200">
        <v>0</v>
      </c>
      <c r="R228" s="200">
        <f>Q228*H228</f>
        <v>0</v>
      </c>
      <c r="S228" s="200">
        <v>0</v>
      </c>
      <c r="T228" s="201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02" t="s">
        <v>290</v>
      </c>
      <c r="AT228" s="202" t="s">
        <v>167</v>
      </c>
      <c r="AU228" s="202" t="s">
        <v>84</v>
      </c>
      <c r="AY228" s="17" t="s">
        <v>164</v>
      </c>
      <c r="BE228" s="203">
        <f>IF(N228="základní",J228,0)</f>
        <v>0</v>
      </c>
      <c r="BF228" s="203">
        <f>IF(N228="snížená",J228,0)</f>
        <v>0</v>
      </c>
      <c r="BG228" s="203">
        <f>IF(N228="zákl. přenesená",J228,0)</f>
        <v>0</v>
      </c>
      <c r="BH228" s="203">
        <f>IF(N228="sníž. přenesená",J228,0)</f>
        <v>0</v>
      </c>
      <c r="BI228" s="203">
        <f>IF(N228="nulová",J228,0)</f>
        <v>0</v>
      </c>
      <c r="BJ228" s="17" t="s">
        <v>82</v>
      </c>
      <c r="BK228" s="203">
        <f>ROUND(I228*H228,2)</f>
        <v>0</v>
      </c>
      <c r="BL228" s="17" t="s">
        <v>290</v>
      </c>
      <c r="BM228" s="202" t="s">
        <v>1891</v>
      </c>
    </row>
    <row r="229" spans="1:65" s="2" customFormat="1" ht="11.25">
      <c r="A229" s="34"/>
      <c r="B229" s="35"/>
      <c r="C229" s="36"/>
      <c r="D229" s="204" t="s">
        <v>174</v>
      </c>
      <c r="E229" s="36"/>
      <c r="F229" s="205" t="s">
        <v>1785</v>
      </c>
      <c r="G229" s="36"/>
      <c r="H229" s="36"/>
      <c r="I229" s="206"/>
      <c r="J229" s="36"/>
      <c r="K229" s="36"/>
      <c r="L229" s="39"/>
      <c r="M229" s="207"/>
      <c r="N229" s="208"/>
      <c r="O229" s="71"/>
      <c r="P229" s="71"/>
      <c r="Q229" s="71"/>
      <c r="R229" s="71"/>
      <c r="S229" s="71"/>
      <c r="T229" s="72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174</v>
      </c>
      <c r="AU229" s="17" t="s">
        <v>84</v>
      </c>
    </row>
    <row r="230" spans="1:65" s="2" customFormat="1" ht="26.45" customHeight="1">
      <c r="A230" s="34"/>
      <c r="B230" s="35"/>
      <c r="C230" s="232" t="s">
        <v>482</v>
      </c>
      <c r="D230" s="232" t="s">
        <v>291</v>
      </c>
      <c r="E230" s="233" t="s">
        <v>1892</v>
      </c>
      <c r="F230" s="234" t="s">
        <v>1893</v>
      </c>
      <c r="G230" s="235" t="s">
        <v>1267</v>
      </c>
      <c r="H230" s="236">
        <v>2</v>
      </c>
      <c r="I230" s="237"/>
      <c r="J230" s="238">
        <f>ROUND(I230*H230,2)</f>
        <v>0</v>
      </c>
      <c r="K230" s="234" t="s">
        <v>1</v>
      </c>
      <c r="L230" s="239"/>
      <c r="M230" s="240" t="s">
        <v>1</v>
      </c>
      <c r="N230" s="241" t="s">
        <v>40</v>
      </c>
      <c r="O230" s="71"/>
      <c r="P230" s="200">
        <f>O230*H230</f>
        <v>0</v>
      </c>
      <c r="Q230" s="200">
        <v>0</v>
      </c>
      <c r="R230" s="200">
        <f>Q230*H230</f>
        <v>0</v>
      </c>
      <c r="S230" s="200">
        <v>0</v>
      </c>
      <c r="T230" s="201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202" t="s">
        <v>992</v>
      </c>
      <c r="AT230" s="202" t="s">
        <v>291</v>
      </c>
      <c r="AU230" s="202" t="s">
        <v>84</v>
      </c>
      <c r="AY230" s="17" t="s">
        <v>164</v>
      </c>
      <c r="BE230" s="203">
        <f>IF(N230="základní",J230,0)</f>
        <v>0</v>
      </c>
      <c r="BF230" s="203">
        <f>IF(N230="snížená",J230,0)</f>
        <v>0</v>
      </c>
      <c r="BG230" s="203">
        <f>IF(N230="zákl. přenesená",J230,0)</f>
        <v>0</v>
      </c>
      <c r="BH230" s="203">
        <f>IF(N230="sníž. přenesená",J230,0)</f>
        <v>0</v>
      </c>
      <c r="BI230" s="203">
        <f>IF(N230="nulová",J230,0)</f>
        <v>0</v>
      </c>
      <c r="BJ230" s="17" t="s">
        <v>82</v>
      </c>
      <c r="BK230" s="203">
        <f>ROUND(I230*H230,2)</f>
        <v>0</v>
      </c>
      <c r="BL230" s="17" t="s">
        <v>992</v>
      </c>
      <c r="BM230" s="202" t="s">
        <v>1894</v>
      </c>
    </row>
    <row r="231" spans="1:65" s="14" customFormat="1" ht="11.25">
      <c r="B231" s="220"/>
      <c r="C231" s="221"/>
      <c r="D231" s="211" t="s">
        <v>176</v>
      </c>
      <c r="E231" s="222" t="s">
        <v>1</v>
      </c>
      <c r="F231" s="223" t="s">
        <v>1808</v>
      </c>
      <c r="G231" s="221"/>
      <c r="H231" s="224">
        <v>2</v>
      </c>
      <c r="I231" s="225"/>
      <c r="J231" s="221"/>
      <c r="K231" s="221"/>
      <c r="L231" s="226"/>
      <c r="M231" s="227"/>
      <c r="N231" s="228"/>
      <c r="O231" s="228"/>
      <c r="P231" s="228"/>
      <c r="Q231" s="228"/>
      <c r="R231" s="228"/>
      <c r="S231" s="228"/>
      <c r="T231" s="229"/>
      <c r="AT231" s="230" t="s">
        <v>176</v>
      </c>
      <c r="AU231" s="230" t="s">
        <v>84</v>
      </c>
      <c r="AV231" s="14" t="s">
        <v>84</v>
      </c>
      <c r="AW231" s="14" t="s">
        <v>31</v>
      </c>
      <c r="AX231" s="14" t="s">
        <v>75</v>
      </c>
      <c r="AY231" s="230" t="s">
        <v>164</v>
      </c>
    </row>
    <row r="232" spans="1:65" s="2" customFormat="1" ht="24" customHeight="1">
      <c r="A232" s="34"/>
      <c r="B232" s="35"/>
      <c r="C232" s="191" t="s">
        <v>489</v>
      </c>
      <c r="D232" s="191" t="s">
        <v>167</v>
      </c>
      <c r="E232" s="192" t="s">
        <v>1895</v>
      </c>
      <c r="F232" s="193" t="s">
        <v>1896</v>
      </c>
      <c r="G232" s="194" t="s">
        <v>393</v>
      </c>
      <c r="H232" s="195">
        <v>2</v>
      </c>
      <c r="I232" s="196"/>
      <c r="J232" s="197">
        <f>ROUND(I232*H232,2)</f>
        <v>0</v>
      </c>
      <c r="K232" s="193" t="s">
        <v>171</v>
      </c>
      <c r="L232" s="39"/>
      <c r="M232" s="198" t="s">
        <v>1</v>
      </c>
      <c r="N232" s="199" t="s">
        <v>40</v>
      </c>
      <c r="O232" s="71"/>
      <c r="P232" s="200">
        <f>O232*H232</f>
        <v>0</v>
      </c>
      <c r="Q232" s="200">
        <v>0</v>
      </c>
      <c r="R232" s="200">
        <f>Q232*H232</f>
        <v>0</v>
      </c>
      <c r="S232" s="200">
        <v>0</v>
      </c>
      <c r="T232" s="201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202" t="s">
        <v>290</v>
      </c>
      <c r="AT232" s="202" t="s">
        <v>167</v>
      </c>
      <c r="AU232" s="202" t="s">
        <v>84</v>
      </c>
      <c r="AY232" s="17" t="s">
        <v>164</v>
      </c>
      <c r="BE232" s="203">
        <f>IF(N232="základní",J232,0)</f>
        <v>0</v>
      </c>
      <c r="BF232" s="203">
        <f>IF(N232="snížená",J232,0)</f>
        <v>0</v>
      </c>
      <c r="BG232" s="203">
        <f>IF(N232="zákl. přenesená",J232,0)</f>
        <v>0</v>
      </c>
      <c r="BH232" s="203">
        <f>IF(N232="sníž. přenesená",J232,0)</f>
        <v>0</v>
      </c>
      <c r="BI232" s="203">
        <f>IF(N232="nulová",J232,0)</f>
        <v>0</v>
      </c>
      <c r="BJ232" s="17" t="s">
        <v>82</v>
      </c>
      <c r="BK232" s="203">
        <f>ROUND(I232*H232,2)</f>
        <v>0</v>
      </c>
      <c r="BL232" s="17" t="s">
        <v>290</v>
      </c>
      <c r="BM232" s="202" t="s">
        <v>1897</v>
      </c>
    </row>
    <row r="233" spans="1:65" s="2" customFormat="1" ht="11.25">
      <c r="A233" s="34"/>
      <c r="B233" s="35"/>
      <c r="C233" s="36"/>
      <c r="D233" s="204" t="s">
        <v>174</v>
      </c>
      <c r="E233" s="36"/>
      <c r="F233" s="205" t="s">
        <v>1898</v>
      </c>
      <c r="G233" s="36"/>
      <c r="H233" s="36"/>
      <c r="I233" s="206"/>
      <c r="J233" s="36"/>
      <c r="K233" s="36"/>
      <c r="L233" s="39"/>
      <c r="M233" s="207"/>
      <c r="N233" s="208"/>
      <c r="O233" s="71"/>
      <c r="P233" s="71"/>
      <c r="Q233" s="71"/>
      <c r="R233" s="71"/>
      <c r="S233" s="71"/>
      <c r="T233" s="72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7" t="s">
        <v>174</v>
      </c>
      <c r="AU233" s="17" t="s">
        <v>84</v>
      </c>
    </row>
    <row r="234" spans="1:65" s="2" customFormat="1" ht="16.5" customHeight="1">
      <c r="A234" s="34"/>
      <c r="B234" s="35"/>
      <c r="C234" s="232" t="s">
        <v>495</v>
      </c>
      <c r="D234" s="232" t="s">
        <v>291</v>
      </c>
      <c r="E234" s="233" t="s">
        <v>1899</v>
      </c>
      <c r="F234" s="234" t="s">
        <v>1900</v>
      </c>
      <c r="G234" s="235" t="s">
        <v>1267</v>
      </c>
      <c r="H234" s="236">
        <v>2</v>
      </c>
      <c r="I234" s="237"/>
      <c r="J234" s="238">
        <f>ROUND(I234*H234,2)</f>
        <v>0</v>
      </c>
      <c r="K234" s="234" t="s">
        <v>1</v>
      </c>
      <c r="L234" s="239"/>
      <c r="M234" s="240" t="s">
        <v>1</v>
      </c>
      <c r="N234" s="241" t="s">
        <v>40</v>
      </c>
      <c r="O234" s="71"/>
      <c r="P234" s="200">
        <f>O234*H234</f>
        <v>0</v>
      </c>
      <c r="Q234" s="200">
        <v>0</v>
      </c>
      <c r="R234" s="200">
        <f>Q234*H234</f>
        <v>0</v>
      </c>
      <c r="S234" s="200">
        <v>0</v>
      </c>
      <c r="T234" s="201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02" t="s">
        <v>992</v>
      </c>
      <c r="AT234" s="202" t="s">
        <v>291</v>
      </c>
      <c r="AU234" s="202" t="s">
        <v>84</v>
      </c>
      <c r="AY234" s="17" t="s">
        <v>164</v>
      </c>
      <c r="BE234" s="203">
        <f>IF(N234="základní",J234,0)</f>
        <v>0</v>
      </c>
      <c r="BF234" s="203">
        <f>IF(N234="snížená",J234,0)</f>
        <v>0</v>
      </c>
      <c r="BG234" s="203">
        <f>IF(N234="zákl. přenesená",J234,0)</f>
        <v>0</v>
      </c>
      <c r="BH234" s="203">
        <f>IF(N234="sníž. přenesená",J234,0)</f>
        <v>0</v>
      </c>
      <c r="BI234" s="203">
        <f>IF(N234="nulová",J234,0)</f>
        <v>0</v>
      </c>
      <c r="BJ234" s="17" t="s">
        <v>82</v>
      </c>
      <c r="BK234" s="203">
        <f>ROUND(I234*H234,2)</f>
        <v>0</v>
      </c>
      <c r="BL234" s="17" t="s">
        <v>992</v>
      </c>
      <c r="BM234" s="202" t="s">
        <v>1901</v>
      </c>
    </row>
    <row r="235" spans="1:65" s="14" customFormat="1" ht="11.25">
      <c r="B235" s="220"/>
      <c r="C235" s="221"/>
      <c r="D235" s="211" t="s">
        <v>176</v>
      </c>
      <c r="E235" s="222" t="s">
        <v>1</v>
      </c>
      <c r="F235" s="223" t="s">
        <v>1902</v>
      </c>
      <c r="G235" s="221"/>
      <c r="H235" s="224">
        <v>1</v>
      </c>
      <c r="I235" s="225"/>
      <c r="J235" s="221"/>
      <c r="K235" s="221"/>
      <c r="L235" s="226"/>
      <c r="M235" s="227"/>
      <c r="N235" s="228"/>
      <c r="O235" s="228"/>
      <c r="P235" s="228"/>
      <c r="Q235" s="228"/>
      <c r="R235" s="228"/>
      <c r="S235" s="228"/>
      <c r="T235" s="229"/>
      <c r="AT235" s="230" t="s">
        <v>176</v>
      </c>
      <c r="AU235" s="230" t="s">
        <v>84</v>
      </c>
      <c r="AV235" s="14" t="s">
        <v>84</v>
      </c>
      <c r="AW235" s="14" t="s">
        <v>31</v>
      </c>
      <c r="AX235" s="14" t="s">
        <v>75</v>
      </c>
      <c r="AY235" s="230" t="s">
        <v>164</v>
      </c>
    </row>
    <row r="236" spans="1:65" s="14" customFormat="1" ht="11.25">
      <c r="B236" s="220"/>
      <c r="C236" s="221"/>
      <c r="D236" s="211" t="s">
        <v>176</v>
      </c>
      <c r="E236" s="222" t="s">
        <v>1</v>
      </c>
      <c r="F236" s="223" t="s">
        <v>1851</v>
      </c>
      <c r="G236" s="221"/>
      <c r="H236" s="224">
        <v>1</v>
      </c>
      <c r="I236" s="225"/>
      <c r="J236" s="221"/>
      <c r="K236" s="221"/>
      <c r="L236" s="226"/>
      <c r="M236" s="227"/>
      <c r="N236" s="228"/>
      <c r="O236" s="228"/>
      <c r="P236" s="228"/>
      <c r="Q236" s="228"/>
      <c r="R236" s="228"/>
      <c r="S236" s="228"/>
      <c r="T236" s="229"/>
      <c r="AT236" s="230" t="s">
        <v>176</v>
      </c>
      <c r="AU236" s="230" t="s">
        <v>84</v>
      </c>
      <c r="AV236" s="14" t="s">
        <v>84</v>
      </c>
      <c r="AW236" s="14" t="s">
        <v>31</v>
      </c>
      <c r="AX236" s="14" t="s">
        <v>75</v>
      </c>
      <c r="AY236" s="230" t="s">
        <v>164</v>
      </c>
    </row>
    <row r="237" spans="1:65" s="2" customFormat="1" ht="16.5" customHeight="1">
      <c r="A237" s="34"/>
      <c r="B237" s="35"/>
      <c r="C237" s="232" t="s">
        <v>500</v>
      </c>
      <c r="D237" s="232" t="s">
        <v>291</v>
      </c>
      <c r="E237" s="233" t="s">
        <v>1903</v>
      </c>
      <c r="F237" s="234" t="s">
        <v>1904</v>
      </c>
      <c r="G237" s="235" t="s">
        <v>1267</v>
      </c>
      <c r="H237" s="236">
        <v>24</v>
      </c>
      <c r="I237" s="237"/>
      <c r="J237" s="238">
        <f>ROUND(I237*H237,2)</f>
        <v>0</v>
      </c>
      <c r="K237" s="234" t="s">
        <v>1</v>
      </c>
      <c r="L237" s="239"/>
      <c r="M237" s="240" t="s">
        <v>1</v>
      </c>
      <c r="N237" s="241" t="s">
        <v>40</v>
      </c>
      <c r="O237" s="71"/>
      <c r="P237" s="200">
        <f>O237*H237</f>
        <v>0</v>
      </c>
      <c r="Q237" s="200">
        <v>0</v>
      </c>
      <c r="R237" s="200">
        <f>Q237*H237</f>
        <v>0</v>
      </c>
      <c r="S237" s="200">
        <v>0</v>
      </c>
      <c r="T237" s="201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202" t="s">
        <v>992</v>
      </c>
      <c r="AT237" s="202" t="s">
        <v>291</v>
      </c>
      <c r="AU237" s="202" t="s">
        <v>84</v>
      </c>
      <c r="AY237" s="17" t="s">
        <v>164</v>
      </c>
      <c r="BE237" s="203">
        <f>IF(N237="základní",J237,0)</f>
        <v>0</v>
      </c>
      <c r="BF237" s="203">
        <f>IF(N237="snížená",J237,0)</f>
        <v>0</v>
      </c>
      <c r="BG237" s="203">
        <f>IF(N237="zákl. přenesená",J237,0)</f>
        <v>0</v>
      </c>
      <c r="BH237" s="203">
        <f>IF(N237="sníž. přenesená",J237,0)</f>
        <v>0</v>
      </c>
      <c r="BI237" s="203">
        <f>IF(N237="nulová",J237,0)</f>
        <v>0</v>
      </c>
      <c r="BJ237" s="17" t="s">
        <v>82</v>
      </c>
      <c r="BK237" s="203">
        <f>ROUND(I237*H237,2)</f>
        <v>0</v>
      </c>
      <c r="BL237" s="17" t="s">
        <v>992</v>
      </c>
      <c r="BM237" s="202" t="s">
        <v>1905</v>
      </c>
    </row>
    <row r="238" spans="1:65" s="14" customFormat="1" ht="11.25">
      <c r="B238" s="220"/>
      <c r="C238" s="221"/>
      <c r="D238" s="211" t="s">
        <v>176</v>
      </c>
      <c r="E238" s="222" t="s">
        <v>1</v>
      </c>
      <c r="F238" s="223" t="s">
        <v>1906</v>
      </c>
      <c r="G238" s="221"/>
      <c r="H238" s="224">
        <v>12</v>
      </c>
      <c r="I238" s="225"/>
      <c r="J238" s="221"/>
      <c r="K238" s="221"/>
      <c r="L238" s="226"/>
      <c r="M238" s="227"/>
      <c r="N238" s="228"/>
      <c r="O238" s="228"/>
      <c r="P238" s="228"/>
      <c r="Q238" s="228"/>
      <c r="R238" s="228"/>
      <c r="S238" s="228"/>
      <c r="T238" s="229"/>
      <c r="AT238" s="230" t="s">
        <v>176</v>
      </c>
      <c r="AU238" s="230" t="s">
        <v>84</v>
      </c>
      <c r="AV238" s="14" t="s">
        <v>84</v>
      </c>
      <c r="AW238" s="14" t="s">
        <v>31</v>
      </c>
      <c r="AX238" s="14" t="s">
        <v>75</v>
      </c>
      <c r="AY238" s="230" t="s">
        <v>164</v>
      </c>
    </row>
    <row r="239" spans="1:65" s="14" customFormat="1" ht="11.25">
      <c r="B239" s="220"/>
      <c r="C239" s="221"/>
      <c r="D239" s="211" t="s">
        <v>176</v>
      </c>
      <c r="E239" s="222" t="s">
        <v>1</v>
      </c>
      <c r="F239" s="223" t="s">
        <v>1907</v>
      </c>
      <c r="G239" s="221"/>
      <c r="H239" s="224">
        <v>12</v>
      </c>
      <c r="I239" s="225"/>
      <c r="J239" s="221"/>
      <c r="K239" s="221"/>
      <c r="L239" s="226"/>
      <c r="M239" s="227"/>
      <c r="N239" s="228"/>
      <c r="O239" s="228"/>
      <c r="P239" s="228"/>
      <c r="Q239" s="228"/>
      <c r="R239" s="228"/>
      <c r="S239" s="228"/>
      <c r="T239" s="229"/>
      <c r="AT239" s="230" t="s">
        <v>176</v>
      </c>
      <c r="AU239" s="230" t="s">
        <v>84</v>
      </c>
      <c r="AV239" s="14" t="s">
        <v>84</v>
      </c>
      <c r="AW239" s="14" t="s">
        <v>31</v>
      </c>
      <c r="AX239" s="14" t="s">
        <v>75</v>
      </c>
      <c r="AY239" s="230" t="s">
        <v>164</v>
      </c>
    </row>
    <row r="240" spans="1:65" s="2" customFormat="1" ht="26.45" customHeight="1">
      <c r="A240" s="34"/>
      <c r="B240" s="35"/>
      <c r="C240" s="191" t="s">
        <v>505</v>
      </c>
      <c r="D240" s="191" t="s">
        <v>167</v>
      </c>
      <c r="E240" s="192" t="s">
        <v>1908</v>
      </c>
      <c r="F240" s="193" t="s">
        <v>1909</v>
      </c>
      <c r="G240" s="194" t="s">
        <v>393</v>
      </c>
      <c r="H240" s="195">
        <v>26</v>
      </c>
      <c r="I240" s="196"/>
      <c r="J240" s="197">
        <f>ROUND(I240*H240,2)</f>
        <v>0</v>
      </c>
      <c r="K240" s="193" t="s">
        <v>171</v>
      </c>
      <c r="L240" s="39"/>
      <c r="M240" s="198" t="s">
        <v>1</v>
      </c>
      <c r="N240" s="199" t="s">
        <v>40</v>
      </c>
      <c r="O240" s="71"/>
      <c r="P240" s="200">
        <f>O240*H240</f>
        <v>0</v>
      </c>
      <c r="Q240" s="200">
        <v>0</v>
      </c>
      <c r="R240" s="200">
        <f>Q240*H240</f>
        <v>0</v>
      </c>
      <c r="S240" s="200">
        <v>0</v>
      </c>
      <c r="T240" s="201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02" t="s">
        <v>290</v>
      </c>
      <c r="AT240" s="202" t="s">
        <v>167</v>
      </c>
      <c r="AU240" s="202" t="s">
        <v>84</v>
      </c>
      <c r="AY240" s="17" t="s">
        <v>164</v>
      </c>
      <c r="BE240" s="203">
        <f>IF(N240="základní",J240,0)</f>
        <v>0</v>
      </c>
      <c r="BF240" s="203">
        <f>IF(N240="snížená",J240,0)</f>
        <v>0</v>
      </c>
      <c r="BG240" s="203">
        <f>IF(N240="zákl. přenesená",J240,0)</f>
        <v>0</v>
      </c>
      <c r="BH240" s="203">
        <f>IF(N240="sníž. přenesená",J240,0)</f>
        <v>0</v>
      </c>
      <c r="BI240" s="203">
        <f>IF(N240="nulová",J240,0)</f>
        <v>0</v>
      </c>
      <c r="BJ240" s="17" t="s">
        <v>82</v>
      </c>
      <c r="BK240" s="203">
        <f>ROUND(I240*H240,2)</f>
        <v>0</v>
      </c>
      <c r="BL240" s="17" t="s">
        <v>290</v>
      </c>
      <c r="BM240" s="202" t="s">
        <v>1910</v>
      </c>
    </row>
    <row r="241" spans="1:65" s="2" customFormat="1" ht="11.25">
      <c r="A241" s="34"/>
      <c r="B241" s="35"/>
      <c r="C241" s="36"/>
      <c r="D241" s="204" t="s">
        <v>174</v>
      </c>
      <c r="E241" s="36"/>
      <c r="F241" s="205" t="s">
        <v>1911</v>
      </c>
      <c r="G241" s="36"/>
      <c r="H241" s="36"/>
      <c r="I241" s="206"/>
      <c r="J241" s="36"/>
      <c r="K241" s="36"/>
      <c r="L241" s="39"/>
      <c r="M241" s="207"/>
      <c r="N241" s="208"/>
      <c r="O241" s="71"/>
      <c r="P241" s="71"/>
      <c r="Q241" s="71"/>
      <c r="R241" s="71"/>
      <c r="S241" s="71"/>
      <c r="T241" s="72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7" t="s">
        <v>174</v>
      </c>
      <c r="AU241" s="17" t="s">
        <v>84</v>
      </c>
    </row>
    <row r="242" spans="1:65" s="2" customFormat="1" ht="26.45" customHeight="1">
      <c r="A242" s="34"/>
      <c r="B242" s="35"/>
      <c r="C242" s="232" t="s">
        <v>512</v>
      </c>
      <c r="D242" s="232" t="s">
        <v>291</v>
      </c>
      <c r="E242" s="233" t="s">
        <v>1912</v>
      </c>
      <c r="F242" s="234" t="s">
        <v>1913</v>
      </c>
      <c r="G242" s="235" t="s">
        <v>1267</v>
      </c>
      <c r="H242" s="236">
        <v>2</v>
      </c>
      <c r="I242" s="237"/>
      <c r="J242" s="238">
        <f>ROUND(I242*H242,2)</f>
        <v>0</v>
      </c>
      <c r="K242" s="234" t="s">
        <v>1</v>
      </c>
      <c r="L242" s="239"/>
      <c r="M242" s="240" t="s">
        <v>1</v>
      </c>
      <c r="N242" s="241" t="s">
        <v>40</v>
      </c>
      <c r="O242" s="71"/>
      <c r="P242" s="200">
        <f>O242*H242</f>
        <v>0</v>
      </c>
      <c r="Q242" s="200">
        <v>0</v>
      </c>
      <c r="R242" s="200">
        <f>Q242*H242</f>
        <v>0</v>
      </c>
      <c r="S242" s="200">
        <v>0</v>
      </c>
      <c r="T242" s="201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02" t="s">
        <v>992</v>
      </c>
      <c r="AT242" s="202" t="s">
        <v>291</v>
      </c>
      <c r="AU242" s="202" t="s">
        <v>84</v>
      </c>
      <c r="AY242" s="17" t="s">
        <v>164</v>
      </c>
      <c r="BE242" s="203">
        <f>IF(N242="základní",J242,0)</f>
        <v>0</v>
      </c>
      <c r="BF242" s="203">
        <f>IF(N242="snížená",J242,0)</f>
        <v>0</v>
      </c>
      <c r="BG242" s="203">
        <f>IF(N242="zákl. přenesená",J242,0)</f>
        <v>0</v>
      </c>
      <c r="BH242" s="203">
        <f>IF(N242="sníž. přenesená",J242,0)</f>
        <v>0</v>
      </c>
      <c r="BI242" s="203">
        <f>IF(N242="nulová",J242,0)</f>
        <v>0</v>
      </c>
      <c r="BJ242" s="17" t="s">
        <v>82</v>
      </c>
      <c r="BK242" s="203">
        <f>ROUND(I242*H242,2)</f>
        <v>0</v>
      </c>
      <c r="BL242" s="17" t="s">
        <v>992</v>
      </c>
      <c r="BM242" s="202" t="s">
        <v>1914</v>
      </c>
    </row>
    <row r="243" spans="1:65" s="13" customFormat="1" ht="22.5">
      <c r="B243" s="209"/>
      <c r="C243" s="210"/>
      <c r="D243" s="211" t="s">
        <v>176</v>
      </c>
      <c r="E243" s="212" t="s">
        <v>1</v>
      </c>
      <c r="F243" s="213" t="s">
        <v>1915</v>
      </c>
      <c r="G243" s="210"/>
      <c r="H243" s="212" t="s">
        <v>1</v>
      </c>
      <c r="I243" s="214"/>
      <c r="J243" s="210"/>
      <c r="K243" s="210"/>
      <c r="L243" s="215"/>
      <c r="M243" s="216"/>
      <c r="N243" s="217"/>
      <c r="O243" s="217"/>
      <c r="P243" s="217"/>
      <c r="Q243" s="217"/>
      <c r="R243" s="217"/>
      <c r="S243" s="217"/>
      <c r="T243" s="218"/>
      <c r="AT243" s="219" t="s">
        <v>176</v>
      </c>
      <c r="AU243" s="219" t="s">
        <v>84</v>
      </c>
      <c r="AV243" s="13" t="s">
        <v>82</v>
      </c>
      <c r="AW243" s="13" t="s">
        <v>31</v>
      </c>
      <c r="AX243" s="13" t="s">
        <v>75</v>
      </c>
      <c r="AY243" s="219" t="s">
        <v>164</v>
      </c>
    </row>
    <row r="244" spans="1:65" s="14" customFormat="1" ht="11.25">
      <c r="B244" s="220"/>
      <c r="C244" s="221"/>
      <c r="D244" s="211" t="s">
        <v>176</v>
      </c>
      <c r="E244" s="222" t="s">
        <v>1</v>
      </c>
      <c r="F244" s="223" t="s">
        <v>1902</v>
      </c>
      <c r="G244" s="221"/>
      <c r="H244" s="224">
        <v>1</v>
      </c>
      <c r="I244" s="225"/>
      <c r="J244" s="221"/>
      <c r="K244" s="221"/>
      <c r="L244" s="226"/>
      <c r="M244" s="227"/>
      <c r="N244" s="228"/>
      <c r="O244" s="228"/>
      <c r="P244" s="228"/>
      <c r="Q244" s="228"/>
      <c r="R244" s="228"/>
      <c r="S244" s="228"/>
      <c r="T244" s="229"/>
      <c r="AT244" s="230" t="s">
        <v>176</v>
      </c>
      <c r="AU244" s="230" t="s">
        <v>84</v>
      </c>
      <c r="AV244" s="14" t="s">
        <v>84</v>
      </c>
      <c r="AW244" s="14" t="s">
        <v>31</v>
      </c>
      <c r="AX244" s="14" t="s">
        <v>75</v>
      </c>
      <c r="AY244" s="230" t="s">
        <v>164</v>
      </c>
    </row>
    <row r="245" spans="1:65" s="14" customFormat="1" ht="11.25">
      <c r="B245" s="220"/>
      <c r="C245" s="221"/>
      <c r="D245" s="211" t="s">
        <v>176</v>
      </c>
      <c r="E245" s="222" t="s">
        <v>1</v>
      </c>
      <c r="F245" s="223" t="s">
        <v>1916</v>
      </c>
      <c r="G245" s="221"/>
      <c r="H245" s="224">
        <v>1</v>
      </c>
      <c r="I245" s="225"/>
      <c r="J245" s="221"/>
      <c r="K245" s="221"/>
      <c r="L245" s="226"/>
      <c r="M245" s="227"/>
      <c r="N245" s="228"/>
      <c r="O245" s="228"/>
      <c r="P245" s="228"/>
      <c r="Q245" s="228"/>
      <c r="R245" s="228"/>
      <c r="S245" s="228"/>
      <c r="T245" s="229"/>
      <c r="AT245" s="230" t="s">
        <v>176</v>
      </c>
      <c r="AU245" s="230" t="s">
        <v>84</v>
      </c>
      <c r="AV245" s="14" t="s">
        <v>84</v>
      </c>
      <c r="AW245" s="14" t="s">
        <v>31</v>
      </c>
      <c r="AX245" s="14" t="s">
        <v>75</v>
      </c>
      <c r="AY245" s="230" t="s">
        <v>164</v>
      </c>
    </row>
    <row r="246" spans="1:65" s="2" customFormat="1" ht="26.45" customHeight="1">
      <c r="A246" s="34"/>
      <c r="B246" s="35"/>
      <c r="C246" s="232" t="s">
        <v>518</v>
      </c>
      <c r="D246" s="232" t="s">
        <v>291</v>
      </c>
      <c r="E246" s="233" t="s">
        <v>1917</v>
      </c>
      <c r="F246" s="234" t="s">
        <v>1918</v>
      </c>
      <c r="G246" s="235" t="s">
        <v>1267</v>
      </c>
      <c r="H246" s="236">
        <v>1</v>
      </c>
      <c r="I246" s="237"/>
      <c r="J246" s="238">
        <f>ROUND(I246*H246,2)</f>
        <v>0</v>
      </c>
      <c r="K246" s="234" t="s">
        <v>1</v>
      </c>
      <c r="L246" s="239"/>
      <c r="M246" s="240" t="s">
        <v>1</v>
      </c>
      <c r="N246" s="241" t="s">
        <v>40</v>
      </c>
      <c r="O246" s="71"/>
      <c r="P246" s="200">
        <f>O246*H246</f>
        <v>0</v>
      </c>
      <c r="Q246" s="200">
        <v>0</v>
      </c>
      <c r="R246" s="200">
        <f>Q246*H246</f>
        <v>0</v>
      </c>
      <c r="S246" s="200">
        <v>0</v>
      </c>
      <c r="T246" s="201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202" t="s">
        <v>992</v>
      </c>
      <c r="AT246" s="202" t="s">
        <v>291</v>
      </c>
      <c r="AU246" s="202" t="s">
        <v>84</v>
      </c>
      <c r="AY246" s="17" t="s">
        <v>164</v>
      </c>
      <c r="BE246" s="203">
        <f>IF(N246="základní",J246,0)</f>
        <v>0</v>
      </c>
      <c r="BF246" s="203">
        <f>IF(N246="snížená",J246,0)</f>
        <v>0</v>
      </c>
      <c r="BG246" s="203">
        <f>IF(N246="zákl. přenesená",J246,0)</f>
        <v>0</v>
      </c>
      <c r="BH246" s="203">
        <f>IF(N246="sníž. přenesená",J246,0)</f>
        <v>0</v>
      </c>
      <c r="BI246" s="203">
        <f>IF(N246="nulová",J246,0)</f>
        <v>0</v>
      </c>
      <c r="BJ246" s="17" t="s">
        <v>82</v>
      </c>
      <c r="BK246" s="203">
        <f>ROUND(I246*H246,2)</f>
        <v>0</v>
      </c>
      <c r="BL246" s="17" t="s">
        <v>992</v>
      </c>
      <c r="BM246" s="202" t="s">
        <v>1919</v>
      </c>
    </row>
    <row r="247" spans="1:65" s="14" customFormat="1" ht="11.25">
      <c r="B247" s="220"/>
      <c r="C247" s="221"/>
      <c r="D247" s="211" t="s">
        <v>176</v>
      </c>
      <c r="E247" s="222" t="s">
        <v>1</v>
      </c>
      <c r="F247" s="223" t="s">
        <v>82</v>
      </c>
      <c r="G247" s="221"/>
      <c r="H247" s="224">
        <v>1</v>
      </c>
      <c r="I247" s="225"/>
      <c r="J247" s="221"/>
      <c r="K247" s="221"/>
      <c r="L247" s="226"/>
      <c r="M247" s="227"/>
      <c r="N247" s="228"/>
      <c r="O247" s="228"/>
      <c r="P247" s="228"/>
      <c r="Q247" s="228"/>
      <c r="R247" s="228"/>
      <c r="S247" s="228"/>
      <c r="T247" s="229"/>
      <c r="AT247" s="230" t="s">
        <v>176</v>
      </c>
      <c r="AU247" s="230" t="s">
        <v>84</v>
      </c>
      <c r="AV247" s="14" t="s">
        <v>84</v>
      </c>
      <c r="AW247" s="14" t="s">
        <v>31</v>
      </c>
      <c r="AX247" s="14" t="s">
        <v>75</v>
      </c>
      <c r="AY247" s="230" t="s">
        <v>164</v>
      </c>
    </row>
    <row r="248" spans="1:65" s="2" customFormat="1" ht="36" customHeight="1">
      <c r="A248" s="34"/>
      <c r="B248" s="35"/>
      <c r="C248" s="191" t="s">
        <v>524</v>
      </c>
      <c r="D248" s="191" t="s">
        <v>167</v>
      </c>
      <c r="E248" s="192" t="s">
        <v>1920</v>
      </c>
      <c r="F248" s="193" t="s">
        <v>1921</v>
      </c>
      <c r="G248" s="194" t="s">
        <v>393</v>
      </c>
      <c r="H248" s="195">
        <v>3</v>
      </c>
      <c r="I248" s="196"/>
      <c r="J248" s="197">
        <f>ROUND(I248*H248,2)</f>
        <v>0</v>
      </c>
      <c r="K248" s="193" t="s">
        <v>171</v>
      </c>
      <c r="L248" s="39"/>
      <c r="M248" s="198" t="s">
        <v>1</v>
      </c>
      <c r="N248" s="199" t="s">
        <v>40</v>
      </c>
      <c r="O248" s="71"/>
      <c r="P248" s="200">
        <f>O248*H248</f>
        <v>0</v>
      </c>
      <c r="Q248" s="200">
        <v>0</v>
      </c>
      <c r="R248" s="200">
        <f>Q248*H248</f>
        <v>0</v>
      </c>
      <c r="S248" s="200">
        <v>0</v>
      </c>
      <c r="T248" s="201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02" t="s">
        <v>290</v>
      </c>
      <c r="AT248" s="202" t="s">
        <v>167</v>
      </c>
      <c r="AU248" s="202" t="s">
        <v>84</v>
      </c>
      <c r="AY248" s="17" t="s">
        <v>164</v>
      </c>
      <c r="BE248" s="203">
        <f>IF(N248="základní",J248,0)</f>
        <v>0</v>
      </c>
      <c r="BF248" s="203">
        <f>IF(N248="snížená",J248,0)</f>
        <v>0</v>
      </c>
      <c r="BG248" s="203">
        <f>IF(N248="zákl. přenesená",J248,0)</f>
        <v>0</v>
      </c>
      <c r="BH248" s="203">
        <f>IF(N248="sníž. přenesená",J248,0)</f>
        <v>0</v>
      </c>
      <c r="BI248" s="203">
        <f>IF(N248="nulová",J248,0)</f>
        <v>0</v>
      </c>
      <c r="BJ248" s="17" t="s">
        <v>82</v>
      </c>
      <c r="BK248" s="203">
        <f>ROUND(I248*H248,2)</f>
        <v>0</v>
      </c>
      <c r="BL248" s="17" t="s">
        <v>290</v>
      </c>
      <c r="BM248" s="202" t="s">
        <v>1922</v>
      </c>
    </row>
    <row r="249" spans="1:65" s="2" customFormat="1" ht="11.25">
      <c r="A249" s="34"/>
      <c r="B249" s="35"/>
      <c r="C249" s="36"/>
      <c r="D249" s="204" t="s">
        <v>174</v>
      </c>
      <c r="E249" s="36"/>
      <c r="F249" s="205" t="s">
        <v>1923</v>
      </c>
      <c r="G249" s="36"/>
      <c r="H249" s="36"/>
      <c r="I249" s="206"/>
      <c r="J249" s="36"/>
      <c r="K249" s="36"/>
      <c r="L249" s="39"/>
      <c r="M249" s="207"/>
      <c r="N249" s="208"/>
      <c r="O249" s="71"/>
      <c r="P249" s="71"/>
      <c r="Q249" s="71"/>
      <c r="R249" s="71"/>
      <c r="S249" s="71"/>
      <c r="T249" s="72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7" t="s">
        <v>174</v>
      </c>
      <c r="AU249" s="17" t="s">
        <v>84</v>
      </c>
    </row>
    <row r="250" spans="1:65" s="2" customFormat="1" ht="26.45" customHeight="1">
      <c r="A250" s="34"/>
      <c r="B250" s="35"/>
      <c r="C250" s="232" t="s">
        <v>531</v>
      </c>
      <c r="D250" s="232" t="s">
        <v>291</v>
      </c>
      <c r="E250" s="233" t="s">
        <v>1828</v>
      </c>
      <c r="F250" s="234" t="s">
        <v>1829</v>
      </c>
      <c r="G250" s="235" t="s">
        <v>393</v>
      </c>
      <c r="H250" s="236">
        <v>58</v>
      </c>
      <c r="I250" s="237"/>
      <c r="J250" s="238">
        <f>ROUND(I250*H250,2)</f>
        <v>0</v>
      </c>
      <c r="K250" s="234" t="s">
        <v>171</v>
      </c>
      <c r="L250" s="239"/>
      <c r="M250" s="240" t="s">
        <v>1</v>
      </c>
      <c r="N250" s="241" t="s">
        <v>40</v>
      </c>
      <c r="O250" s="71"/>
      <c r="P250" s="200">
        <f>O250*H250</f>
        <v>0</v>
      </c>
      <c r="Q250" s="200">
        <v>1.0000000000000001E-5</v>
      </c>
      <c r="R250" s="200">
        <f>Q250*H250</f>
        <v>5.8E-4</v>
      </c>
      <c r="S250" s="200">
        <v>0</v>
      </c>
      <c r="T250" s="201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02" t="s">
        <v>406</v>
      </c>
      <c r="AT250" s="202" t="s">
        <v>291</v>
      </c>
      <c r="AU250" s="202" t="s">
        <v>84</v>
      </c>
      <c r="AY250" s="17" t="s">
        <v>164</v>
      </c>
      <c r="BE250" s="203">
        <f>IF(N250="základní",J250,0)</f>
        <v>0</v>
      </c>
      <c r="BF250" s="203">
        <f>IF(N250="snížená",J250,0)</f>
        <v>0</v>
      </c>
      <c r="BG250" s="203">
        <f>IF(N250="zákl. přenesená",J250,0)</f>
        <v>0</v>
      </c>
      <c r="BH250" s="203">
        <f>IF(N250="sníž. přenesená",J250,0)</f>
        <v>0</v>
      </c>
      <c r="BI250" s="203">
        <f>IF(N250="nulová",J250,0)</f>
        <v>0</v>
      </c>
      <c r="BJ250" s="17" t="s">
        <v>82</v>
      </c>
      <c r="BK250" s="203">
        <f>ROUND(I250*H250,2)</f>
        <v>0</v>
      </c>
      <c r="BL250" s="17" t="s">
        <v>290</v>
      </c>
      <c r="BM250" s="202" t="s">
        <v>1924</v>
      </c>
    </row>
    <row r="251" spans="1:65" s="14" customFormat="1" ht="11.25">
      <c r="B251" s="220"/>
      <c r="C251" s="221"/>
      <c r="D251" s="211" t="s">
        <v>176</v>
      </c>
      <c r="E251" s="222" t="s">
        <v>1</v>
      </c>
      <c r="F251" s="223" t="s">
        <v>1925</v>
      </c>
      <c r="G251" s="221"/>
      <c r="H251" s="224">
        <v>30</v>
      </c>
      <c r="I251" s="225"/>
      <c r="J251" s="221"/>
      <c r="K251" s="221"/>
      <c r="L251" s="226"/>
      <c r="M251" s="227"/>
      <c r="N251" s="228"/>
      <c r="O251" s="228"/>
      <c r="P251" s="228"/>
      <c r="Q251" s="228"/>
      <c r="R251" s="228"/>
      <c r="S251" s="228"/>
      <c r="T251" s="229"/>
      <c r="AT251" s="230" t="s">
        <v>176</v>
      </c>
      <c r="AU251" s="230" t="s">
        <v>84</v>
      </c>
      <c r="AV251" s="14" t="s">
        <v>84</v>
      </c>
      <c r="AW251" s="14" t="s">
        <v>31</v>
      </c>
      <c r="AX251" s="14" t="s">
        <v>75</v>
      </c>
      <c r="AY251" s="230" t="s">
        <v>164</v>
      </c>
    </row>
    <row r="252" spans="1:65" s="14" customFormat="1" ht="11.25">
      <c r="B252" s="220"/>
      <c r="C252" s="221"/>
      <c r="D252" s="211" t="s">
        <v>176</v>
      </c>
      <c r="E252" s="222" t="s">
        <v>1</v>
      </c>
      <c r="F252" s="223" t="s">
        <v>1926</v>
      </c>
      <c r="G252" s="221"/>
      <c r="H252" s="224">
        <v>28</v>
      </c>
      <c r="I252" s="225"/>
      <c r="J252" s="221"/>
      <c r="K252" s="221"/>
      <c r="L252" s="226"/>
      <c r="M252" s="227"/>
      <c r="N252" s="228"/>
      <c r="O252" s="228"/>
      <c r="P252" s="228"/>
      <c r="Q252" s="228"/>
      <c r="R252" s="228"/>
      <c r="S252" s="228"/>
      <c r="T252" s="229"/>
      <c r="AT252" s="230" t="s">
        <v>176</v>
      </c>
      <c r="AU252" s="230" t="s">
        <v>84</v>
      </c>
      <c r="AV252" s="14" t="s">
        <v>84</v>
      </c>
      <c r="AW252" s="14" t="s">
        <v>31</v>
      </c>
      <c r="AX252" s="14" t="s">
        <v>75</v>
      </c>
      <c r="AY252" s="230" t="s">
        <v>164</v>
      </c>
    </row>
    <row r="253" spans="1:65" s="2" customFormat="1" ht="26.45" customHeight="1">
      <c r="A253" s="34"/>
      <c r="B253" s="35"/>
      <c r="C253" s="191" t="s">
        <v>537</v>
      </c>
      <c r="D253" s="191" t="s">
        <v>167</v>
      </c>
      <c r="E253" s="192" t="s">
        <v>1831</v>
      </c>
      <c r="F253" s="193" t="s">
        <v>1832</v>
      </c>
      <c r="G253" s="194" t="s">
        <v>393</v>
      </c>
      <c r="H253" s="195">
        <v>58</v>
      </c>
      <c r="I253" s="196"/>
      <c r="J253" s="197">
        <f>ROUND(I253*H253,2)</f>
        <v>0</v>
      </c>
      <c r="K253" s="193" t="s">
        <v>171</v>
      </c>
      <c r="L253" s="39"/>
      <c r="M253" s="198" t="s">
        <v>1</v>
      </c>
      <c r="N253" s="199" t="s">
        <v>40</v>
      </c>
      <c r="O253" s="71"/>
      <c r="P253" s="200">
        <f>O253*H253</f>
        <v>0</v>
      </c>
      <c r="Q253" s="200">
        <v>0</v>
      </c>
      <c r="R253" s="200">
        <f>Q253*H253</f>
        <v>0</v>
      </c>
      <c r="S253" s="200">
        <v>0</v>
      </c>
      <c r="T253" s="201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202" t="s">
        <v>290</v>
      </c>
      <c r="AT253" s="202" t="s">
        <v>167</v>
      </c>
      <c r="AU253" s="202" t="s">
        <v>84</v>
      </c>
      <c r="AY253" s="17" t="s">
        <v>164</v>
      </c>
      <c r="BE253" s="203">
        <f>IF(N253="základní",J253,0)</f>
        <v>0</v>
      </c>
      <c r="BF253" s="203">
        <f>IF(N253="snížená",J253,0)</f>
        <v>0</v>
      </c>
      <c r="BG253" s="203">
        <f>IF(N253="zákl. přenesená",J253,0)</f>
        <v>0</v>
      </c>
      <c r="BH253" s="203">
        <f>IF(N253="sníž. přenesená",J253,0)</f>
        <v>0</v>
      </c>
      <c r="BI253" s="203">
        <f>IF(N253="nulová",J253,0)</f>
        <v>0</v>
      </c>
      <c r="BJ253" s="17" t="s">
        <v>82</v>
      </c>
      <c r="BK253" s="203">
        <f>ROUND(I253*H253,2)</f>
        <v>0</v>
      </c>
      <c r="BL253" s="17" t="s">
        <v>290</v>
      </c>
      <c r="BM253" s="202" t="s">
        <v>1927</v>
      </c>
    </row>
    <row r="254" spans="1:65" s="2" customFormat="1" ht="11.25">
      <c r="A254" s="34"/>
      <c r="B254" s="35"/>
      <c r="C254" s="36"/>
      <c r="D254" s="204" t="s">
        <v>174</v>
      </c>
      <c r="E254" s="36"/>
      <c r="F254" s="205" t="s">
        <v>1834</v>
      </c>
      <c r="G254" s="36"/>
      <c r="H254" s="36"/>
      <c r="I254" s="206"/>
      <c r="J254" s="36"/>
      <c r="K254" s="36"/>
      <c r="L254" s="39"/>
      <c r="M254" s="207"/>
      <c r="N254" s="208"/>
      <c r="O254" s="71"/>
      <c r="P254" s="71"/>
      <c r="Q254" s="71"/>
      <c r="R254" s="71"/>
      <c r="S254" s="71"/>
      <c r="T254" s="72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7" t="s">
        <v>174</v>
      </c>
      <c r="AU254" s="17" t="s">
        <v>84</v>
      </c>
    </row>
    <row r="255" spans="1:65" s="2" customFormat="1" ht="26.45" customHeight="1">
      <c r="A255" s="34"/>
      <c r="B255" s="35"/>
      <c r="C255" s="232" t="s">
        <v>543</v>
      </c>
      <c r="D255" s="232" t="s">
        <v>291</v>
      </c>
      <c r="E255" s="233" t="s">
        <v>1928</v>
      </c>
      <c r="F255" s="234" t="s">
        <v>1929</v>
      </c>
      <c r="G255" s="235" t="s">
        <v>393</v>
      </c>
      <c r="H255" s="236">
        <v>6</v>
      </c>
      <c r="I255" s="237"/>
      <c r="J255" s="238">
        <f>ROUND(I255*H255,2)</f>
        <v>0</v>
      </c>
      <c r="K255" s="234" t="s">
        <v>171</v>
      </c>
      <c r="L255" s="239"/>
      <c r="M255" s="240" t="s">
        <v>1</v>
      </c>
      <c r="N255" s="241" t="s">
        <v>40</v>
      </c>
      <c r="O255" s="71"/>
      <c r="P255" s="200">
        <f>O255*H255</f>
        <v>0</v>
      </c>
      <c r="Q255" s="200">
        <v>3.0000000000000001E-5</v>
      </c>
      <c r="R255" s="200">
        <f>Q255*H255</f>
        <v>1.8000000000000001E-4</v>
      </c>
      <c r="S255" s="200">
        <v>0</v>
      </c>
      <c r="T255" s="201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202" t="s">
        <v>406</v>
      </c>
      <c r="AT255" s="202" t="s">
        <v>291</v>
      </c>
      <c r="AU255" s="202" t="s">
        <v>84</v>
      </c>
      <c r="AY255" s="17" t="s">
        <v>164</v>
      </c>
      <c r="BE255" s="203">
        <f>IF(N255="základní",J255,0)</f>
        <v>0</v>
      </c>
      <c r="BF255" s="203">
        <f>IF(N255="snížená",J255,0)</f>
        <v>0</v>
      </c>
      <c r="BG255" s="203">
        <f>IF(N255="zákl. přenesená",J255,0)</f>
        <v>0</v>
      </c>
      <c r="BH255" s="203">
        <f>IF(N255="sníž. přenesená",J255,0)</f>
        <v>0</v>
      </c>
      <c r="BI255" s="203">
        <f>IF(N255="nulová",J255,0)</f>
        <v>0</v>
      </c>
      <c r="BJ255" s="17" t="s">
        <v>82</v>
      </c>
      <c r="BK255" s="203">
        <f>ROUND(I255*H255,2)</f>
        <v>0</v>
      </c>
      <c r="BL255" s="17" t="s">
        <v>290</v>
      </c>
      <c r="BM255" s="202" t="s">
        <v>1930</v>
      </c>
    </row>
    <row r="256" spans="1:65" s="14" customFormat="1" ht="11.25">
      <c r="B256" s="220"/>
      <c r="C256" s="221"/>
      <c r="D256" s="211" t="s">
        <v>176</v>
      </c>
      <c r="E256" s="222" t="s">
        <v>1</v>
      </c>
      <c r="F256" s="223" t="s">
        <v>1931</v>
      </c>
      <c r="G256" s="221"/>
      <c r="H256" s="224">
        <v>4</v>
      </c>
      <c r="I256" s="225"/>
      <c r="J256" s="221"/>
      <c r="K256" s="221"/>
      <c r="L256" s="226"/>
      <c r="M256" s="227"/>
      <c r="N256" s="228"/>
      <c r="O256" s="228"/>
      <c r="P256" s="228"/>
      <c r="Q256" s="228"/>
      <c r="R256" s="228"/>
      <c r="S256" s="228"/>
      <c r="T256" s="229"/>
      <c r="AT256" s="230" t="s">
        <v>176</v>
      </c>
      <c r="AU256" s="230" t="s">
        <v>84</v>
      </c>
      <c r="AV256" s="14" t="s">
        <v>84</v>
      </c>
      <c r="AW256" s="14" t="s">
        <v>31</v>
      </c>
      <c r="AX256" s="14" t="s">
        <v>75</v>
      </c>
      <c r="AY256" s="230" t="s">
        <v>164</v>
      </c>
    </row>
    <row r="257" spans="1:65" s="14" customFormat="1" ht="11.25">
      <c r="B257" s="220"/>
      <c r="C257" s="221"/>
      <c r="D257" s="211" t="s">
        <v>176</v>
      </c>
      <c r="E257" s="222" t="s">
        <v>1</v>
      </c>
      <c r="F257" s="223" t="s">
        <v>1932</v>
      </c>
      <c r="G257" s="221"/>
      <c r="H257" s="224">
        <v>2</v>
      </c>
      <c r="I257" s="225"/>
      <c r="J257" s="221"/>
      <c r="K257" s="221"/>
      <c r="L257" s="226"/>
      <c r="M257" s="227"/>
      <c r="N257" s="228"/>
      <c r="O257" s="228"/>
      <c r="P257" s="228"/>
      <c r="Q257" s="228"/>
      <c r="R257" s="228"/>
      <c r="S257" s="228"/>
      <c r="T257" s="229"/>
      <c r="AT257" s="230" t="s">
        <v>176</v>
      </c>
      <c r="AU257" s="230" t="s">
        <v>84</v>
      </c>
      <c r="AV257" s="14" t="s">
        <v>84</v>
      </c>
      <c r="AW257" s="14" t="s">
        <v>31</v>
      </c>
      <c r="AX257" s="14" t="s">
        <v>75</v>
      </c>
      <c r="AY257" s="230" t="s">
        <v>164</v>
      </c>
    </row>
    <row r="258" spans="1:65" s="2" customFormat="1" ht="26.45" customHeight="1">
      <c r="A258" s="34"/>
      <c r="B258" s="35"/>
      <c r="C258" s="191" t="s">
        <v>549</v>
      </c>
      <c r="D258" s="191" t="s">
        <v>167</v>
      </c>
      <c r="E258" s="192" t="s">
        <v>1933</v>
      </c>
      <c r="F258" s="193" t="s">
        <v>1934</v>
      </c>
      <c r="G258" s="194" t="s">
        <v>393</v>
      </c>
      <c r="H258" s="195">
        <v>6</v>
      </c>
      <c r="I258" s="196"/>
      <c r="J258" s="197">
        <f>ROUND(I258*H258,2)</f>
        <v>0</v>
      </c>
      <c r="K258" s="193" t="s">
        <v>171</v>
      </c>
      <c r="L258" s="39"/>
      <c r="M258" s="198" t="s">
        <v>1</v>
      </c>
      <c r="N258" s="199" t="s">
        <v>40</v>
      </c>
      <c r="O258" s="71"/>
      <c r="P258" s="200">
        <f>O258*H258</f>
        <v>0</v>
      </c>
      <c r="Q258" s="200">
        <v>0</v>
      </c>
      <c r="R258" s="200">
        <f>Q258*H258</f>
        <v>0</v>
      </c>
      <c r="S258" s="200">
        <v>0</v>
      </c>
      <c r="T258" s="201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202" t="s">
        <v>290</v>
      </c>
      <c r="AT258" s="202" t="s">
        <v>167</v>
      </c>
      <c r="AU258" s="202" t="s">
        <v>84</v>
      </c>
      <c r="AY258" s="17" t="s">
        <v>164</v>
      </c>
      <c r="BE258" s="203">
        <f>IF(N258="základní",J258,0)</f>
        <v>0</v>
      </c>
      <c r="BF258" s="203">
        <f>IF(N258="snížená",J258,0)</f>
        <v>0</v>
      </c>
      <c r="BG258" s="203">
        <f>IF(N258="zákl. přenesená",J258,0)</f>
        <v>0</v>
      </c>
      <c r="BH258" s="203">
        <f>IF(N258="sníž. přenesená",J258,0)</f>
        <v>0</v>
      </c>
      <c r="BI258" s="203">
        <f>IF(N258="nulová",J258,0)</f>
        <v>0</v>
      </c>
      <c r="BJ258" s="17" t="s">
        <v>82</v>
      </c>
      <c r="BK258" s="203">
        <f>ROUND(I258*H258,2)</f>
        <v>0</v>
      </c>
      <c r="BL258" s="17" t="s">
        <v>290</v>
      </c>
      <c r="BM258" s="202" t="s">
        <v>1935</v>
      </c>
    </row>
    <row r="259" spans="1:65" s="2" customFormat="1" ht="11.25">
      <c r="A259" s="34"/>
      <c r="B259" s="35"/>
      <c r="C259" s="36"/>
      <c r="D259" s="204" t="s">
        <v>174</v>
      </c>
      <c r="E259" s="36"/>
      <c r="F259" s="205" t="s">
        <v>1936</v>
      </c>
      <c r="G259" s="36"/>
      <c r="H259" s="36"/>
      <c r="I259" s="206"/>
      <c r="J259" s="36"/>
      <c r="K259" s="36"/>
      <c r="L259" s="39"/>
      <c r="M259" s="207"/>
      <c r="N259" s="208"/>
      <c r="O259" s="71"/>
      <c r="P259" s="71"/>
      <c r="Q259" s="71"/>
      <c r="R259" s="71"/>
      <c r="S259" s="71"/>
      <c r="T259" s="72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7" t="s">
        <v>174</v>
      </c>
      <c r="AU259" s="17" t="s">
        <v>84</v>
      </c>
    </row>
    <row r="260" spans="1:65" s="12" customFormat="1" ht="22.9" customHeight="1">
      <c r="B260" s="175"/>
      <c r="C260" s="176"/>
      <c r="D260" s="177" t="s">
        <v>74</v>
      </c>
      <c r="E260" s="189" t="s">
        <v>1937</v>
      </c>
      <c r="F260" s="189" t="s">
        <v>1938</v>
      </c>
      <c r="G260" s="176"/>
      <c r="H260" s="176"/>
      <c r="I260" s="179"/>
      <c r="J260" s="190">
        <f>BK260</f>
        <v>0</v>
      </c>
      <c r="K260" s="176"/>
      <c r="L260" s="181"/>
      <c r="M260" s="182"/>
      <c r="N260" s="183"/>
      <c r="O260" s="183"/>
      <c r="P260" s="184">
        <f>SUM(P261:P267)</f>
        <v>0</v>
      </c>
      <c r="Q260" s="183"/>
      <c r="R260" s="184">
        <f>SUM(R261:R267)</f>
        <v>0</v>
      </c>
      <c r="S260" s="183"/>
      <c r="T260" s="185">
        <f>SUM(T261:T267)</f>
        <v>0</v>
      </c>
      <c r="AR260" s="186" t="s">
        <v>165</v>
      </c>
      <c r="AT260" s="187" t="s">
        <v>74</v>
      </c>
      <c r="AU260" s="187" t="s">
        <v>82</v>
      </c>
      <c r="AY260" s="186" t="s">
        <v>164</v>
      </c>
      <c r="BK260" s="188">
        <f>SUM(BK261:BK267)</f>
        <v>0</v>
      </c>
    </row>
    <row r="261" spans="1:65" s="2" customFormat="1" ht="26.45" customHeight="1">
      <c r="A261" s="34"/>
      <c r="B261" s="35"/>
      <c r="C261" s="232" t="s">
        <v>555</v>
      </c>
      <c r="D261" s="232" t="s">
        <v>291</v>
      </c>
      <c r="E261" s="233" t="s">
        <v>1939</v>
      </c>
      <c r="F261" s="234" t="s">
        <v>1940</v>
      </c>
      <c r="G261" s="235" t="s">
        <v>1267</v>
      </c>
      <c r="H261" s="236">
        <v>1</v>
      </c>
      <c r="I261" s="237"/>
      <c r="J261" s="238">
        <f>ROUND(I261*H261,2)</f>
        <v>0</v>
      </c>
      <c r="K261" s="234" t="s">
        <v>1</v>
      </c>
      <c r="L261" s="239"/>
      <c r="M261" s="240" t="s">
        <v>1</v>
      </c>
      <c r="N261" s="241" t="s">
        <v>40</v>
      </c>
      <c r="O261" s="71"/>
      <c r="P261" s="200">
        <f>O261*H261</f>
        <v>0</v>
      </c>
      <c r="Q261" s="200">
        <v>0</v>
      </c>
      <c r="R261" s="200">
        <f>Q261*H261</f>
        <v>0</v>
      </c>
      <c r="S261" s="200">
        <v>0</v>
      </c>
      <c r="T261" s="201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202" t="s">
        <v>992</v>
      </c>
      <c r="AT261" s="202" t="s">
        <v>291</v>
      </c>
      <c r="AU261" s="202" t="s">
        <v>84</v>
      </c>
      <c r="AY261" s="17" t="s">
        <v>164</v>
      </c>
      <c r="BE261" s="203">
        <f>IF(N261="základní",J261,0)</f>
        <v>0</v>
      </c>
      <c r="BF261" s="203">
        <f>IF(N261="snížená",J261,0)</f>
        <v>0</v>
      </c>
      <c r="BG261" s="203">
        <f>IF(N261="zákl. přenesená",J261,0)</f>
        <v>0</v>
      </c>
      <c r="BH261" s="203">
        <f>IF(N261="sníž. přenesená",J261,0)</f>
        <v>0</v>
      </c>
      <c r="BI261" s="203">
        <f>IF(N261="nulová",J261,0)</f>
        <v>0</v>
      </c>
      <c r="BJ261" s="17" t="s">
        <v>82</v>
      </c>
      <c r="BK261" s="203">
        <f>ROUND(I261*H261,2)</f>
        <v>0</v>
      </c>
      <c r="BL261" s="17" t="s">
        <v>992</v>
      </c>
      <c r="BM261" s="202" t="s">
        <v>1941</v>
      </c>
    </row>
    <row r="262" spans="1:65" s="14" customFormat="1" ht="11.25">
      <c r="B262" s="220"/>
      <c r="C262" s="221"/>
      <c r="D262" s="211" t="s">
        <v>176</v>
      </c>
      <c r="E262" s="222" t="s">
        <v>1</v>
      </c>
      <c r="F262" s="223" t="s">
        <v>82</v>
      </c>
      <c r="G262" s="221"/>
      <c r="H262" s="224">
        <v>1</v>
      </c>
      <c r="I262" s="225"/>
      <c r="J262" s="221"/>
      <c r="K262" s="221"/>
      <c r="L262" s="226"/>
      <c r="M262" s="227"/>
      <c r="N262" s="228"/>
      <c r="O262" s="228"/>
      <c r="P262" s="228"/>
      <c r="Q262" s="228"/>
      <c r="R262" s="228"/>
      <c r="S262" s="228"/>
      <c r="T262" s="229"/>
      <c r="AT262" s="230" t="s">
        <v>176</v>
      </c>
      <c r="AU262" s="230" t="s">
        <v>84</v>
      </c>
      <c r="AV262" s="14" t="s">
        <v>84</v>
      </c>
      <c r="AW262" s="14" t="s">
        <v>31</v>
      </c>
      <c r="AX262" s="14" t="s">
        <v>75</v>
      </c>
      <c r="AY262" s="230" t="s">
        <v>164</v>
      </c>
    </row>
    <row r="263" spans="1:65" s="2" customFormat="1" ht="26.45" customHeight="1">
      <c r="A263" s="34"/>
      <c r="B263" s="35"/>
      <c r="C263" s="191" t="s">
        <v>560</v>
      </c>
      <c r="D263" s="191" t="s">
        <v>167</v>
      </c>
      <c r="E263" s="192" t="s">
        <v>1942</v>
      </c>
      <c r="F263" s="193" t="s">
        <v>1943</v>
      </c>
      <c r="G263" s="194" t="s">
        <v>393</v>
      </c>
      <c r="H263" s="195">
        <v>1</v>
      </c>
      <c r="I263" s="196"/>
      <c r="J263" s="197">
        <f>ROUND(I263*H263,2)</f>
        <v>0</v>
      </c>
      <c r="K263" s="193" t="s">
        <v>171</v>
      </c>
      <c r="L263" s="39"/>
      <c r="M263" s="198" t="s">
        <v>1</v>
      </c>
      <c r="N263" s="199" t="s">
        <v>40</v>
      </c>
      <c r="O263" s="71"/>
      <c r="P263" s="200">
        <f>O263*H263</f>
        <v>0</v>
      </c>
      <c r="Q263" s="200">
        <v>0</v>
      </c>
      <c r="R263" s="200">
        <f>Q263*H263</f>
        <v>0</v>
      </c>
      <c r="S263" s="200">
        <v>0</v>
      </c>
      <c r="T263" s="201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202" t="s">
        <v>290</v>
      </c>
      <c r="AT263" s="202" t="s">
        <v>167</v>
      </c>
      <c r="AU263" s="202" t="s">
        <v>84</v>
      </c>
      <c r="AY263" s="17" t="s">
        <v>164</v>
      </c>
      <c r="BE263" s="203">
        <f>IF(N263="základní",J263,0)</f>
        <v>0</v>
      </c>
      <c r="BF263" s="203">
        <f>IF(N263="snížená",J263,0)</f>
        <v>0</v>
      </c>
      <c r="BG263" s="203">
        <f>IF(N263="zákl. přenesená",J263,0)</f>
        <v>0</v>
      </c>
      <c r="BH263" s="203">
        <f>IF(N263="sníž. přenesená",J263,0)</f>
        <v>0</v>
      </c>
      <c r="BI263" s="203">
        <f>IF(N263="nulová",J263,0)</f>
        <v>0</v>
      </c>
      <c r="BJ263" s="17" t="s">
        <v>82</v>
      </c>
      <c r="BK263" s="203">
        <f>ROUND(I263*H263,2)</f>
        <v>0</v>
      </c>
      <c r="BL263" s="17" t="s">
        <v>290</v>
      </c>
      <c r="BM263" s="202" t="s">
        <v>1944</v>
      </c>
    </row>
    <row r="264" spans="1:65" s="2" customFormat="1" ht="11.25">
      <c r="A264" s="34"/>
      <c r="B264" s="35"/>
      <c r="C264" s="36"/>
      <c r="D264" s="204" t="s">
        <v>174</v>
      </c>
      <c r="E264" s="36"/>
      <c r="F264" s="205" t="s">
        <v>1945</v>
      </c>
      <c r="G264" s="36"/>
      <c r="H264" s="36"/>
      <c r="I264" s="206"/>
      <c r="J264" s="36"/>
      <c r="K264" s="36"/>
      <c r="L264" s="39"/>
      <c r="M264" s="207"/>
      <c r="N264" s="208"/>
      <c r="O264" s="71"/>
      <c r="P264" s="71"/>
      <c r="Q264" s="71"/>
      <c r="R264" s="71"/>
      <c r="S264" s="71"/>
      <c r="T264" s="72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7" t="s">
        <v>174</v>
      </c>
      <c r="AU264" s="17" t="s">
        <v>84</v>
      </c>
    </row>
    <row r="265" spans="1:65" s="2" customFormat="1" ht="16.5" customHeight="1">
      <c r="A265" s="34"/>
      <c r="B265" s="35"/>
      <c r="C265" s="232" t="s">
        <v>568</v>
      </c>
      <c r="D265" s="232" t="s">
        <v>291</v>
      </c>
      <c r="E265" s="233" t="s">
        <v>1946</v>
      </c>
      <c r="F265" s="234" t="s">
        <v>1947</v>
      </c>
      <c r="G265" s="235" t="s">
        <v>1267</v>
      </c>
      <c r="H265" s="236">
        <v>2</v>
      </c>
      <c r="I265" s="237"/>
      <c r="J265" s="238">
        <f>ROUND(I265*H265,2)</f>
        <v>0</v>
      </c>
      <c r="K265" s="234" t="s">
        <v>1</v>
      </c>
      <c r="L265" s="239"/>
      <c r="M265" s="240" t="s">
        <v>1</v>
      </c>
      <c r="N265" s="241" t="s">
        <v>40</v>
      </c>
      <c r="O265" s="71"/>
      <c r="P265" s="200">
        <f>O265*H265</f>
        <v>0</v>
      </c>
      <c r="Q265" s="200">
        <v>0</v>
      </c>
      <c r="R265" s="200">
        <f>Q265*H265</f>
        <v>0</v>
      </c>
      <c r="S265" s="200">
        <v>0</v>
      </c>
      <c r="T265" s="201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202" t="s">
        <v>992</v>
      </c>
      <c r="AT265" s="202" t="s">
        <v>291</v>
      </c>
      <c r="AU265" s="202" t="s">
        <v>84</v>
      </c>
      <c r="AY265" s="17" t="s">
        <v>164</v>
      </c>
      <c r="BE265" s="203">
        <f>IF(N265="základní",J265,0)</f>
        <v>0</v>
      </c>
      <c r="BF265" s="203">
        <f>IF(N265="snížená",J265,0)</f>
        <v>0</v>
      </c>
      <c r="BG265" s="203">
        <f>IF(N265="zákl. přenesená",J265,0)</f>
        <v>0</v>
      </c>
      <c r="BH265" s="203">
        <f>IF(N265="sníž. přenesená",J265,0)</f>
        <v>0</v>
      </c>
      <c r="BI265" s="203">
        <f>IF(N265="nulová",J265,0)</f>
        <v>0</v>
      </c>
      <c r="BJ265" s="17" t="s">
        <v>82</v>
      </c>
      <c r="BK265" s="203">
        <f>ROUND(I265*H265,2)</f>
        <v>0</v>
      </c>
      <c r="BL265" s="17" t="s">
        <v>992</v>
      </c>
      <c r="BM265" s="202" t="s">
        <v>1948</v>
      </c>
    </row>
    <row r="266" spans="1:65" s="2" customFormat="1" ht="16.5" customHeight="1">
      <c r="A266" s="34"/>
      <c r="B266" s="35"/>
      <c r="C266" s="191" t="s">
        <v>578</v>
      </c>
      <c r="D266" s="191" t="s">
        <v>167</v>
      </c>
      <c r="E266" s="192" t="s">
        <v>1949</v>
      </c>
      <c r="F266" s="193" t="s">
        <v>1950</v>
      </c>
      <c r="G266" s="194" t="s">
        <v>393</v>
      </c>
      <c r="H266" s="195">
        <v>2</v>
      </c>
      <c r="I266" s="196"/>
      <c r="J266" s="197">
        <f>ROUND(I266*H266,2)</f>
        <v>0</v>
      </c>
      <c r="K266" s="193" t="s">
        <v>171</v>
      </c>
      <c r="L266" s="39"/>
      <c r="M266" s="198" t="s">
        <v>1</v>
      </c>
      <c r="N266" s="199" t="s">
        <v>40</v>
      </c>
      <c r="O266" s="71"/>
      <c r="P266" s="200">
        <f>O266*H266</f>
        <v>0</v>
      </c>
      <c r="Q266" s="200">
        <v>0</v>
      </c>
      <c r="R266" s="200">
        <f>Q266*H266</f>
        <v>0</v>
      </c>
      <c r="S266" s="200">
        <v>0</v>
      </c>
      <c r="T266" s="201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202" t="s">
        <v>290</v>
      </c>
      <c r="AT266" s="202" t="s">
        <v>167</v>
      </c>
      <c r="AU266" s="202" t="s">
        <v>84</v>
      </c>
      <c r="AY266" s="17" t="s">
        <v>164</v>
      </c>
      <c r="BE266" s="203">
        <f>IF(N266="základní",J266,0)</f>
        <v>0</v>
      </c>
      <c r="BF266" s="203">
        <f>IF(N266="snížená",J266,0)</f>
        <v>0</v>
      </c>
      <c r="BG266" s="203">
        <f>IF(N266="zákl. přenesená",J266,0)</f>
        <v>0</v>
      </c>
      <c r="BH266" s="203">
        <f>IF(N266="sníž. přenesená",J266,0)</f>
        <v>0</v>
      </c>
      <c r="BI266" s="203">
        <f>IF(N266="nulová",J266,0)</f>
        <v>0</v>
      </c>
      <c r="BJ266" s="17" t="s">
        <v>82</v>
      </c>
      <c r="BK266" s="203">
        <f>ROUND(I266*H266,2)</f>
        <v>0</v>
      </c>
      <c r="BL266" s="17" t="s">
        <v>290</v>
      </c>
      <c r="BM266" s="202" t="s">
        <v>1951</v>
      </c>
    </row>
    <row r="267" spans="1:65" s="2" customFormat="1" ht="11.25">
      <c r="A267" s="34"/>
      <c r="B267" s="35"/>
      <c r="C267" s="36"/>
      <c r="D267" s="204" t="s">
        <v>174</v>
      </c>
      <c r="E267" s="36"/>
      <c r="F267" s="205" t="s">
        <v>1952</v>
      </c>
      <c r="G267" s="36"/>
      <c r="H267" s="36"/>
      <c r="I267" s="206"/>
      <c r="J267" s="36"/>
      <c r="K267" s="36"/>
      <c r="L267" s="39"/>
      <c r="M267" s="207"/>
      <c r="N267" s="208"/>
      <c r="O267" s="71"/>
      <c r="P267" s="71"/>
      <c r="Q267" s="71"/>
      <c r="R267" s="71"/>
      <c r="S267" s="71"/>
      <c r="T267" s="72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7" t="s">
        <v>174</v>
      </c>
      <c r="AU267" s="17" t="s">
        <v>84</v>
      </c>
    </row>
    <row r="268" spans="1:65" s="12" customFormat="1" ht="22.9" customHeight="1">
      <c r="B268" s="175"/>
      <c r="C268" s="176"/>
      <c r="D268" s="177" t="s">
        <v>74</v>
      </c>
      <c r="E268" s="189" t="s">
        <v>1953</v>
      </c>
      <c r="F268" s="189" t="s">
        <v>1954</v>
      </c>
      <c r="G268" s="176"/>
      <c r="H268" s="176"/>
      <c r="I268" s="179"/>
      <c r="J268" s="190">
        <f>BK268</f>
        <v>0</v>
      </c>
      <c r="K268" s="176"/>
      <c r="L268" s="181"/>
      <c r="M268" s="182"/>
      <c r="N268" s="183"/>
      <c r="O268" s="183"/>
      <c r="P268" s="184">
        <f>SUM(P269:P281)</f>
        <v>0</v>
      </c>
      <c r="Q268" s="183"/>
      <c r="R268" s="184">
        <f>SUM(R269:R281)</f>
        <v>0</v>
      </c>
      <c r="S268" s="183"/>
      <c r="T268" s="185">
        <f>SUM(T269:T281)</f>
        <v>0</v>
      </c>
      <c r="AR268" s="186" t="s">
        <v>165</v>
      </c>
      <c r="AT268" s="187" t="s">
        <v>74</v>
      </c>
      <c r="AU268" s="187" t="s">
        <v>82</v>
      </c>
      <c r="AY268" s="186" t="s">
        <v>164</v>
      </c>
      <c r="BK268" s="188">
        <f>SUM(BK269:BK281)</f>
        <v>0</v>
      </c>
    </row>
    <row r="269" spans="1:65" s="2" customFormat="1" ht="40.9" customHeight="1">
      <c r="A269" s="34"/>
      <c r="B269" s="35"/>
      <c r="C269" s="232" t="s">
        <v>583</v>
      </c>
      <c r="D269" s="232" t="s">
        <v>291</v>
      </c>
      <c r="E269" s="233" t="s">
        <v>1955</v>
      </c>
      <c r="F269" s="234" t="s">
        <v>1956</v>
      </c>
      <c r="G269" s="235" t="s">
        <v>1267</v>
      </c>
      <c r="H269" s="236">
        <v>2</v>
      </c>
      <c r="I269" s="237"/>
      <c r="J269" s="238">
        <f>ROUND(I269*H269,2)</f>
        <v>0</v>
      </c>
      <c r="K269" s="234" t="s">
        <v>1</v>
      </c>
      <c r="L269" s="239"/>
      <c r="M269" s="240" t="s">
        <v>1</v>
      </c>
      <c r="N269" s="241" t="s">
        <v>40</v>
      </c>
      <c r="O269" s="71"/>
      <c r="P269" s="200">
        <f>O269*H269</f>
        <v>0</v>
      </c>
      <c r="Q269" s="200">
        <v>0</v>
      </c>
      <c r="R269" s="200">
        <f>Q269*H269</f>
        <v>0</v>
      </c>
      <c r="S269" s="200">
        <v>0</v>
      </c>
      <c r="T269" s="201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202" t="s">
        <v>992</v>
      </c>
      <c r="AT269" s="202" t="s">
        <v>291</v>
      </c>
      <c r="AU269" s="202" t="s">
        <v>84</v>
      </c>
      <c r="AY269" s="17" t="s">
        <v>164</v>
      </c>
      <c r="BE269" s="203">
        <f>IF(N269="základní",J269,0)</f>
        <v>0</v>
      </c>
      <c r="BF269" s="203">
        <f>IF(N269="snížená",J269,0)</f>
        <v>0</v>
      </c>
      <c r="BG269" s="203">
        <f>IF(N269="zákl. přenesená",J269,0)</f>
        <v>0</v>
      </c>
      <c r="BH269" s="203">
        <f>IF(N269="sníž. přenesená",J269,0)</f>
        <v>0</v>
      </c>
      <c r="BI269" s="203">
        <f>IF(N269="nulová",J269,0)</f>
        <v>0</v>
      </c>
      <c r="BJ269" s="17" t="s">
        <v>82</v>
      </c>
      <c r="BK269" s="203">
        <f>ROUND(I269*H269,2)</f>
        <v>0</v>
      </c>
      <c r="BL269" s="17" t="s">
        <v>992</v>
      </c>
      <c r="BM269" s="202" t="s">
        <v>1957</v>
      </c>
    </row>
    <row r="270" spans="1:65" s="14" customFormat="1" ht="11.25">
      <c r="B270" s="220"/>
      <c r="C270" s="221"/>
      <c r="D270" s="211" t="s">
        <v>176</v>
      </c>
      <c r="E270" s="222" t="s">
        <v>1</v>
      </c>
      <c r="F270" s="223" t="s">
        <v>84</v>
      </c>
      <c r="G270" s="221"/>
      <c r="H270" s="224">
        <v>2</v>
      </c>
      <c r="I270" s="225"/>
      <c r="J270" s="221"/>
      <c r="K270" s="221"/>
      <c r="L270" s="226"/>
      <c r="M270" s="227"/>
      <c r="N270" s="228"/>
      <c r="O270" s="228"/>
      <c r="P270" s="228"/>
      <c r="Q270" s="228"/>
      <c r="R270" s="228"/>
      <c r="S270" s="228"/>
      <c r="T270" s="229"/>
      <c r="AT270" s="230" t="s">
        <v>176</v>
      </c>
      <c r="AU270" s="230" t="s">
        <v>84</v>
      </c>
      <c r="AV270" s="14" t="s">
        <v>84</v>
      </c>
      <c r="AW270" s="14" t="s">
        <v>31</v>
      </c>
      <c r="AX270" s="14" t="s">
        <v>75</v>
      </c>
      <c r="AY270" s="230" t="s">
        <v>164</v>
      </c>
    </row>
    <row r="271" spans="1:65" s="2" customFormat="1" ht="24" customHeight="1">
      <c r="A271" s="34"/>
      <c r="B271" s="35"/>
      <c r="C271" s="191" t="s">
        <v>225</v>
      </c>
      <c r="D271" s="191" t="s">
        <v>167</v>
      </c>
      <c r="E271" s="192" t="s">
        <v>1958</v>
      </c>
      <c r="F271" s="193" t="s">
        <v>1959</v>
      </c>
      <c r="G271" s="194" t="s">
        <v>393</v>
      </c>
      <c r="H271" s="195">
        <v>2</v>
      </c>
      <c r="I271" s="196"/>
      <c r="J271" s="197">
        <f>ROUND(I271*H271,2)</f>
        <v>0</v>
      </c>
      <c r="K271" s="193" t="s">
        <v>1</v>
      </c>
      <c r="L271" s="39"/>
      <c r="M271" s="198" t="s">
        <v>1</v>
      </c>
      <c r="N271" s="199" t="s">
        <v>40</v>
      </c>
      <c r="O271" s="71"/>
      <c r="P271" s="200">
        <f>O271*H271</f>
        <v>0</v>
      </c>
      <c r="Q271" s="200">
        <v>0</v>
      </c>
      <c r="R271" s="200">
        <f>Q271*H271</f>
        <v>0</v>
      </c>
      <c r="S271" s="200">
        <v>0</v>
      </c>
      <c r="T271" s="201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202" t="s">
        <v>290</v>
      </c>
      <c r="AT271" s="202" t="s">
        <v>167</v>
      </c>
      <c r="AU271" s="202" t="s">
        <v>84</v>
      </c>
      <c r="AY271" s="17" t="s">
        <v>164</v>
      </c>
      <c r="BE271" s="203">
        <f>IF(N271="základní",J271,0)</f>
        <v>0</v>
      </c>
      <c r="BF271" s="203">
        <f>IF(N271="snížená",J271,0)</f>
        <v>0</v>
      </c>
      <c r="BG271" s="203">
        <f>IF(N271="zákl. přenesená",J271,0)</f>
        <v>0</v>
      </c>
      <c r="BH271" s="203">
        <f>IF(N271="sníž. přenesená",J271,0)</f>
        <v>0</v>
      </c>
      <c r="BI271" s="203">
        <f>IF(N271="nulová",J271,0)</f>
        <v>0</v>
      </c>
      <c r="BJ271" s="17" t="s">
        <v>82</v>
      </c>
      <c r="BK271" s="203">
        <f>ROUND(I271*H271,2)</f>
        <v>0</v>
      </c>
      <c r="BL271" s="17" t="s">
        <v>290</v>
      </c>
      <c r="BM271" s="202" t="s">
        <v>1960</v>
      </c>
    </row>
    <row r="272" spans="1:65" s="2" customFormat="1" ht="40.9" customHeight="1">
      <c r="A272" s="34"/>
      <c r="B272" s="35"/>
      <c r="C272" s="191" t="s">
        <v>594</v>
      </c>
      <c r="D272" s="191" t="s">
        <v>167</v>
      </c>
      <c r="E272" s="192" t="s">
        <v>1961</v>
      </c>
      <c r="F272" s="193" t="s">
        <v>1962</v>
      </c>
      <c r="G272" s="194" t="s">
        <v>1267</v>
      </c>
      <c r="H272" s="195">
        <v>1</v>
      </c>
      <c r="I272" s="196"/>
      <c r="J272" s="197">
        <f>ROUND(I272*H272,2)</f>
        <v>0</v>
      </c>
      <c r="K272" s="193" t="s">
        <v>1</v>
      </c>
      <c r="L272" s="39"/>
      <c r="M272" s="198" t="s">
        <v>1</v>
      </c>
      <c r="N272" s="199" t="s">
        <v>40</v>
      </c>
      <c r="O272" s="71"/>
      <c r="P272" s="200">
        <f>O272*H272</f>
        <v>0</v>
      </c>
      <c r="Q272" s="200">
        <v>0</v>
      </c>
      <c r="R272" s="200">
        <f>Q272*H272</f>
        <v>0</v>
      </c>
      <c r="S272" s="200">
        <v>0</v>
      </c>
      <c r="T272" s="201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202" t="s">
        <v>290</v>
      </c>
      <c r="AT272" s="202" t="s">
        <v>167</v>
      </c>
      <c r="AU272" s="202" t="s">
        <v>84</v>
      </c>
      <c r="AY272" s="17" t="s">
        <v>164</v>
      </c>
      <c r="BE272" s="203">
        <f>IF(N272="základní",J272,0)</f>
        <v>0</v>
      </c>
      <c r="BF272" s="203">
        <f>IF(N272="snížená",J272,0)</f>
        <v>0</v>
      </c>
      <c r="BG272" s="203">
        <f>IF(N272="zákl. přenesená",J272,0)</f>
        <v>0</v>
      </c>
      <c r="BH272" s="203">
        <f>IF(N272="sníž. přenesená",J272,0)</f>
        <v>0</v>
      </c>
      <c r="BI272" s="203">
        <f>IF(N272="nulová",J272,0)</f>
        <v>0</v>
      </c>
      <c r="BJ272" s="17" t="s">
        <v>82</v>
      </c>
      <c r="BK272" s="203">
        <f>ROUND(I272*H272,2)</f>
        <v>0</v>
      </c>
      <c r="BL272" s="17" t="s">
        <v>290</v>
      </c>
      <c r="BM272" s="202" t="s">
        <v>1963</v>
      </c>
    </row>
    <row r="273" spans="1:65" s="14" customFormat="1" ht="11.25">
      <c r="B273" s="220"/>
      <c r="C273" s="221"/>
      <c r="D273" s="211" t="s">
        <v>176</v>
      </c>
      <c r="E273" s="222" t="s">
        <v>1</v>
      </c>
      <c r="F273" s="223" t="s">
        <v>82</v>
      </c>
      <c r="G273" s="221"/>
      <c r="H273" s="224">
        <v>1</v>
      </c>
      <c r="I273" s="225"/>
      <c r="J273" s="221"/>
      <c r="K273" s="221"/>
      <c r="L273" s="226"/>
      <c r="M273" s="227"/>
      <c r="N273" s="228"/>
      <c r="O273" s="228"/>
      <c r="P273" s="228"/>
      <c r="Q273" s="228"/>
      <c r="R273" s="228"/>
      <c r="S273" s="228"/>
      <c r="T273" s="229"/>
      <c r="AT273" s="230" t="s">
        <v>176</v>
      </c>
      <c r="AU273" s="230" t="s">
        <v>84</v>
      </c>
      <c r="AV273" s="14" t="s">
        <v>84</v>
      </c>
      <c r="AW273" s="14" t="s">
        <v>31</v>
      </c>
      <c r="AX273" s="14" t="s">
        <v>75</v>
      </c>
      <c r="AY273" s="230" t="s">
        <v>164</v>
      </c>
    </row>
    <row r="274" spans="1:65" s="2" customFormat="1" ht="26.45" customHeight="1">
      <c r="A274" s="34"/>
      <c r="B274" s="35"/>
      <c r="C274" s="191" t="s">
        <v>296</v>
      </c>
      <c r="D274" s="191" t="s">
        <v>167</v>
      </c>
      <c r="E274" s="192" t="s">
        <v>1964</v>
      </c>
      <c r="F274" s="193" t="s">
        <v>1965</v>
      </c>
      <c r="G274" s="194" t="s">
        <v>1267</v>
      </c>
      <c r="H274" s="195">
        <v>1</v>
      </c>
      <c r="I274" s="196"/>
      <c r="J274" s="197">
        <f>ROUND(I274*H274,2)</f>
        <v>0</v>
      </c>
      <c r="K274" s="193" t="s">
        <v>1</v>
      </c>
      <c r="L274" s="39"/>
      <c r="M274" s="198" t="s">
        <v>1</v>
      </c>
      <c r="N274" s="199" t="s">
        <v>40</v>
      </c>
      <c r="O274" s="71"/>
      <c r="P274" s="200">
        <f>O274*H274</f>
        <v>0</v>
      </c>
      <c r="Q274" s="200">
        <v>0</v>
      </c>
      <c r="R274" s="200">
        <f>Q274*H274</f>
        <v>0</v>
      </c>
      <c r="S274" s="200">
        <v>0</v>
      </c>
      <c r="T274" s="201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202" t="s">
        <v>290</v>
      </c>
      <c r="AT274" s="202" t="s">
        <v>167</v>
      </c>
      <c r="AU274" s="202" t="s">
        <v>84</v>
      </c>
      <c r="AY274" s="17" t="s">
        <v>164</v>
      </c>
      <c r="BE274" s="203">
        <f>IF(N274="základní",J274,0)</f>
        <v>0</v>
      </c>
      <c r="BF274" s="203">
        <f>IF(N274="snížená",J274,0)</f>
        <v>0</v>
      </c>
      <c r="BG274" s="203">
        <f>IF(N274="zákl. přenesená",J274,0)</f>
        <v>0</v>
      </c>
      <c r="BH274" s="203">
        <f>IF(N274="sníž. přenesená",J274,0)</f>
        <v>0</v>
      </c>
      <c r="BI274" s="203">
        <f>IF(N274="nulová",J274,0)</f>
        <v>0</v>
      </c>
      <c r="BJ274" s="17" t="s">
        <v>82</v>
      </c>
      <c r="BK274" s="203">
        <f>ROUND(I274*H274,2)</f>
        <v>0</v>
      </c>
      <c r="BL274" s="17" t="s">
        <v>290</v>
      </c>
      <c r="BM274" s="202" t="s">
        <v>1966</v>
      </c>
    </row>
    <row r="275" spans="1:65" s="14" customFormat="1" ht="11.25">
      <c r="B275" s="220"/>
      <c r="C275" s="221"/>
      <c r="D275" s="211" t="s">
        <v>176</v>
      </c>
      <c r="E275" s="222" t="s">
        <v>1</v>
      </c>
      <c r="F275" s="223" t="s">
        <v>82</v>
      </c>
      <c r="G275" s="221"/>
      <c r="H275" s="224">
        <v>1</v>
      </c>
      <c r="I275" s="225"/>
      <c r="J275" s="221"/>
      <c r="K275" s="221"/>
      <c r="L275" s="226"/>
      <c r="M275" s="227"/>
      <c r="N275" s="228"/>
      <c r="O275" s="228"/>
      <c r="P275" s="228"/>
      <c r="Q275" s="228"/>
      <c r="R275" s="228"/>
      <c r="S275" s="228"/>
      <c r="T275" s="229"/>
      <c r="AT275" s="230" t="s">
        <v>176</v>
      </c>
      <c r="AU275" s="230" t="s">
        <v>84</v>
      </c>
      <c r="AV275" s="14" t="s">
        <v>84</v>
      </c>
      <c r="AW275" s="14" t="s">
        <v>31</v>
      </c>
      <c r="AX275" s="14" t="s">
        <v>75</v>
      </c>
      <c r="AY275" s="230" t="s">
        <v>164</v>
      </c>
    </row>
    <row r="276" spans="1:65" s="2" customFormat="1" ht="26.45" customHeight="1">
      <c r="A276" s="34"/>
      <c r="B276" s="35"/>
      <c r="C276" s="191" t="s">
        <v>604</v>
      </c>
      <c r="D276" s="191" t="s">
        <v>167</v>
      </c>
      <c r="E276" s="192" t="s">
        <v>1967</v>
      </c>
      <c r="F276" s="193" t="s">
        <v>1968</v>
      </c>
      <c r="G276" s="194" t="s">
        <v>1267</v>
      </c>
      <c r="H276" s="195">
        <v>2</v>
      </c>
      <c r="I276" s="196"/>
      <c r="J276" s="197">
        <f>ROUND(I276*H276,2)</f>
        <v>0</v>
      </c>
      <c r="K276" s="193" t="s">
        <v>1</v>
      </c>
      <c r="L276" s="39"/>
      <c r="M276" s="198" t="s">
        <v>1</v>
      </c>
      <c r="N276" s="199" t="s">
        <v>40</v>
      </c>
      <c r="O276" s="71"/>
      <c r="P276" s="200">
        <f>O276*H276</f>
        <v>0</v>
      </c>
      <c r="Q276" s="200">
        <v>0</v>
      </c>
      <c r="R276" s="200">
        <f>Q276*H276</f>
        <v>0</v>
      </c>
      <c r="S276" s="200">
        <v>0</v>
      </c>
      <c r="T276" s="201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202" t="s">
        <v>290</v>
      </c>
      <c r="AT276" s="202" t="s">
        <v>167</v>
      </c>
      <c r="AU276" s="202" t="s">
        <v>84</v>
      </c>
      <c r="AY276" s="17" t="s">
        <v>164</v>
      </c>
      <c r="BE276" s="203">
        <f>IF(N276="základní",J276,0)</f>
        <v>0</v>
      </c>
      <c r="BF276" s="203">
        <f>IF(N276="snížená",J276,0)</f>
        <v>0</v>
      </c>
      <c r="BG276" s="203">
        <f>IF(N276="zákl. přenesená",J276,0)</f>
        <v>0</v>
      </c>
      <c r="BH276" s="203">
        <f>IF(N276="sníž. přenesená",J276,0)</f>
        <v>0</v>
      </c>
      <c r="BI276" s="203">
        <f>IF(N276="nulová",J276,0)</f>
        <v>0</v>
      </c>
      <c r="BJ276" s="17" t="s">
        <v>82</v>
      </c>
      <c r="BK276" s="203">
        <f>ROUND(I276*H276,2)</f>
        <v>0</v>
      </c>
      <c r="BL276" s="17" t="s">
        <v>290</v>
      </c>
      <c r="BM276" s="202" t="s">
        <v>1969</v>
      </c>
    </row>
    <row r="277" spans="1:65" s="14" customFormat="1" ht="11.25">
      <c r="B277" s="220"/>
      <c r="C277" s="221"/>
      <c r="D277" s="211" t="s">
        <v>176</v>
      </c>
      <c r="E277" s="222" t="s">
        <v>1</v>
      </c>
      <c r="F277" s="223" t="s">
        <v>84</v>
      </c>
      <c r="G277" s="221"/>
      <c r="H277" s="224">
        <v>2</v>
      </c>
      <c r="I277" s="225"/>
      <c r="J277" s="221"/>
      <c r="K277" s="221"/>
      <c r="L277" s="226"/>
      <c r="M277" s="227"/>
      <c r="N277" s="228"/>
      <c r="O277" s="228"/>
      <c r="P277" s="228"/>
      <c r="Q277" s="228"/>
      <c r="R277" s="228"/>
      <c r="S277" s="228"/>
      <c r="T277" s="229"/>
      <c r="AT277" s="230" t="s">
        <v>176</v>
      </c>
      <c r="AU277" s="230" t="s">
        <v>84</v>
      </c>
      <c r="AV277" s="14" t="s">
        <v>84</v>
      </c>
      <c r="AW277" s="14" t="s">
        <v>31</v>
      </c>
      <c r="AX277" s="14" t="s">
        <v>75</v>
      </c>
      <c r="AY277" s="230" t="s">
        <v>164</v>
      </c>
    </row>
    <row r="278" spans="1:65" s="2" customFormat="1" ht="40.9" customHeight="1">
      <c r="A278" s="34"/>
      <c r="B278" s="35"/>
      <c r="C278" s="191" t="s">
        <v>611</v>
      </c>
      <c r="D278" s="191" t="s">
        <v>167</v>
      </c>
      <c r="E278" s="192" t="s">
        <v>1970</v>
      </c>
      <c r="F278" s="193" t="s">
        <v>1971</v>
      </c>
      <c r="G278" s="194" t="s">
        <v>1267</v>
      </c>
      <c r="H278" s="195">
        <v>6</v>
      </c>
      <c r="I278" s="196"/>
      <c r="J278" s="197">
        <f>ROUND(I278*H278,2)</f>
        <v>0</v>
      </c>
      <c r="K278" s="193" t="s">
        <v>1</v>
      </c>
      <c r="L278" s="39"/>
      <c r="M278" s="198" t="s">
        <v>1</v>
      </c>
      <c r="N278" s="199" t="s">
        <v>40</v>
      </c>
      <c r="O278" s="71"/>
      <c r="P278" s="200">
        <f>O278*H278</f>
        <v>0</v>
      </c>
      <c r="Q278" s="200">
        <v>0</v>
      </c>
      <c r="R278" s="200">
        <f>Q278*H278</f>
        <v>0</v>
      </c>
      <c r="S278" s="200">
        <v>0</v>
      </c>
      <c r="T278" s="201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202" t="s">
        <v>290</v>
      </c>
      <c r="AT278" s="202" t="s">
        <v>167</v>
      </c>
      <c r="AU278" s="202" t="s">
        <v>84</v>
      </c>
      <c r="AY278" s="17" t="s">
        <v>164</v>
      </c>
      <c r="BE278" s="203">
        <f>IF(N278="základní",J278,0)</f>
        <v>0</v>
      </c>
      <c r="BF278" s="203">
        <f>IF(N278="snížená",J278,0)</f>
        <v>0</v>
      </c>
      <c r="BG278" s="203">
        <f>IF(N278="zákl. přenesená",J278,0)</f>
        <v>0</v>
      </c>
      <c r="BH278" s="203">
        <f>IF(N278="sníž. přenesená",J278,0)</f>
        <v>0</v>
      </c>
      <c r="BI278" s="203">
        <f>IF(N278="nulová",J278,0)</f>
        <v>0</v>
      </c>
      <c r="BJ278" s="17" t="s">
        <v>82</v>
      </c>
      <c r="BK278" s="203">
        <f>ROUND(I278*H278,2)</f>
        <v>0</v>
      </c>
      <c r="BL278" s="17" t="s">
        <v>290</v>
      </c>
      <c r="BM278" s="202" t="s">
        <v>1972</v>
      </c>
    </row>
    <row r="279" spans="1:65" s="14" customFormat="1" ht="11.25">
      <c r="B279" s="220"/>
      <c r="C279" s="221"/>
      <c r="D279" s="211" t="s">
        <v>176</v>
      </c>
      <c r="E279" s="222" t="s">
        <v>1</v>
      </c>
      <c r="F279" s="223" t="s">
        <v>1973</v>
      </c>
      <c r="G279" s="221"/>
      <c r="H279" s="224">
        <v>2</v>
      </c>
      <c r="I279" s="225"/>
      <c r="J279" s="221"/>
      <c r="K279" s="221"/>
      <c r="L279" s="226"/>
      <c r="M279" s="227"/>
      <c r="N279" s="228"/>
      <c r="O279" s="228"/>
      <c r="P279" s="228"/>
      <c r="Q279" s="228"/>
      <c r="R279" s="228"/>
      <c r="S279" s="228"/>
      <c r="T279" s="229"/>
      <c r="AT279" s="230" t="s">
        <v>176</v>
      </c>
      <c r="AU279" s="230" t="s">
        <v>84</v>
      </c>
      <c r="AV279" s="14" t="s">
        <v>84</v>
      </c>
      <c r="AW279" s="14" t="s">
        <v>31</v>
      </c>
      <c r="AX279" s="14" t="s">
        <v>75</v>
      </c>
      <c r="AY279" s="230" t="s">
        <v>164</v>
      </c>
    </row>
    <row r="280" spans="1:65" s="14" customFormat="1" ht="11.25">
      <c r="B280" s="220"/>
      <c r="C280" s="221"/>
      <c r="D280" s="211" t="s">
        <v>176</v>
      </c>
      <c r="E280" s="222" t="s">
        <v>1</v>
      </c>
      <c r="F280" s="223" t="s">
        <v>1974</v>
      </c>
      <c r="G280" s="221"/>
      <c r="H280" s="224">
        <v>2</v>
      </c>
      <c r="I280" s="225"/>
      <c r="J280" s="221"/>
      <c r="K280" s="221"/>
      <c r="L280" s="226"/>
      <c r="M280" s="227"/>
      <c r="N280" s="228"/>
      <c r="O280" s="228"/>
      <c r="P280" s="228"/>
      <c r="Q280" s="228"/>
      <c r="R280" s="228"/>
      <c r="S280" s="228"/>
      <c r="T280" s="229"/>
      <c r="AT280" s="230" t="s">
        <v>176</v>
      </c>
      <c r="AU280" s="230" t="s">
        <v>84</v>
      </c>
      <c r="AV280" s="14" t="s">
        <v>84</v>
      </c>
      <c r="AW280" s="14" t="s">
        <v>31</v>
      </c>
      <c r="AX280" s="14" t="s">
        <v>75</v>
      </c>
      <c r="AY280" s="230" t="s">
        <v>164</v>
      </c>
    </row>
    <row r="281" spans="1:65" s="14" customFormat="1" ht="11.25">
      <c r="B281" s="220"/>
      <c r="C281" s="221"/>
      <c r="D281" s="211" t="s">
        <v>176</v>
      </c>
      <c r="E281" s="222" t="s">
        <v>1</v>
      </c>
      <c r="F281" s="223" t="s">
        <v>1975</v>
      </c>
      <c r="G281" s="221"/>
      <c r="H281" s="224">
        <v>2</v>
      </c>
      <c r="I281" s="225"/>
      <c r="J281" s="221"/>
      <c r="K281" s="221"/>
      <c r="L281" s="226"/>
      <c r="M281" s="227"/>
      <c r="N281" s="228"/>
      <c r="O281" s="228"/>
      <c r="P281" s="228"/>
      <c r="Q281" s="228"/>
      <c r="R281" s="228"/>
      <c r="S281" s="228"/>
      <c r="T281" s="229"/>
      <c r="AT281" s="230" t="s">
        <v>176</v>
      </c>
      <c r="AU281" s="230" t="s">
        <v>84</v>
      </c>
      <c r="AV281" s="14" t="s">
        <v>84</v>
      </c>
      <c r="AW281" s="14" t="s">
        <v>31</v>
      </c>
      <c r="AX281" s="14" t="s">
        <v>75</v>
      </c>
      <c r="AY281" s="230" t="s">
        <v>164</v>
      </c>
    </row>
    <row r="282" spans="1:65" s="12" customFormat="1" ht="22.9" customHeight="1">
      <c r="B282" s="175"/>
      <c r="C282" s="176"/>
      <c r="D282" s="177" t="s">
        <v>74</v>
      </c>
      <c r="E282" s="189" t="s">
        <v>1976</v>
      </c>
      <c r="F282" s="189" t="s">
        <v>1977</v>
      </c>
      <c r="G282" s="176"/>
      <c r="H282" s="176"/>
      <c r="I282" s="179"/>
      <c r="J282" s="190">
        <f>BK282</f>
        <v>0</v>
      </c>
      <c r="K282" s="176"/>
      <c r="L282" s="181"/>
      <c r="M282" s="182"/>
      <c r="N282" s="183"/>
      <c r="O282" s="183"/>
      <c r="P282" s="184">
        <f>SUM(P283:P298)</f>
        <v>0</v>
      </c>
      <c r="Q282" s="183"/>
      <c r="R282" s="184">
        <f>SUM(R283:R298)</f>
        <v>5.4000000000000001E-4</v>
      </c>
      <c r="S282" s="183"/>
      <c r="T282" s="185">
        <f>SUM(T283:T298)</f>
        <v>0</v>
      </c>
      <c r="AR282" s="186" t="s">
        <v>165</v>
      </c>
      <c r="AT282" s="187" t="s">
        <v>74</v>
      </c>
      <c r="AU282" s="187" t="s">
        <v>82</v>
      </c>
      <c r="AY282" s="186" t="s">
        <v>164</v>
      </c>
      <c r="BK282" s="188">
        <f>SUM(BK283:BK298)</f>
        <v>0</v>
      </c>
    </row>
    <row r="283" spans="1:65" s="2" customFormat="1" ht="26.45" customHeight="1">
      <c r="A283" s="34"/>
      <c r="B283" s="35"/>
      <c r="C283" s="232" t="s">
        <v>617</v>
      </c>
      <c r="D283" s="232" t="s">
        <v>291</v>
      </c>
      <c r="E283" s="233" t="s">
        <v>1978</v>
      </c>
      <c r="F283" s="234" t="s">
        <v>1979</v>
      </c>
      <c r="G283" s="235" t="s">
        <v>204</v>
      </c>
      <c r="H283" s="236">
        <v>31</v>
      </c>
      <c r="I283" s="237"/>
      <c r="J283" s="238">
        <f>ROUND(I283*H283,2)</f>
        <v>0</v>
      </c>
      <c r="K283" s="234" t="s">
        <v>1</v>
      </c>
      <c r="L283" s="239"/>
      <c r="M283" s="240" t="s">
        <v>1</v>
      </c>
      <c r="N283" s="241" t="s">
        <v>40</v>
      </c>
      <c r="O283" s="71"/>
      <c r="P283" s="200">
        <f>O283*H283</f>
        <v>0</v>
      </c>
      <c r="Q283" s="200">
        <v>0</v>
      </c>
      <c r="R283" s="200">
        <f>Q283*H283</f>
        <v>0</v>
      </c>
      <c r="S283" s="200">
        <v>0</v>
      </c>
      <c r="T283" s="201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202" t="s">
        <v>1772</v>
      </c>
      <c r="AT283" s="202" t="s">
        <v>291</v>
      </c>
      <c r="AU283" s="202" t="s">
        <v>84</v>
      </c>
      <c r="AY283" s="17" t="s">
        <v>164</v>
      </c>
      <c r="BE283" s="203">
        <f>IF(N283="základní",J283,0)</f>
        <v>0</v>
      </c>
      <c r="BF283" s="203">
        <f>IF(N283="snížená",J283,0)</f>
        <v>0</v>
      </c>
      <c r="BG283" s="203">
        <f>IF(N283="zákl. přenesená",J283,0)</f>
        <v>0</v>
      </c>
      <c r="BH283" s="203">
        <f>IF(N283="sníž. přenesená",J283,0)</f>
        <v>0</v>
      </c>
      <c r="BI283" s="203">
        <f>IF(N283="nulová",J283,0)</f>
        <v>0</v>
      </c>
      <c r="BJ283" s="17" t="s">
        <v>82</v>
      </c>
      <c r="BK283" s="203">
        <f>ROUND(I283*H283,2)</f>
        <v>0</v>
      </c>
      <c r="BL283" s="17" t="s">
        <v>604</v>
      </c>
      <c r="BM283" s="202" t="s">
        <v>1980</v>
      </c>
    </row>
    <row r="284" spans="1:65" s="14" customFormat="1" ht="11.25">
      <c r="B284" s="220"/>
      <c r="C284" s="221"/>
      <c r="D284" s="211" t="s">
        <v>176</v>
      </c>
      <c r="E284" s="222" t="s">
        <v>1</v>
      </c>
      <c r="F284" s="223" t="s">
        <v>1981</v>
      </c>
      <c r="G284" s="221"/>
      <c r="H284" s="224">
        <v>26</v>
      </c>
      <c r="I284" s="225"/>
      <c r="J284" s="221"/>
      <c r="K284" s="221"/>
      <c r="L284" s="226"/>
      <c r="M284" s="227"/>
      <c r="N284" s="228"/>
      <c r="O284" s="228"/>
      <c r="P284" s="228"/>
      <c r="Q284" s="228"/>
      <c r="R284" s="228"/>
      <c r="S284" s="228"/>
      <c r="T284" s="229"/>
      <c r="AT284" s="230" t="s">
        <v>176</v>
      </c>
      <c r="AU284" s="230" t="s">
        <v>84</v>
      </c>
      <c r="AV284" s="14" t="s">
        <v>84</v>
      </c>
      <c r="AW284" s="14" t="s">
        <v>31</v>
      </c>
      <c r="AX284" s="14" t="s">
        <v>75</v>
      </c>
      <c r="AY284" s="230" t="s">
        <v>164</v>
      </c>
    </row>
    <row r="285" spans="1:65" s="14" customFormat="1" ht="11.25">
      <c r="B285" s="220"/>
      <c r="C285" s="221"/>
      <c r="D285" s="211" t="s">
        <v>176</v>
      </c>
      <c r="E285" s="222" t="s">
        <v>1</v>
      </c>
      <c r="F285" s="223" t="s">
        <v>1982</v>
      </c>
      <c r="G285" s="221"/>
      <c r="H285" s="224">
        <v>5</v>
      </c>
      <c r="I285" s="225"/>
      <c r="J285" s="221"/>
      <c r="K285" s="221"/>
      <c r="L285" s="226"/>
      <c r="M285" s="227"/>
      <c r="N285" s="228"/>
      <c r="O285" s="228"/>
      <c r="P285" s="228"/>
      <c r="Q285" s="228"/>
      <c r="R285" s="228"/>
      <c r="S285" s="228"/>
      <c r="T285" s="229"/>
      <c r="AT285" s="230" t="s">
        <v>176</v>
      </c>
      <c r="AU285" s="230" t="s">
        <v>84</v>
      </c>
      <c r="AV285" s="14" t="s">
        <v>84</v>
      </c>
      <c r="AW285" s="14" t="s">
        <v>31</v>
      </c>
      <c r="AX285" s="14" t="s">
        <v>75</v>
      </c>
      <c r="AY285" s="230" t="s">
        <v>164</v>
      </c>
    </row>
    <row r="286" spans="1:65" s="2" customFormat="1" ht="16.5" customHeight="1">
      <c r="A286" s="34"/>
      <c r="B286" s="35"/>
      <c r="C286" s="191" t="s">
        <v>626</v>
      </c>
      <c r="D286" s="191" t="s">
        <v>167</v>
      </c>
      <c r="E286" s="192" t="s">
        <v>1983</v>
      </c>
      <c r="F286" s="193" t="s">
        <v>1984</v>
      </c>
      <c r="G286" s="194" t="s">
        <v>204</v>
      </c>
      <c r="H286" s="195">
        <v>31</v>
      </c>
      <c r="I286" s="196"/>
      <c r="J286" s="197">
        <f>ROUND(I286*H286,2)</f>
        <v>0</v>
      </c>
      <c r="K286" s="193" t="s">
        <v>171</v>
      </c>
      <c r="L286" s="39"/>
      <c r="M286" s="198" t="s">
        <v>1</v>
      </c>
      <c r="N286" s="199" t="s">
        <v>40</v>
      </c>
      <c r="O286" s="71"/>
      <c r="P286" s="200">
        <f>O286*H286</f>
        <v>0</v>
      </c>
      <c r="Q286" s="200">
        <v>0</v>
      </c>
      <c r="R286" s="200">
        <f>Q286*H286</f>
        <v>0</v>
      </c>
      <c r="S286" s="200">
        <v>0</v>
      </c>
      <c r="T286" s="201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202" t="s">
        <v>604</v>
      </c>
      <c r="AT286" s="202" t="s">
        <v>167</v>
      </c>
      <c r="AU286" s="202" t="s">
        <v>84</v>
      </c>
      <c r="AY286" s="17" t="s">
        <v>164</v>
      </c>
      <c r="BE286" s="203">
        <f>IF(N286="základní",J286,0)</f>
        <v>0</v>
      </c>
      <c r="BF286" s="203">
        <f>IF(N286="snížená",J286,0)</f>
        <v>0</v>
      </c>
      <c r="BG286" s="203">
        <f>IF(N286="zákl. přenesená",J286,0)</f>
        <v>0</v>
      </c>
      <c r="BH286" s="203">
        <f>IF(N286="sníž. přenesená",J286,0)</f>
        <v>0</v>
      </c>
      <c r="BI286" s="203">
        <f>IF(N286="nulová",J286,0)</f>
        <v>0</v>
      </c>
      <c r="BJ286" s="17" t="s">
        <v>82</v>
      </c>
      <c r="BK286" s="203">
        <f>ROUND(I286*H286,2)</f>
        <v>0</v>
      </c>
      <c r="BL286" s="17" t="s">
        <v>604</v>
      </c>
      <c r="BM286" s="202" t="s">
        <v>1985</v>
      </c>
    </row>
    <row r="287" spans="1:65" s="2" customFormat="1" ht="11.25">
      <c r="A287" s="34"/>
      <c r="B287" s="35"/>
      <c r="C287" s="36"/>
      <c r="D287" s="204" t="s">
        <v>174</v>
      </c>
      <c r="E287" s="36"/>
      <c r="F287" s="205" t="s">
        <v>1986</v>
      </c>
      <c r="G287" s="36"/>
      <c r="H287" s="36"/>
      <c r="I287" s="206"/>
      <c r="J287" s="36"/>
      <c r="K287" s="36"/>
      <c r="L287" s="39"/>
      <c r="M287" s="207"/>
      <c r="N287" s="208"/>
      <c r="O287" s="71"/>
      <c r="P287" s="71"/>
      <c r="Q287" s="71"/>
      <c r="R287" s="71"/>
      <c r="S287" s="71"/>
      <c r="T287" s="72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T287" s="17" t="s">
        <v>174</v>
      </c>
      <c r="AU287" s="17" t="s">
        <v>84</v>
      </c>
    </row>
    <row r="288" spans="1:65" s="2" customFormat="1" ht="16.5" customHeight="1">
      <c r="A288" s="34"/>
      <c r="B288" s="35"/>
      <c r="C288" s="232" t="s">
        <v>631</v>
      </c>
      <c r="D288" s="232" t="s">
        <v>291</v>
      </c>
      <c r="E288" s="233" t="s">
        <v>1987</v>
      </c>
      <c r="F288" s="234" t="s">
        <v>1988</v>
      </c>
      <c r="G288" s="235" t="s">
        <v>393</v>
      </c>
      <c r="H288" s="236">
        <v>6</v>
      </c>
      <c r="I288" s="237"/>
      <c r="J288" s="238">
        <f>ROUND(I288*H288,2)</f>
        <v>0</v>
      </c>
      <c r="K288" s="234" t="s">
        <v>171</v>
      </c>
      <c r="L288" s="239"/>
      <c r="M288" s="240" t="s">
        <v>1</v>
      </c>
      <c r="N288" s="241" t="s">
        <v>40</v>
      </c>
      <c r="O288" s="71"/>
      <c r="P288" s="200">
        <f>O288*H288</f>
        <v>0</v>
      </c>
      <c r="Q288" s="200">
        <v>9.0000000000000006E-5</v>
      </c>
      <c r="R288" s="200">
        <f>Q288*H288</f>
        <v>5.4000000000000001E-4</v>
      </c>
      <c r="S288" s="200">
        <v>0</v>
      </c>
      <c r="T288" s="201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202" t="s">
        <v>1772</v>
      </c>
      <c r="AT288" s="202" t="s">
        <v>291</v>
      </c>
      <c r="AU288" s="202" t="s">
        <v>84</v>
      </c>
      <c r="AY288" s="17" t="s">
        <v>164</v>
      </c>
      <c r="BE288" s="203">
        <f>IF(N288="základní",J288,0)</f>
        <v>0</v>
      </c>
      <c r="BF288" s="203">
        <f>IF(N288="snížená",J288,0)</f>
        <v>0</v>
      </c>
      <c r="BG288" s="203">
        <f>IF(N288="zákl. přenesená",J288,0)</f>
        <v>0</v>
      </c>
      <c r="BH288" s="203">
        <f>IF(N288="sníž. přenesená",J288,0)</f>
        <v>0</v>
      </c>
      <c r="BI288" s="203">
        <f>IF(N288="nulová",J288,0)</f>
        <v>0</v>
      </c>
      <c r="BJ288" s="17" t="s">
        <v>82</v>
      </c>
      <c r="BK288" s="203">
        <f>ROUND(I288*H288,2)</f>
        <v>0</v>
      </c>
      <c r="BL288" s="17" t="s">
        <v>604</v>
      </c>
      <c r="BM288" s="202" t="s">
        <v>1989</v>
      </c>
    </row>
    <row r="289" spans="1:65" s="14" customFormat="1" ht="11.25">
      <c r="B289" s="220"/>
      <c r="C289" s="221"/>
      <c r="D289" s="211" t="s">
        <v>176</v>
      </c>
      <c r="E289" s="222" t="s">
        <v>1</v>
      </c>
      <c r="F289" s="223" t="s">
        <v>1990</v>
      </c>
      <c r="G289" s="221"/>
      <c r="H289" s="224">
        <v>6</v>
      </c>
      <c r="I289" s="225"/>
      <c r="J289" s="221"/>
      <c r="K289" s="221"/>
      <c r="L289" s="226"/>
      <c r="M289" s="227"/>
      <c r="N289" s="228"/>
      <c r="O289" s="228"/>
      <c r="P289" s="228"/>
      <c r="Q289" s="228"/>
      <c r="R289" s="228"/>
      <c r="S289" s="228"/>
      <c r="T289" s="229"/>
      <c r="AT289" s="230" t="s">
        <v>176</v>
      </c>
      <c r="AU289" s="230" t="s">
        <v>84</v>
      </c>
      <c r="AV289" s="14" t="s">
        <v>84</v>
      </c>
      <c r="AW289" s="14" t="s">
        <v>31</v>
      </c>
      <c r="AX289" s="14" t="s">
        <v>75</v>
      </c>
      <c r="AY289" s="230" t="s">
        <v>164</v>
      </c>
    </row>
    <row r="290" spans="1:65" s="2" customFormat="1" ht="26.45" customHeight="1">
      <c r="A290" s="34"/>
      <c r="B290" s="35"/>
      <c r="C290" s="191" t="s">
        <v>637</v>
      </c>
      <c r="D290" s="191" t="s">
        <v>167</v>
      </c>
      <c r="E290" s="192" t="s">
        <v>1991</v>
      </c>
      <c r="F290" s="193" t="s">
        <v>1992</v>
      </c>
      <c r="G290" s="194" t="s">
        <v>393</v>
      </c>
      <c r="H290" s="195">
        <v>6</v>
      </c>
      <c r="I290" s="196"/>
      <c r="J290" s="197">
        <f>ROUND(I290*H290,2)</f>
        <v>0</v>
      </c>
      <c r="K290" s="193" t="s">
        <v>171</v>
      </c>
      <c r="L290" s="39"/>
      <c r="M290" s="198" t="s">
        <v>1</v>
      </c>
      <c r="N290" s="199" t="s">
        <v>40</v>
      </c>
      <c r="O290" s="71"/>
      <c r="P290" s="200">
        <f>O290*H290</f>
        <v>0</v>
      </c>
      <c r="Q290" s="200">
        <v>0</v>
      </c>
      <c r="R290" s="200">
        <f>Q290*H290</f>
        <v>0</v>
      </c>
      <c r="S290" s="200">
        <v>0</v>
      </c>
      <c r="T290" s="201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202" t="s">
        <v>604</v>
      </c>
      <c r="AT290" s="202" t="s">
        <v>167</v>
      </c>
      <c r="AU290" s="202" t="s">
        <v>84</v>
      </c>
      <c r="AY290" s="17" t="s">
        <v>164</v>
      </c>
      <c r="BE290" s="203">
        <f>IF(N290="základní",J290,0)</f>
        <v>0</v>
      </c>
      <c r="BF290" s="203">
        <f>IF(N290="snížená",J290,0)</f>
        <v>0</v>
      </c>
      <c r="BG290" s="203">
        <f>IF(N290="zákl. přenesená",J290,0)</f>
        <v>0</v>
      </c>
      <c r="BH290" s="203">
        <f>IF(N290="sníž. přenesená",J290,0)</f>
        <v>0</v>
      </c>
      <c r="BI290" s="203">
        <f>IF(N290="nulová",J290,0)</f>
        <v>0</v>
      </c>
      <c r="BJ290" s="17" t="s">
        <v>82</v>
      </c>
      <c r="BK290" s="203">
        <f>ROUND(I290*H290,2)</f>
        <v>0</v>
      </c>
      <c r="BL290" s="17" t="s">
        <v>604</v>
      </c>
      <c r="BM290" s="202" t="s">
        <v>1993</v>
      </c>
    </row>
    <row r="291" spans="1:65" s="2" customFormat="1" ht="11.25">
      <c r="A291" s="34"/>
      <c r="B291" s="35"/>
      <c r="C291" s="36"/>
      <c r="D291" s="204" t="s">
        <v>174</v>
      </c>
      <c r="E291" s="36"/>
      <c r="F291" s="205" t="s">
        <v>1994</v>
      </c>
      <c r="G291" s="36"/>
      <c r="H291" s="36"/>
      <c r="I291" s="206"/>
      <c r="J291" s="36"/>
      <c r="K291" s="36"/>
      <c r="L291" s="39"/>
      <c r="M291" s="207"/>
      <c r="N291" s="208"/>
      <c r="O291" s="71"/>
      <c r="P291" s="71"/>
      <c r="Q291" s="71"/>
      <c r="R291" s="71"/>
      <c r="S291" s="71"/>
      <c r="T291" s="72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T291" s="17" t="s">
        <v>174</v>
      </c>
      <c r="AU291" s="17" t="s">
        <v>84</v>
      </c>
    </row>
    <row r="292" spans="1:65" s="2" customFormat="1" ht="40.9" customHeight="1">
      <c r="A292" s="34"/>
      <c r="B292" s="35"/>
      <c r="C292" s="232" t="s">
        <v>642</v>
      </c>
      <c r="D292" s="232" t="s">
        <v>291</v>
      </c>
      <c r="E292" s="233" t="s">
        <v>1995</v>
      </c>
      <c r="F292" s="234" t="s">
        <v>1996</v>
      </c>
      <c r="G292" s="235" t="s">
        <v>1267</v>
      </c>
      <c r="H292" s="236">
        <v>51</v>
      </c>
      <c r="I292" s="237"/>
      <c r="J292" s="238">
        <f>ROUND(I292*H292,2)</f>
        <v>0</v>
      </c>
      <c r="K292" s="234" t="s">
        <v>1</v>
      </c>
      <c r="L292" s="239"/>
      <c r="M292" s="240" t="s">
        <v>1</v>
      </c>
      <c r="N292" s="241" t="s">
        <v>40</v>
      </c>
      <c r="O292" s="71"/>
      <c r="P292" s="200">
        <f>O292*H292</f>
        <v>0</v>
      </c>
      <c r="Q292" s="200">
        <v>0</v>
      </c>
      <c r="R292" s="200">
        <f>Q292*H292</f>
        <v>0</v>
      </c>
      <c r="S292" s="200">
        <v>0</v>
      </c>
      <c r="T292" s="201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202" t="s">
        <v>1772</v>
      </c>
      <c r="AT292" s="202" t="s">
        <v>291</v>
      </c>
      <c r="AU292" s="202" t="s">
        <v>84</v>
      </c>
      <c r="AY292" s="17" t="s">
        <v>164</v>
      </c>
      <c r="BE292" s="203">
        <f>IF(N292="základní",J292,0)</f>
        <v>0</v>
      </c>
      <c r="BF292" s="203">
        <f>IF(N292="snížená",J292,0)</f>
        <v>0</v>
      </c>
      <c r="BG292" s="203">
        <f>IF(N292="zákl. přenesená",J292,0)</f>
        <v>0</v>
      </c>
      <c r="BH292" s="203">
        <f>IF(N292="sníž. přenesená",J292,0)</f>
        <v>0</v>
      </c>
      <c r="BI292" s="203">
        <f>IF(N292="nulová",J292,0)</f>
        <v>0</v>
      </c>
      <c r="BJ292" s="17" t="s">
        <v>82</v>
      </c>
      <c r="BK292" s="203">
        <f>ROUND(I292*H292,2)</f>
        <v>0</v>
      </c>
      <c r="BL292" s="17" t="s">
        <v>604</v>
      </c>
      <c r="BM292" s="202" t="s">
        <v>1997</v>
      </c>
    </row>
    <row r="293" spans="1:65" s="14" customFormat="1" ht="11.25">
      <c r="B293" s="220"/>
      <c r="C293" s="221"/>
      <c r="D293" s="211" t="s">
        <v>176</v>
      </c>
      <c r="E293" s="222" t="s">
        <v>1</v>
      </c>
      <c r="F293" s="223" t="s">
        <v>1998</v>
      </c>
      <c r="G293" s="221"/>
      <c r="H293" s="224">
        <v>47</v>
      </c>
      <c r="I293" s="225"/>
      <c r="J293" s="221"/>
      <c r="K293" s="221"/>
      <c r="L293" s="226"/>
      <c r="M293" s="227"/>
      <c r="N293" s="228"/>
      <c r="O293" s="228"/>
      <c r="P293" s="228"/>
      <c r="Q293" s="228"/>
      <c r="R293" s="228"/>
      <c r="S293" s="228"/>
      <c r="T293" s="229"/>
      <c r="AT293" s="230" t="s">
        <v>176</v>
      </c>
      <c r="AU293" s="230" t="s">
        <v>84</v>
      </c>
      <c r="AV293" s="14" t="s">
        <v>84</v>
      </c>
      <c r="AW293" s="14" t="s">
        <v>31</v>
      </c>
      <c r="AX293" s="14" t="s">
        <v>75</v>
      </c>
      <c r="AY293" s="230" t="s">
        <v>164</v>
      </c>
    </row>
    <row r="294" spans="1:65" s="14" customFormat="1" ht="11.25">
      <c r="B294" s="220"/>
      <c r="C294" s="221"/>
      <c r="D294" s="211" t="s">
        <v>176</v>
      </c>
      <c r="E294" s="222" t="s">
        <v>1</v>
      </c>
      <c r="F294" s="223" t="s">
        <v>1999</v>
      </c>
      <c r="G294" s="221"/>
      <c r="H294" s="224">
        <v>4</v>
      </c>
      <c r="I294" s="225"/>
      <c r="J294" s="221"/>
      <c r="K294" s="221"/>
      <c r="L294" s="226"/>
      <c r="M294" s="227"/>
      <c r="N294" s="228"/>
      <c r="O294" s="228"/>
      <c r="P294" s="228"/>
      <c r="Q294" s="228"/>
      <c r="R294" s="228"/>
      <c r="S294" s="228"/>
      <c r="T294" s="229"/>
      <c r="AT294" s="230" t="s">
        <v>176</v>
      </c>
      <c r="AU294" s="230" t="s">
        <v>84</v>
      </c>
      <c r="AV294" s="14" t="s">
        <v>84</v>
      </c>
      <c r="AW294" s="14" t="s">
        <v>31</v>
      </c>
      <c r="AX294" s="14" t="s">
        <v>75</v>
      </c>
      <c r="AY294" s="230" t="s">
        <v>164</v>
      </c>
    </row>
    <row r="295" spans="1:65" s="2" customFormat="1" ht="26.45" customHeight="1">
      <c r="A295" s="34"/>
      <c r="B295" s="35"/>
      <c r="C295" s="232" t="s">
        <v>649</v>
      </c>
      <c r="D295" s="232" t="s">
        <v>291</v>
      </c>
      <c r="E295" s="233" t="s">
        <v>2000</v>
      </c>
      <c r="F295" s="234" t="s">
        <v>2001</v>
      </c>
      <c r="G295" s="235" t="s">
        <v>1267</v>
      </c>
      <c r="H295" s="236">
        <v>30</v>
      </c>
      <c r="I295" s="237"/>
      <c r="J295" s="238">
        <f>ROUND(I295*H295,2)</f>
        <v>0</v>
      </c>
      <c r="K295" s="234" t="s">
        <v>1</v>
      </c>
      <c r="L295" s="239"/>
      <c r="M295" s="240" t="s">
        <v>1</v>
      </c>
      <c r="N295" s="241" t="s">
        <v>40</v>
      </c>
      <c r="O295" s="71"/>
      <c r="P295" s="200">
        <f>O295*H295</f>
        <v>0</v>
      </c>
      <c r="Q295" s="200">
        <v>0</v>
      </c>
      <c r="R295" s="200">
        <f>Q295*H295</f>
        <v>0</v>
      </c>
      <c r="S295" s="200">
        <v>0</v>
      </c>
      <c r="T295" s="201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202" t="s">
        <v>992</v>
      </c>
      <c r="AT295" s="202" t="s">
        <v>291</v>
      </c>
      <c r="AU295" s="202" t="s">
        <v>84</v>
      </c>
      <c r="AY295" s="17" t="s">
        <v>164</v>
      </c>
      <c r="BE295" s="203">
        <f>IF(N295="základní",J295,0)</f>
        <v>0</v>
      </c>
      <c r="BF295" s="203">
        <f>IF(N295="snížená",J295,0)</f>
        <v>0</v>
      </c>
      <c r="BG295" s="203">
        <f>IF(N295="zákl. přenesená",J295,0)</f>
        <v>0</v>
      </c>
      <c r="BH295" s="203">
        <f>IF(N295="sníž. přenesená",J295,0)</f>
        <v>0</v>
      </c>
      <c r="BI295" s="203">
        <f>IF(N295="nulová",J295,0)</f>
        <v>0</v>
      </c>
      <c r="BJ295" s="17" t="s">
        <v>82</v>
      </c>
      <c r="BK295" s="203">
        <f>ROUND(I295*H295,2)</f>
        <v>0</v>
      </c>
      <c r="BL295" s="17" t="s">
        <v>992</v>
      </c>
      <c r="BM295" s="202" t="s">
        <v>2002</v>
      </c>
    </row>
    <row r="296" spans="1:65" s="14" customFormat="1" ht="11.25">
      <c r="B296" s="220"/>
      <c r="C296" s="221"/>
      <c r="D296" s="211" t="s">
        <v>176</v>
      </c>
      <c r="E296" s="222" t="s">
        <v>1</v>
      </c>
      <c r="F296" s="223" t="s">
        <v>2003</v>
      </c>
      <c r="G296" s="221"/>
      <c r="H296" s="224">
        <v>30</v>
      </c>
      <c r="I296" s="225"/>
      <c r="J296" s="221"/>
      <c r="K296" s="221"/>
      <c r="L296" s="226"/>
      <c r="M296" s="227"/>
      <c r="N296" s="228"/>
      <c r="O296" s="228"/>
      <c r="P296" s="228"/>
      <c r="Q296" s="228"/>
      <c r="R296" s="228"/>
      <c r="S296" s="228"/>
      <c r="T296" s="229"/>
      <c r="AT296" s="230" t="s">
        <v>176</v>
      </c>
      <c r="AU296" s="230" t="s">
        <v>84</v>
      </c>
      <c r="AV296" s="14" t="s">
        <v>84</v>
      </c>
      <c r="AW296" s="14" t="s">
        <v>31</v>
      </c>
      <c r="AX296" s="14" t="s">
        <v>75</v>
      </c>
      <c r="AY296" s="230" t="s">
        <v>164</v>
      </c>
    </row>
    <row r="297" spans="1:65" s="2" customFormat="1" ht="26.45" customHeight="1">
      <c r="A297" s="34"/>
      <c r="B297" s="35"/>
      <c r="C297" s="191" t="s">
        <v>654</v>
      </c>
      <c r="D297" s="191" t="s">
        <v>167</v>
      </c>
      <c r="E297" s="192" t="s">
        <v>2004</v>
      </c>
      <c r="F297" s="193" t="s">
        <v>2005</v>
      </c>
      <c r="G297" s="194" t="s">
        <v>393</v>
      </c>
      <c r="H297" s="195">
        <v>81</v>
      </c>
      <c r="I297" s="196"/>
      <c r="J297" s="197">
        <f>ROUND(I297*H297,2)</f>
        <v>0</v>
      </c>
      <c r="K297" s="193" t="s">
        <v>171</v>
      </c>
      <c r="L297" s="39"/>
      <c r="M297" s="198" t="s">
        <v>1</v>
      </c>
      <c r="N297" s="199" t="s">
        <v>40</v>
      </c>
      <c r="O297" s="71"/>
      <c r="P297" s="200">
        <f>O297*H297</f>
        <v>0</v>
      </c>
      <c r="Q297" s="200">
        <v>0</v>
      </c>
      <c r="R297" s="200">
        <f>Q297*H297</f>
        <v>0</v>
      </c>
      <c r="S297" s="200">
        <v>0</v>
      </c>
      <c r="T297" s="201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202" t="s">
        <v>604</v>
      </c>
      <c r="AT297" s="202" t="s">
        <v>167</v>
      </c>
      <c r="AU297" s="202" t="s">
        <v>84</v>
      </c>
      <c r="AY297" s="17" t="s">
        <v>164</v>
      </c>
      <c r="BE297" s="203">
        <f>IF(N297="základní",J297,0)</f>
        <v>0</v>
      </c>
      <c r="BF297" s="203">
        <f>IF(N297="snížená",J297,0)</f>
        <v>0</v>
      </c>
      <c r="BG297" s="203">
        <f>IF(N297="zákl. přenesená",J297,0)</f>
        <v>0</v>
      </c>
      <c r="BH297" s="203">
        <f>IF(N297="sníž. přenesená",J297,0)</f>
        <v>0</v>
      </c>
      <c r="BI297" s="203">
        <f>IF(N297="nulová",J297,0)</f>
        <v>0</v>
      </c>
      <c r="BJ297" s="17" t="s">
        <v>82</v>
      </c>
      <c r="BK297" s="203">
        <f>ROUND(I297*H297,2)</f>
        <v>0</v>
      </c>
      <c r="BL297" s="17" t="s">
        <v>604</v>
      </c>
      <c r="BM297" s="202" t="s">
        <v>2006</v>
      </c>
    </row>
    <row r="298" spans="1:65" s="2" customFormat="1" ht="11.25">
      <c r="A298" s="34"/>
      <c r="B298" s="35"/>
      <c r="C298" s="36"/>
      <c r="D298" s="204" t="s">
        <v>174</v>
      </c>
      <c r="E298" s="36"/>
      <c r="F298" s="205" t="s">
        <v>2007</v>
      </c>
      <c r="G298" s="36"/>
      <c r="H298" s="36"/>
      <c r="I298" s="206"/>
      <c r="J298" s="36"/>
      <c r="K298" s="36"/>
      <c r="L298" s="39"/>
      <c r="M298" s="207"/>
      <c r="N298" s="208"/>
      <c r="O298" s="71"/>
      <c r="P298" s="71"/>
      <c r="Q298" s="71"/>
      <c r="R298" s="71"/>
      <c r="S298" s="71"/>
      <c r="T298" s="72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T298" s="17" t="s">
        <v>174</v>
      </c>
      <c r="AU298" s="17" t="s">
        <v>84</v>
      </c>
    </row>
    <row r="299" spans="1:65" s="12" customFormat="1" ht="22.9" customHeight="1">
      <c r="B299" s="175"/>
      <c r="C299" s="176"/>
      <c r="D299" s="177" t="s">
        <v>74</v>
      </c>
      <c r="E299" s="189" t="s">
        <v>2008</v>
      </c>
      <c r="F299" s="189" t="s">
        <v>2009</v>
      </c>
      <c r="G299" s="176"/>
      <c r="H299" s="176"/>
      <c r="I299" s="179"/>
      <c r="J299" s="190">
        <f>BK299</f>
        <v>0</v>
      </c>
      <c r="K299" s="176"/>
      <c r="L299" s="181"/>
      <c r="M299" s="182"/>
      <c r="N299" s="183"/>
      <c r="O299" s="183"/>
      <c r="P299" s="184">
        <f>SUM(P300:P349)</f>
        <v>0</v>
      </c>
      <c r="Q299" s="183"/>
      <c r="R299" s="184">
        <f>SUM(R300:R349)</f>
        <v>9.4599999999999997E-3</v>
      </c>
      <c r="S299" s="183"/>
      <c r="T299" s="185">
        <f>SUM(T300:T349)</f>
        <v>0</v>
      </c>
      <c r="AR299" s="186" t="s">
        <v>165</v>
      </c>
      <c r="AT299" s="187" t="s">
        <v>74</v>
      </c>
      <c r="AU299" s="187" t="s">
        <v>82</v>
      </c>
      <c r="AY299" s="186" t="s">
        <v>164</v>
      </c>
      <c r="BK299" s="188">
        <f>SUM(BK300:BK349)</f>
        <v>0</v>
      </c>
    </row>
    <row r="300" spans="1:65" s="2" customFormat="1" ht="16.5" customHeight="1">
      <c r="A300" s="34"/>
      <c r="B300" s="35"/>
      <c r="C300" s="232" t="s">
        <v>659</v>
      </c>
      <c r="D300" s="232" t="s">
        <v>291</v>
      </c>
      <c r="E300" s="233" t="s">
        <v>2010</v>
      </c>
      <c r="F300" s="234" t="s">
        <v>2011</v>
      </c>
      <c r="G300" s="235" t="s">
        <v>204</v>
      </c>
      <c r="H300" s="236">
        <v>30</v>
      </c>
      <c r="I300" s="237"/>
      <c r="J300" s="238">
        <f>ROUND(I300*H300,2)</f>
        <v>0</v>
      </c>
      <c r="K300" s="234" t="s">
        <v>171</v>
      </c>
      <c r="L300" s="239"/>
      <c r="M300" s="240" t="s">
        <v>1</v>
      </c>
      <c r="N300" s="241" t="s">
        <v>40</v>
      </c>
      <c r="O300" s="71"/>
      <c r="P300" s="200">
        <f>O300*H300</f>
        <v>0</v>
      </c>
      <c r="Q300" s="200">
        <v>1.2999999999999999E-4</v>
      </c>
      <c r="R300" s="200">
        <f>Q300*H300</f>
        <v>3.8999999999999998E-3</v>
      </c>
      <c r="S300" s="200">
        <v>0</v>
      </c>
      <c r="T300" s="201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202" t="s">
        <v>227</v>
      </c>
      <c r="AT300" s="202" t="s">
        <v>291</v>
      </c>
      <c r="AU300" s="202" t="s">
        <v>84</v>
      </c>
      <c r="AY300" s="17" t="s">
        <v>164</v>
      </c>
      <c r="BE300" s="203">
        <f>IF(N300="základní",J300,0)</f>
        <v>0</v>
      </c>
      <c r="BF300" s="203">
        <f>IF(N300="snížená",J300,0)</f>
        <v>0</v>
      </c>
      <c r="BG300" s="203">
        <f>IF(N300="zákl. přenesená",J300,0)</f>
        <v>0</v>
      </c>
      <c r="BH300" s="203">
        <f>IF(N300="sníž. přenesená",J300,0)</f>
        <v>0</v>
      </c>
      <c r="BI300" s="203">
        <f>IF(N300="nulová",J300,0)</f>
        <v>0</v>
      </c>
      <c r="BJ300" s="17" t="s">
        <v>82</v>
      </c>
      <c r="BK300" s="203">
        <f>ROUND(I300*H300,2)</f>
        <v>0</v>
      </c>
      <c r="BL300" s="17" t="s">
        <v>172</v>
      </c>
      <c r="BM300" s="202" t="s">
        <v>2012</v>
      </c>
    </row>
    <row r="301" spans="1:65" s="14" customFormat="1" ht="11.25">
      <c r="B301" s="220"/>
      <c r="C301" s="221"/>
      <c r="D301" s="211" t="s">
        <v>176</v>
      </c>
      <c r="E301" s="222" t="s">
        <v>1</v>
      </c>
      <c r="F301" s="223" t="s">
        <v>2013</v>
      </c>
      <c r="G301" s="221"/>
      <c r="H301" s="224">
        <v>20</v>
      </c>
      <c r="I301" s="225"/>
      <c r="J301" s="221"/>
      <c r="K301" s="221"/>
      <c r="L301" s="226"/>
      <c r="M301" s="227"/>
      <c r="N301" s="228"/>
      <c r="O301" s="228"/>
      <c r="P301" s="228"/>
      <c r="Q301" s="228"/>
      <c r="R301" s="228"/>
      <c r="S301" s="228"/>
      <c r="T301" s="229"/>
      <c r="AT301" s="230" t="s">
        <v>176</v>
      </c>
      <c r="AU301" s="230" t="s">
        <v>84</v>
      </c>
      <c r="AV301" s="14" t="s">
        <v>84</v>
      </c>
      <c r="AW301" s="14" t="s">
        <v>31</v>
      </c>
      <c r="AX301" s="14" t="s">
        <v>75</v>
      </c>
      <c r="AY301" s="230" t="s">
        <v>164</v>
      </c>
    </row>
    <row r="302" spans="1:65" s="14" customFormat="1" ht="11.25">
      <c r="B302" s="220"/>
      <c r="C302" s="221"/>
      <c r="D302" s="211" t="s">
        <v>176</v>
      </c>
      <c r="E302" s="222" t="s">
        <v>1</v>
      </c>
      <c r="F302" s="223" t="s">
        <v>2014</v>
      </c>
      <c r="G302" s="221"/>
      <c r="H302" s="224">
        <v>10</v>
      </c>
      <c r="I302" s="225"/>
      <c r="J302" s="221"/>
      <c r="K302" s="221"/>
      <c r="L302" s="226"/>
      <c r="M302" s="227"/>
      <c r="N302" s="228"/>
      <c r="O302" s="228"/>
      <c r="P302" s="228"/>
      <c r="Q302" s="228"/>
      <c r="R302" s="228"/>
      <c r="S302" s="228"/>
      <c r="T302" s="229"/>
      <c r="AT302" s="230" t="s">
        <v>176</v>
      </c>
      <c r="AU302" s="230" t="s">
        <v>84</v>
      </c>
      <c r="AV302" s="14" t="s">
        <v>84</v>
      </c>
      <c r="AW302" s="14" t="s">
        <v>31</v>
      </c>
      <c r="AX302" s="14" t="s">
        <v>75</v>
      </c>
      <c r="AY302" s="230" t="s">
        <v>164</v>
      </c>
    </row>
    <row r="303" spans="1:65" s="2" customFormat="1" ht="26.45" customHeight="1">
      <c r="A303" s="34"/>
      <c r="B303" s="35"/>
      <c r="C303" s="191" t="s">
        <v>666</v>
      </c>
      <c r="D303" s="191" t="s">
        <v>167</v>
      </c>
      <c r="E303" s="192" t="s">
        <v>2015</v>
      </c>
      <c r="F303" s="193" t="s">
        <v>2016</v>
      </c>
      <c r="G303" s="194" t="s">
        <v>204</v>
      </c>
      <c r="H303" s="195">
        <v>30</v>
      </c>
      <c r="I303" s="196"/>
      <c r="J303" s="197">
        <f>ROUND(I303*H303,2)</f>
        <v>0</v>
      </c>
      <c r="K303" s="193" t="s">
        <v>171</v>
      </c>
      <c r="L303" s="39"/>
      <c r="M303" s="198" t="s">
        <v>1</v>
      </c>
      <c r="N303" s="199" t="s">
        <v>40</v>
      </c>
      <c r="O303" s="71"/>
      <c r="P303" s="200">
        <f>O303*H303</f>
        <v>0</v>
      </c>
      <c r="Q303" s="200">
        <v>0</v>
      </c>
      <c r="R303" s="200">
        <f>Q303*H303</f>
        <v>0</v>
      </c>
      <c r="S303" s="200">
        <v>0</v>
      </c>
      <c r="T303" s="201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202" t="s">
        <v>290</v>
      </c>
      <c r="AT303" s="202" t="s">
        <v>167</v>
      </c>
      <c r="AU303" s="202" t="s">
        <v>84</v>
      </c>
      <c r="AY303" s="17" t="s">
        <v>164</v>
      </c>
      <c r="BE303" s="203">
        <f>IF(N303="základní",J303,0)</f>
        <v>0</v>
      </c>
      <c r="BF303" s="203">
        <f>IF(N303="snížená",J303,0)</f>
        <v>0</v>
      </c>
      <c r="BG303" s="203">
        <f>IF(N303="zákl. přenesená",J303,0)</f>
        <v>0</v>
      </c>
      <c r="BH303" s="203">
        <f>IF(N303="sníž. přenesená",J303,0)</f>
        <v>0</v>
      </c>
      <c r="BI303" s="203">
        <f>IF(N303="nulová",J303,0)</f>
        <v>0</v>
      </c>
      <c r="BJ303" s="17" t="s">
        <v>82</v>
      </c>
      <c r="BK303" s="203">
        <f>ROUND(I303*H303,2)</f>
        <v>0</v>
      </c>
      <c r="BL303" s="17" t="s">
        <v>290</v>
      </c>
      <c r="BM303" s="202" t="s">
        <v>2017</v>
      </c>
    </row>
    <row r="304" spans="1:65" s="2" customFormat="1" ht="11.25">
      <c r="A304" s="34"/>
      <c r="B304" s="35"/>
      <c r="C304" s="36"/>
      <c r="D304" s="204" t="s">
        <v>174</v>
      </c>
      <c r="E304" s="36"/>
      <c r="F304" s="205" t="s">
        <v>2018</v>
      </c>
      <c r="G304" s="36"/>
      <c r="H304" s="36"/>
      <c r="I304" s="206"/>
      <c r="J304" s="36"/>
      <c r="K304" s="36"/>
      <c r="L304" s="39"/>
      <c r="M304" s="207"/>
      <c r="N304" s="208"/>
      <c r="O304" s="71"/>
      <c r="P304" s="71"/>
      <c r="Q304" s="71"/>
      <c r="R304" s="71"/>
      <c r="S304" s="71"/>
      <c r="T304" s="72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T304" s="17" t="s">
        <v>174</v>
      </c>
      <c r="AU304" s="17" t="s">
        <v>84</v>
      </c>
    </row>
    <row r="305" spans="1:65" s="2" customFormat="1" ht="24" customHeight="1">
      <c r="A305" s="34"/>
      <c r="B305" s="35"/>
      <c r="C305" s="232" t="s">
        <v>672</v>
      </c>
      <c r="D305" s="232" t="s">
        <v>291</v>
      </c>
      <c r="E305" s="233" t="s">
        <v>2019</v>
      </c>
      <c r="F305" s="234" t="s">
        <v>2020</v>
      </c>
      <c r="G305" s="235" t="s">
        <v>204</v>
      </c>
      <c r="H305" s="236">
        <v>40</v>
      </c>
      <c r="I305" s="237"/>
      <c r="J305" s="238">
        <f>ROUND(I305*H305,2)</f>
        <v>0</v>
      </c>
      <c r="K305" s="234" t="s">
        <v>171</v>
      </c>
      <c r="L305" s="239"/>
      <c r="M305" s="240" t="s">
        <v>1</v>
      </c>
      <c r="N305" s="241" t="s">
        <v>40</v>
      </c>
      <c r="O305" s="71"/>
      <c r="P305" s="200">
        <f>O305*H305</f>
        <v>0</v>
      </c>
      <c r="Q305" s="200">
        <v>6.9999999999999994E-5</v>
      </c>
      <c r="R305" s="200">
        <f>Q305*H305</f>
        <v>2.7999999999999995E-3</v>
      </c>
      <c r="S305" s="200">
        <v>0</v>
      </c>
      <c r="T305" s="201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202" t="s">
        <v>227</v>
      </c>
      <c r="AT305" s="202" t="s">
        <v>291</v>
      </c>
      <c r="AU305" s="202" t="s">
        <v>84</v>
      </c>
      <c r="AY305" s="17" t="s">
        <v>164</v>
      </c>
      <c r="BE305" s="203">
        <f>IF(N305="základní",J305,0)</f>
        <v>0</v>
      </c>
      <c r="BF305" s="203">
        <f>IF(N305="snížená",J305,0)</f>
        <v>0</v>
      </c>
      <c r="BG305" s="203">
        <f>IF(N305="zákl. přenesená",J305,0)</f>
        <v>0</v>
      </c>
      <c r="BH305" s="203">
        <f>IF(N305="sníž. přenesená",J305,0)</f>
        <v>0</v>
      </c>
      <c r="BI305" s="203">
        <f>IF(N305="nulová",J305,0)</f>
        <v>0</v>
      </c>
      <c r="BJ305" s="17" t="s">
        <v>82</v>
      </c>
      <c r="BK305" s="203">
        <f>ROUND(I305*H305,2)</f>
        <v>0</v>
      </c>
      <c r="BL305" s="17" t="s">
        <v>172</v>
      </c>
      <c r="BM305" s="202" t="s">
        <v>2021</v>
      </c>
    </row>
    <row r="306" spans="1:65" s="14" customFormat="1" ht="11.25">
      <c r="B306" s="220"/>
      <c r="C306" s="221"/>
      <c r="D306" s="211" t="s">
        <v>176</v>
      </c>
      <c r="E306" s="222" t="s">
        <v>1</v>
      </c>
      <c r="F306" s="223" t="s">
        <v>2022</v>
      </c>
      <c r="G306" s="221"/>
      <c r="H306" s="224">
        <v>40</v>
      </c>
      <c r="I306" s="225"/>
      <c r="J306" s="221"/>
      <c r="K306" s="221"/>
      <c r="L306" s="226"/>
      <c r="M306" s="227"/>
      <c r="N306" s="228"/>
      <c r="O306" s="228"/>
      <c r="P306" s="228"/>
      <c r="Q306" s="228"/>
      <c r="R306" s="228"/>
      <c r="S306" s="228"/>
      <c r="T306" s="229"/>
      <c r="AT306" s="230" t="s">
        <v>176</v>
      </c>
      <c r="AU306" s="230" t="s">
        <v>84</v>
      </c>
      <c r="AV306" s="14" t="s">
        <v>84</v>
      </c>
      <c r="AW306" s="14" t="s">
        <v>31</v>
      </c>
      <c r="AX306" s="14" t="s">
        <v>75</v>
      </c>
      <c r="AY306" s="230" t="s">
        <v>164</v>
      </c>
    </row>
    <row r="307" spans="1:65" s="2" customFormat="1" ht="26.45" customHeight="1">
      <c r="A307" s="34"/>
      <c r="B307" s="35"/>
      <c r="C307" s="191" t="s">
        <v>680</v>
      </c>
      <c r="D307" s="191" t="s">
        <v>167</v>
      </c>
      <c r="E307" s="192" t="s">
        <v>2023</v>
      </c>
      <c r="F307" s="193" t="s">
        <v>2024</v>
      </c>
      <c r="G307" s="194" t="s">
        <v>204</v>
      </c>
      <c r="H307" s="195">
        <v>40</v>
      </c>
      <c r="I307" s="196"/>
      <c r="J307" s="197">
        <f>ROUND(I307*H307,2)</f>
        <v>0</v>
      </c>
      <c r="K307" s="193" t="s">
        <v>171</v>
      </c>
      <c r="L307" s="39"/>
      <c r="M307" s="198" t="s">
        <v>1</v>
      </c>
      <c r="N307" s="199" t="s">
        <v>40</v>
      </c>
      <c r="O307" s="71"/>
      <c r="P307" s="200">
        <f>O307*H307</f>
        <v>0</v>
      </c>
      <c r="Q307" s="200">
        <v>0</v>
      </c>
      <c r="R307" s="200">
        <f>Q307*H307</f>
        <v>0</v>
      </c>
      <c r="S307" s="200">
        <v>0</v>
      </c>
      <c r="T307" s="201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202" t="s">
        <v>290</v>
      </c>
      <c r="AT307" s="202" t="s">
        <v>167</v>
      </c>
      <c r="AU307" s="202" t="s">
        <v>84</v>
      </c>
      <c r="AY307" s="17" t="s">
        <v>164</v>
      </c>
      <c r="BE307" s="203">
        <f>IF(N307="základní",J307,0)</f>
        <v>0</v>
      </c>
      <c r="BF307" s="203">
        <f>IF(N307="snížená",J307,0)</f>
        <v>0</v>
      </c>
      <c r="BG307" s="203">
        <f>IF(N307="zákl. přenesená",J307,0)</f>
        <v>0</v>
      </c>
      <c r="BH307" s="203">
        <f>IF(N307="sníž. přenesená",J307,0)</f>
        <v>0</v>
      </c>
      <c r="BI307" s="203">
        <f>IF(N307="nulová",J307,0)</f>
        <v>0</v>
      </c>
      <c r="BJ307" s="17" t="s">
        <v>82</v>
      </c>
      <c r="BK307" s="203">
        <f>ROUND(I307*H307,2)</f>
        <v>0</v>
      </c>
      <c r="BL307" s="17" t="s">
        <v>290</v>
      </c>
      <c r="BM307" s="202" t="s">
        <v>2025</v>
      </c>
    </row>
    <row r="308" spans="1:65" s="2" customFormat="1" ht="11.25">
      <c r="A308" s="34"/>
      <c r="B308" s="35"/>
      <c r="C308" s="36"/>
      <c r="D308" s="204" t="s">
        <v>174</v>
      </c>
      <c r="E308" s="36"/>
      <c r="F308" s="205" t="s">
        <v>2026</v>
      </c>
      <c r="G308" s="36"/>
      <c r="H308" s="36"/>
      <c r="I308" s="206"/>
      <c r="J308" s="36"/>
      <c r="K308" s="36"/>
      <c r="L308" s="39"/>
      <c r="M308" s="207"/>
      <c r="N308" s="208"/>
      <c r="O308" s="71"/>
      <c r="P308" s="71"/>
      <c r="Q308" s="71"/>
      <c r="R308" s="71"/>
      <c r="S308" s="71"/>
      <c r="T308" s="72"/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T308" s="17" t="s">
        <v>174</v>
      </c>
      <c r="AU308" s="17" t="s">
        <v>84</v>
      </c>
    </row>
    <row r="309" spans="1:65" s="2" customFormat="1" ht="24" customHeight="1">
      <c r="A309" s="34"/>
      <c r="B309" s="35"/>
      <c r="C309" s="232" t="s">
        <v>686</v>
      </c>
      <c r="D309" s="232" t="s">
        <v>291</v>
      </c>
      <c r="E309" s="233" t="s">
        <v>2027</v>
      </c>
      <c r="F309" s="234" t="s">
        <v>2028</v>
      </c>
      <c r="G309" s="235" t="s">
        <v>204</v>
      </c>
      <c r="H309" s="236">
        <v>20</v>
      </c>
      <c r="I309" s="237"/>
      <c r="J309" s="238">
        <f>ROUND(I309*H309,2)</f>
        <v>0</v>
      </c>
      <c r="K309" s="234" t="s">
        <v>171</v>
      </c>
      <c r="L309" s="239"/>
      <c r="M309" s="240" t="s">
        <v>1</v>
      </c>
      <c r="N309" s="241" t="s">
        <v>40</v>
      </c>
      <c r="O309" s="71"/>
      <c r="P309" s="200">
        <f>O309*H309</f>
        <v>0</v>
      </c>
      <c r="Q309" s="200">
        <v>1.2E-4</v>
      </c>
      <c r="R309" s="200">
        <f>Q309*H309</f>
        <v>2.4000000000000002E-3</v>
      </c>
      <c r="S309" s="200">
        <v>0</v>
      </c>
      <c r="T309" s="201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202" t="s">
        <v>227</v>
      </c>
      <c r="AT309" s="202" t="s">
        <v>291</v>
      </c>
      <c r="AU309" s="202" t="s">
        <v>84</v>
      </c>
      <c r="AY309" s="17" t="s">
        <v>164</v>
      </c>
      <c r="BE309" s="203">
        <f>IF(N309="základní",J309,0)</f>
        <v>0</v>
      </c>
      <c r="BF309" s="203">
        <f>IF(N309="snížená",J309,0)</f>
        <v>0</v>
      </c>
      <c r="BG309" s="203">
        <f>IF(N309="zákl. přenesená",J309,0)</f>
        <v>0</v>
      </c>
      <c r="BH309" s="203">
        <f>IF(N309="sníž. přenesená",J309,0)</f>
        <v>0</v>
      </c>
      <c r="BI309" s="203">
        <f>IF(N309="nulová",J309,0)</f>
        <v>0</v>
      </c>
      <c r="BJ309" s="17" t="s">
        <v>82</v>
      </c>
      <c r="BK309" s="203">
        <f>ROUND(I309*H309,2)</f>
        <v>0</v>
      </c>
      <c r="BL309" s="17" t="s">
        <v>172</v>
      </c>
      <c r="BM309" s="202" t="s">
        <v>2029</v>
      </c>
    </row>
    <row r="310" spans="1:65" s="14" customFormat="1" ht="11.25">
      <c r="B310" s="220"/>
      <c r="C310" s="221"/>
      <c r="D310" s="211" t="s">
        <v>176</v>
      </c>
      <c r="E310" s="222" t="s">
        <v>1</v>
      </c>
      <c r="F310" s="223" t="s">
        <v>2013</v>
      </c>
      <c r="G310" s="221"/>
      <c r="H310" s="224">
        <v>20</v>
      </c>
      <c r="I310" s="225"/>
      <c r="J310" s="221"/>
      <c r="K310" s="221"/>
      <c r="L310" s="226"/>
      <c r="M310" s="227"/>
      <c r="N310" s="228"/>
      <c r="O310" s="228"/>
      <c r="P310" s="228"/>
      <c r="Q310" s="228"/>
      <c r="R310" s="228"/>
      <c r="S310" s="228"/>
      <c r="T310" s="229"/>
      <c r="AT310" s="230" t="s">
        <v>176</v>
      </c>
      <c r="AU310" s="230" t="s">
        <v>84</v>
      </c>
      <c r="AV310" s="14" t="s">
        <v>84</v>
      </c>
      <c r="AW310" s="14" t="s">
        <v>31</v>
      </c>
      <c r="AX310" s="14" t="s">
        <v>75</v>
      </c>
      <c r="AY310" s="230" t="s">
        <v>164</v>
      </c>
    </row>
    <row r="311" spans="1:65" s="2" customFormat="1" ht="26.45" customHeight="1">
      <c r="A311" s="34"/>
      <c r="B311" s="35"/>
      <c r="C311" s="191" t="s">
        <v>692</v>
      </c>
      <c r="D311" s="191" t="s">
        <v>167</v>
      </c>
      <c r="E311" s="192" t="s">
        <v>2030</v>
      </c>
      <c r="F311" s="193" t="s">
        <v>2031</v>
      </c>
      <c r="G311" s="194" t="s">
        <v>204</v>
      </c>
      <c r="H311" s="195">
        <v>20</v>
      </c>
      <c r="I311" s="196"/>
      <c r="J311" s="197">
        <f>ROUND(I311*H311,2)</f>
        <v>0</v>
      </c>
      <c r="K311" s="193" t="s">
        <v>171</v>
      </c>
      <c r="L311" s="39"/>
      <c r="M311" s="198" t="s">
        <v>1</v>
      </c>
      <c r="N311" s="199" t="s">
        <v>40</v>
      </c>
      <c r="O311" s="71"/>
      <c r="P311" s="200">
        <f>O311*H311</f>
        <v>0</v>
      </c>
      <c r="Q311" s="200">
        <v>0</v>
      </c>
      <c r="R311" s="200">
        <f>Q311*H311</f>
        <v>0</v>
      </c>
      <c r="S311" s="200">
        <v>0</v>
      </c>
      <c r="T311" s="201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202" t="s">
        <v>290</v>
      </c>
      <c r="AT311" s="202" t="s">
        <v>167</v>
      </c>
      <c r="AU311" s="202" t="s">
        <v>84</v>
      </c>
      <c r="AY311" s="17" t="s">
        <v>164</v>
      </c>
      <c r="BE311" s="203">
        <f>IF(N311="základní",J311,0)</f>
        <v>0</v>
      </c>
      <c r="BF311" s="203">
        <f>IF(N311="snížená",J311,0)</f>
        <v>0</v>
      </c>
      <c r="BG311" s="203">
        <f>IF(N311="zákl. přenesená",J311,0)</f>
        <v>0</v>
      </c>
      <c r="BH311" s="203">
        <f>IF(N311="sníž. přenesená",J311,0)</f>
        <v>0</v>
      </c>
      <c r="BI311" s="203">
        <f>IF(N311="nulová",J311,0)</f>
        <v>0</v>
      </c>
      <c r="BJ311" s="17" t="s">
        <v>82</v>
      </c>
      <c r="BK311" s="203">
        <f>ROUND(I311*H311,2)</f>
        <v>0</v>
      </c>
      <c r="BL311" s="17" t="s">
        <v>290</v>
      </c>
      <c r="BM311" s="202" t="s">
        <v>2032</v>
      </c>
    </row>
    <row r="312" spans="1:65" s="2" customFormat="1" ht="11.25">
      <c r="A312" s="34"/>
      <c r="B312" s="35"/>
      <c r="C312" s="36"/>
      <c r="D312" s="204" t="s">
        <v>174</v>
      </c>
      <c r="E312" s="36"/>
      <c r="F312" s="205" t="s">
        <v>2033</v>
      </c>
      <c r="G312" s="36"/>
      <c r="H312" s="36"/>
      <c r="I312" s="206"/>
      <c r="J312" s="36"/>
      <c r="K312" s="36"/>
      <c r="L312" s="39"/>
      <c r="M312" s="207"/>
      <c r="N312" s="208"/>
      <c r="O312" s="71"/>
      <c r="P312" s="71"/>
      <c r="Q312" s="71"/>
      <c r="R312" s="71"/>
      <c r="S312" s="71"/>
      <c r="T312" s="72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7" t="s">
        <v>174</v>
      </c>
      <c r="AU312" s="17" t="s">
        <v>84</v>
      </c>
    </row>
    <row r="313" spans="1:65" s="2" customFormat="1" ht="26.45" customHeight="1">
      <c r="A313" s="34"/>
      <c r="B313" s="35"/>
      <c r="C313" s="232" t="s">
        <v>699</v>
      </c>
      <c r="D313" s="232" t="s">
        <v>291</v>
      </c>
      <c r="E313" s="233" t="s">
        <v>2034</v>
      </c>
      <c r="F313" s="234" t="s">
        <v>2035</v>
      </c>
      <c r="G313" s="235" t="s">
        <v>1267</v>
      </c>
      <c r="H313" s="236">
        <v>35</v>
      </c>
      <c r="I313" s="237"/>
      <c r="J313" s="238">
        <f>ROUND(I313*H313,2)</f>
        <v>0</v>
      </c>
      <c r="K313" s="234" t="s">
        <v>1</v>
      </c>
      <c r="L313" s="239"/>
      <c r="M313" s="240" t="s">
        <v>1</v>
      </c>
      <c r="N313" s="241" t="s">
        <v>40</v>
      </c>
      <c r="O313" s="71"/>
      <c r="P313" s="200">
        <f>O313*H313</f>
        <v>0</v>
      </c>
      <c r="Q313" s="200">
        <v>0</v>
      </c>
      <c r="R313" s="200">
        <f>Q313*H313</f>
        <v>0</v>
      </c>
      <c r="S313" s="200">
        <v>0</v>
      </c>
      <c r="T313" s="201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202" t="s">
        <v>992</v>
      </c>
      <c r="AT313" s="202" t="s">
        <v>291</v>
      </c>
      <c r="AU313" s="202" t="s">
        <v>84</v>
      </c>
      <c r="AY313" s="17" t="s">
        <v>164</v>
      </c>
      <c r="BE313" s="203">
        <f>IF(N313="základní",J313,0)</f>
        <v>0</v>
      </c>
      <c r="BF313" s="203">
        <f>IF(N313="snížená",J313,0)</f>
        <v>0</v>
      </c>
      <c r="BG313" s="203">
        <f>IF(N313="zákl. přenesená",J313,0)</f>
        <v>0</v>
      </c>
      <c r="BH313" s="203">
        <f>IF(N313="sníž. přenesená",J313,0)</f>
        <v>0</v>
      </c>
      <c r="BI313" s="203">
        <f>IF(N313="nulová",J313,0)</f>
        <v>0</v>
      </c>
      <c r="BJ313" s="17" t="s">
        <v>82</v>
      </c>
      <c r="BK313" s="203">
        <f>ROUND(I313*H313,2)</f>
        <v>0</v>
      </c>
      <c r="BL313" s="17" t="s">
        <v>992</v>
      </c>
      <c r="BM313" s="202" t="s">
        <v>2036</v>
      </c>
    </row>
    <row r="314" spans="1:65" s="14" customFormat="1" ht="11.25">
      <c r="B314" s="220"/>
      <c r="C314" s="221"/>
      <c r="D314" s="211" t="s">
        <v>176</v>
      </c>
      <c r="E314" s="222" t="s">
        <v>1</v>
      </c>
      <c r="F314" s="223" t="s">
        <v>2037</v>
      </c>
      <c r="G314" s="221"/>
      <c r="H314" s="224">
        <v>10</v>
      </c>
      <c r="I314" s="225"/>
      <c r="J314" s="221"/>
      <c r="K314" s="221"/>
      <c r="L314" s="226"/>
      <c r="M314" s="227"/>
      <c r="N314" s="228"/>
      <c r="O314" s="228"/>
      <c r="P314" s="228"/>
      <c r="Q314" s="228"/>
      <c r="R314" s="228"/>
      <c r="S314" s="228"/>
      <c r="T314" s="229"/>
      <c r="AT314" s="230" t="s">
        <v>176</v>
      </c>
      <c r="AU314" s="230" t="s">
        <v>84</v>
      </c>
      <c r="AV314" s="14" t="s">
        <v>84</v>
      </c>
      <c r="AW314" s="14" t="s">
        <v>31</v>
      </c>
      <c r="AX314" s="14" t="s">
        <v>75</v>
      </c>
      <c r="AY314" s="230" t="s">
        <v>164</v>
      </c>
    </row>
    <row r="315" spans="1:65" s="14" customFormat="1" ht="11.25">
      <c r="B315" s="220"/>
      <c r="C315" s="221"/>
      <c r="D315" s="211" t="s">
        <v>176</v>
      </c>
      <c r="E315" s="222" t="s">
        <v>1</v>
      </c>
      <c r="F315" s="223" t="s">
        <v>2038</v>
      </c>
      <c r="G315" s="221"/>
      <c r="H315" s="224">
        <v>16</v>
      </c>
      <c r="I315" s="225"/>
      <c r="J315" s="221"/>
      <c r="K315" s="221"/>
      <c r="L315" s="226"/>
      <c r="M315" s="227"/>
      <c r="N315" s="228"/>
      <c r="O315" s="228"/>
      <c r="P315" s="228"/>
      <c r="Q315" s="228"/>
      <c r="R315" s="228"/>
      <c r="S315" s="228"/>
      <c r="T315" s="229"/>
      <c r="AT315" s="230" t="s">
        <v>176</v>
      </c>
      <c r="AU315" s="230" t="s">
        <v>84</v>
      </c>
      <c r="AV315" s="14" t="s">
        <v>84</v>
      </c>
      <c r="AW315" s="14" t="s">
        <v>31</v>
      </c>
      <c r="AX315" s="14" t="s">
        <v>75</v>
      </c>
      <c r="AY315" s="230" t="s">
        <v>164</v>
      </c>
    </row>
    <row r="316" spans="1:65" s="14" customFormat="1" ht="11.25">
      <c r="B316" s="220"/>
      <c r="C316" s="221"/>
      <c r="D316" s="211" t="s">
        <v>176</v>
      </c>
      <c r="E316" s="222" t="s">
        <v>1</v>
      </c>
      <c r="F316" s="223" t="s">
        <v>2039</v>
      </c>
      <c r="G316" s="221"/>
      <c r="H316" s="224">
        <v>3</v>
      </c>
      <c r="I316" s="225"/>
      <c r="J316" s="221"/>
      <c r="K316" s="221"/>
      <c r="L316" s="226"/>
      <c r="M316" s="227"/>
      <c r="N316" s="228"/>
      <c r="O316" s="228"/>
      <c r="P316" s="228"/>
      <c r="Q316" s="228"/>
      <c r="R316" s="228"/>
      <c r="S316" s="228"/>
      <c r="T316" s="229"/>
      <c r="AT316" s="230" t="s">
        <v>176</v>
      </c>
      <c r="AU316" s="230" t="s">
        <v>84</v>
      </c>
      <c r="AV316" s="14" t="s">
        <v>84</v>
      </c>
      <c r="AW316" s="14" t="s">
        <v>31</v>
      </c>
      <c r="AX316" s="14" t="s">
        <v>75</v>
      </c>
      <c r="AY316" s="230" t="s">
        <v>164</v>
      </c>
    </row>
    <row r="317" spans="1:65" s="14" customFormat="1" ht="11.25">
      <c r="B317" s="220"/>
      <c r="C317" s="221"/>
      <c r="D317" s="211" t="s">
        <v>176</v>
      </c>
      <c r="E317" s="222" t="s">
        <v>1</v>
      </c>
      <c r="F317" s="223" t="s">
        <v>2040</v>
      </c>
      <c r="G317" s="221"/>
      <c r="H317" s="224">
        <v>2</v>
      </c>
      <c r="I317" s="225"/>
      <c r="J317" s="221"/>
      <c r="K317" s="221"/>
      <c r="L317" s="226"/>
      <c r="M317" s="227"/>
      <c r="N317" s="228"/>
      <c r="O317" s="228"/>
      <c r="P317" s="228"/>
      <c r="Q317" s="228"/>
      <c r="R317" s="228"/>
      <c r="S317" s="228"/>
      <c r="T317" s="229"/>
      <c r="AT317" s="230" t="s">
        <v>176</v>
      </c>
      <c r="AU317" s="230" t="s">
        <v>84</v>
      </c>
      <c r="AV317" s="14" t="s">
        <v>84</v>
      </c>
      <c r="AW317" s="14" t="s">
        <v>31</v>
      </c>
      <c r="AX317" s="14" t="s">
        <v>75</v>
      </c>
      <c r="AY317" s="230" t="s">
        <v>164</v>
      </c>
    </row>
    <row r="318" spans="1:65" s="14" customFormat="1" ht="11.25">
      <c r="B318" s="220"/>
      <c r="C318" s="221"/>
      <c r="D318" s="211" t="s">
        <v>176</v>
      </c>
      <c r="E318" s="222" t="s">
        <v>1</v>
      </c>
      <c r="F318" s="223" t="s">
        <v>2041</v>
      </c>
      <c r="G318" s="221"/>
      <c r="H318" s="224">
        <v>4</v>
      </c>
      <c r="I318" s="225"/>
      <c r="J318" s="221"/>
      <c r="K318" s="221"/>
      <c r="L318" s="226"/>
      <c r="M318" s="227"/>
      <c r="N318" s="228"/>
      <c r="O318" s="228"/>
      <c r="P318" s="228"/>
      <c r="Q318" s="228"/>
      <c r="R318" s="228"/>
      <c r="S318" s="228"/>
      <c r="T318" s="229"/>
      <c r="AT318" s="230" t="s">
        <v>176</v>
      </c>
      <c r="AU318" s="230" t="s">
        <v>84</v>
      </c>
      <c r="AV318" s="14" t="s">
        <v>84</v>
      </c>
      <c r="AW318" s="14" t="s">
        <v>31</v>
      </c>
      <c r="AX318" s="14" t="s">
        <v>75</v>
      </c>
      <c r="AY318" s="230" t="s">
        <v>164</v>
      </c>
    </row>
    <row r="319" spans="1:65" s="2" customFormat="1" ht="24" customHeight="1">
      <c r="A319" s="34"/>
      <c r="B319" s="35"/>
      <c r="C319" s="191" t="s">
        <v>706</v>
      </c>
      <c r="D319" s="191" t="s">
        <v>167</v>
      </c>
      <c r="E319" s="192" t="s">
        <v>2042</v>
      </c>
      <c r="F319" s="193" t="s">
        <v>2043</v>
      </c>
      <c r="G319" s="194" t="s">
        <v>393</v>
      </c>
      <c r="H319" s="195">
        <v>35</v>
      </c>
      <c r="I319" s="196"/>
      <c r="J319" s="197">
        <f>ROUND(I319*H319,2)</f>
        <v>0</v>
      </c>
      <c r="K319" s="193" t="s">
        <v>171</v>
      </c>
      <c r="L319" s="39"/>
      <c r="M319" s="198" t="s">
        <v>1</v>
      </c>
      <c r="N319" s="199" t="s">
        <v>40</v>
      </c>
      <c r="O319" s="71"/>
      <c r="P319" s="200">
        <f>O319*H319</f>
        <v>0</v>
      </c>
      <c r="Q319" s="200">
        <v>0</v>
      </c>
      <c r="R319" s="200">
        <f>Q319*H319</f>
        <v>0</v>
      </c>
      <c r="S319" s="200">
        <v>0</v>
      </c>
      <c r="T319" s="201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202" t="s">
        <v>604</v>
      </c>
      <c r="AT319" s="202" t="s">
        <v>167</v>
      </c>
      <c r="AU319" s="202" t="s">
        <v>84</v>
      </c>
      <c r="AY319" s="17" t="s">
        <v>164</v>
      </c>
      <c r="BE319" s="203">
        <f>IF(N319="základní",J319,0)</f>
        <v>0</v>
      </c>
      <c r="BF319" s="203">
        <f>IF(N319="snížená",J319,0)</f>
        <v>0</v>
      </c>
      <c r="BG319" s="203">
        <f>IF(N319="zákl. přenesená",J319,0)</f>
        <v>0</v>
      </c>
      <c r="BH319" s="203">
        <f>IF(N319="sníž. přenesená",J319,0)</f>
        <v>0</v>
      </c>
      <c r="BI319" s="203">
        <f>IF(N319="nulová",J319,0)</f>
        <v>0</v>
      </c>
      <c r="BJ319" s="17" t="s">
        <v>82</v>
      </c>
      <c r="BK319" s="203">
        <f>ROUND(I319*H319,2)</f>
        <v>0</v>
      </c>
      <c r="BL319" s="17" t="s">
        <v>604</v>
      </c>
      <c r="BM319" s="202" t="s">
        <v>2044</v>
      </c>
    </row>
    <row r="320" spans="1:65" s="2" customFormat="1" ht="11.25">
      <c r="A320" s="34"/>
      <c r="B320" s="35"/>
      <c r="C320" s="36"/>
      <c r="D320" s="204" t="s">
        <v>174</v>
      </c>
      <c r="E320" s="36"/>
      <c r="F320" s="205" t="s">
        <v>2045</v>
      </c>
      <c r="G320" s="36"/>
      <c r="H320" s="36"/>
      <c r="I320" s="206"/>
      <c r="J320" s="36"/>
      <c r="K320" s="36"/>
      <c r="L320" s="39"/>
      <c r="M320" s="207"/>
      <c r="N320" s="208"/>
      <c r="O320" s="71"/>
      <c r="P320" s="71"/>
      <c r="Q320" s="71"/>
      <c r="R320" s="71"/>
      <c r="S320" s="71"/>
      <c r="T320" s="72"/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T320" s="17" t="s">
        <v>174</v>
      </c>
      <c r="AU320" s="17" t="s">
        <v>84</v>
      </c>
    </row>
    <row r="321" spans="1:65" s="2" customFormat="1" ht="26.45" customHeight="1">
      <c r="A321" s="34"/>
      <c r="B321" s="35"/>
      <c r="C321" s="232" t="s">
        <v>711</v>
      </c>
      <c r="D321" s="232" t="s">
        <v>291</v>
      </c>
      <c r="E321" s="233" t="s">
        <v>2046</v>
      </c>
      <c r="F321" s="234" t="s">
        <v>2047</v>
      </c>
      <c r="G321" s="235" t="s">
        <v>393</v>
      </c>
      <c r="H321" s="236">
        <v>4</v>
      </c>
      <c r="I321" s="237"/>
      <c r="J321" s="238">
        <f>ROUND(I321*H321,2)</f>
        <v>0</v>
      </c>
      <c r="K321" s="234" t="s">
        <v>171</v>
      </c>
      <c r="L321" s="239"/>
      <c r="M321" s="240" t="s">
        <v>1</v>
      </c>
      <c r="N321" s="241" t="s">
        <v>40</v>
      </c>
      <c r="O321" s="71"/>
      <c r="P321" s="200">
        <f>O321*H321</f>
        <v>0</v>
      </c>
      <c r="Q321" s="200">
        <v>9.0000000000000006E-5</v>
      </c>
      <c r="R321" s="200">
        <f>Q321*H321</f>
        <v>3.6000000000000002E-4</v>
      </c>
      <c r="S321" s="200">
        <v>0</v>
      </c>
      <c r="T321" s="201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202" t="s">
        <v>406</v>
      </c>
      <c r="AT321" s="202" t="s">
        <v>291</v>
      </c>
      <c r="AU321" s="202" t="s">
        <v>84</v>
      </c>
      <c r="AY321" s="17" t="s">
        <v>164</v>
      </c>
      <c r="BE321" s="203">
        <f>IF(N321="základní",J321,0)</f>
        <v>0</v>
      </c>
      <c r="BF321" s="203">
        <f>IF(N321="snížená",J321,0)</f>
        <v>0</v>
      </c>
      <c r="BG321" s="203">
        <f>IF(N321="zákl. přenesená",J321,0)</f>
        <v>0</v>
      </c>
      <c r="BH321" s="203">
        <f>IF(N321="sníž. přenesená",J321,0)</f>
        <v>0</v>
      </c>
      <c r="BI321" s="203">
        <f>IF(N321="nulová",J321,0)</f>
        <v>0</v>
      </c>
      <c r="BJ321" s="17" t="s">
        <v>82</v>
      </c>
      <c r="BK321" s="203">
        <f>ROUND(I321*H321,2)</f>
        <v>0</v>
      </c>
      <c r="BL321" s="17" t="s">
        <v>290</v>
      </c>
      <c r="BM321" s="202" t="s">
        <v>2048</v>
      </c>
    </row>
    <row r="322" spans="1:65" s="14" customFormat="1" ht="11.25">
      <c r="B322" s="220"/>
      <c r="C322" s="221"/>
      <c r="D322" s="211" t="s">
        <v>176</v>
      </c>
      <c r="E322" s="222" t="s">
        <v>1</v>
      </c>
      <c r="F322" s="223" t="s">
        <v>2049</v>
      </c>
      <c r="G322" s="221"/>
      <c r="H322" s="224">
        <v>4</v>
      </c>
      <c r="I322" s="225"/>
      <c r="J322" s="221"/>
      <c r="K322" s="221"/>
      <c r="L322" s="226"/>
      <c r="M322" s="227"/>
      <c r="N322" s="228"/>
      <c r="O322" s="228"/>
      <c r="P322" s="228"/>
      <c r="Q322" s="228"/>
      <c r="R322" s="228"/>
      <c r="S322" s="228"/>
      <c r="T322" s="229"/>
      <c r="AT322" s="230" t="s">
        <v>176</v>
      </c>
      <c r="AU322" s="230" t="s">
        <v>84</v>
      </c>
      <c r="AV322" s="14" t="s">
        <v>84</v>
      </c>
      <c r="AW322" s="14" t="s">
        <v>31</v>
      </c>
      <c r="AX322" s="14" t="s">
        <v>75</v>
      </c>
      <c r="AY322" s="230" t="s">
        <v>164</v>
      </c>
    </row>
    <row r="323" spans="1:65" s="2" customFormat="1" ht="16.5" customHeight="1">
      <c r="A323" s="34"/>
      <c r="B323" s="35"/>
      <c r="C323" s="191" t="s">
        <v>716</v>
      </c>
      <c r="D323" s="191" t="s">
        <v>167</v>
      </c>
      <c r="E323" s="192" t="s">
        <v>2050</v>
      </c>
      <c r="F323" s="193" t="s">
        <v>2051</v>
      </c>
      <c r="G323" s="194" t="s">
        <v>393</v>
      </c>
      <c r="H323" s="195">
        <v>4</v>
      </c>
      <c r="I323" s="196"/>
      <c r="J323" s="197">
        <f>ROUND(I323*H323,2)</f>
        <v>0</v>
      </c>
      <c r="K323" s="193" t="s">
        <v>171</v>
      </c>
      <c r="L323" s="39"/>
      <c r="M323" s="198" t="s">
        <v>1</v>
      </c>
      <c r="N323" s="199" t="s">
        <v>40</v>
      </c>
      <c r="O323" s="71"/>
      <c r="P323" s="200">
        <f>O323*H323</f>
        <v>0</v>
      </c>
      <c r="Q323" s="200">
        <v>0</v>
      </c>
      <c r="R323" s="200">
        <f>Q323*H323</f>
        <v>0</v>
      </c>
      <c r="S323" s="200">
        <v>0</v>
      </c>
      <c r="T323" s="201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202" t="s">
        <v>290</v>
      </c>
      <c r="AT323" s="202" t="s">
        <v>167</v>
      </c>
      <c r="AU323" s="202" t="s">
        <v>84</v>
      </c>
      <c r="AY323" s="17" t="s">
        <v>164</v>
      </c>
      <c r="BE323" s="203">
        <f>IF(N323="základní",J323,0)</f>
        <v>0</v>
      </c>
      <c r="BF323" s="203">
        <f>IF(N323="snížená",J323,0)</f>
        <v>0</v>
      </c>
      <c r="BG323" s="203">
        <f>IF(N323="zákl. přenesená",J323,0)</f>
        <v>0</v>
      </c>
      <c r="BH323" s="203">
        <f>IF(N323="sníž. přenesená",J323,0)</f>
        <v>0</v>
      </c>
      <c r="BI323" s="203">
        <f>IF(N323="nulová",J323,0)</f>
        <v>0</v>
      </c>
      <c r="BJ323" s="17" t="s">
        <v>82</v>
      </c>
      <c r="BK323" s="203">
        <f>ROUND(I323*H323,2)</f>
        <v>0</v>
      </c>
      <c r="BL323" s="17" t="s">
        <v>290</v>
      </c>
      <c r="BM323" s="202" t="s">
        <v>2052</v>
      </c>
    </row>
    <row r="324" spans="1:65" s="2" customFormat="1" ht="11.25">
      <c r="A324" s="34"/>
      <c r="B324" s="35"/>
      <c r="C324" s="36"/>
      <c r="D324" s="204" t="s">
        <v>174</v>
      </c>
      <c r="E324" s="36"/>
      <c r="F324" s="205" t="s">
        <v>2053</v>
      </c>
      <c r="G324" s="36"/>
      <c r="H324" s="36"/>
      <c r="I324" s="206"/>
      <c r="J324" s="36"/>
      <c r="K324" s="36"/>
      <c r="L324" s="39"/>
      <c r="M324" s="207"/>
      <c r="N324" s="208"/>
      <c r="O324" s="71"/>
      <c r="P324" s="71"/>
      <c r="Q324" s="71"/>
      <c r="R324" s="71"/>
      <c r="S324" s="71"/>
      <c r="T324" s="72"/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T324" s="17" t="s">
        <v>174</v>
      </c>
      <c r="AU324" s="17" t="s">
        <v>84</v>
      </c>
    </row>
    <row r="325" spans="1:65" s="2" customFormat="1" ht="26.45" customHeight="1">
      <c r="A325" s="34"/>
      <c r="B325" s="35"/>
      <c r="C325" s="232" t="s">
        <v>720</v>
      </c>
      <c r="D325" s="232" t="s">
        <v>291</v>
      </c>
      <c r="E325" s="233" t="s">
        <v>2054</v>
      </c>
      <c r="F325" s="234" t="s">
        <v>2055</v>
      </c>
      <c r="G325" s="235" t="s">
        <v>1267</v>
      </c>
      <c r="H325" s="236">
        <v>15</v>
      </c>
      <c r="I325" s="237"/>
      <c r="J325" s="238">
        <f>ROUND(I325*H325,2)</f>
        <v>0</v>
      </c>
      <c r="K325" s="234" t="s">
        <v>1</v>
      </c>
      <c r="L325" s="239"/>
      <c r="M325" s="240" t="s">
        <v>1</v>
      </c>
      <c r="N325" s="241" t="s">
        <v>40</v>
      </c>
      <c r="O325" s="71"/>
      <c r="P325" s="200">
        <f>O325*H325</f>
        <v>0</v>
      </c>
      <c r="Q325" s="200">
        <v>0</v>
      </c>
      <c r="R325" s="200">
        <f>Q325*H325</f>
        <v>0</v>
      </c>
      <c r="S325" s="200">
        <v>0</v>
      </c>
      <c r="T325" s="201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202" t="s">
        <v>992</v>
      </c>
      <c r="AT325" s="202" t="s">
        <v>291</v>
      </c>
      <c r="AU325" s="202" t="s">
        <v>84</v>
      </c>
      <c r="AY325" s="17" t="s">
        <v>164</v>
      </c>
      <c r="BE325" s="203">
        <f>IF(N325="základní",J325,0)</f>
        <v>0</v>
      </c>
      <c r="BF325" s="203">
        <f>IF(N325="snížená",J325,0)</f>
        <v>0</v>
      </c>
      <c r="BG325" s="203">
        <f>IF(N325="zákl. přenesená",J325,0)</f>
        <v>0</v>
      </c>
      <c r="BH325" s="203">
        <f>IF(N325="sníž. přenesená",J325,0)</f>
        <v>0</v>
      </c>
      <c r="BI325" s="203">
        <f>IF(N325="nulová",J325,0)</f>
        <v>0</v>
      </c>
      <c r="BJ325" s="17" t="s">
        <v>82</v>
      </c>
      <c r="BK325" s="203">
        <f>ROUND(I325*H325,2)</f>
        <v>0</v>
      </c>
      <c r="BL325" s="17" t="s">
        <v>992</v>
      </c>
      <c r="BM325" s="202" t="s">
        <v>2056</v>
      </c>
    </row>
    <row r="326" spans="1:65" s="14" customFormat="1" ht="11.25">
      <c r="B326" s="220"/>
      <c r="C326" s="221"/>
      <c r="D326" s="211" t="s">
        <v>176</v>
      </c>
      <c r="E326" s="222" t="s">
        <v>1</v>
      </c>
      <c r="F326" s="223" t="s">
        <v>2057</v>
      </c>
      <c r="G326" s="221"/>
      <c r="H326" s="224">
        <v>7</v>
      </c>
      <c r="I326" s="225"/>
      <c r="J326" s="221"/>
      <c r="K326" s="221"/>
      <c r="L326" s="226"/>
      <c r="M326" s="227"/>
      <c r="N326" s="228"/>
      <c r="O326" s="228"/>
      <c r="P326" s="228"/>
      <c r="Q326" s="228"/>
      <c r="R326" s="228"/>
      <c r="S326" s="228"/>
      <c r="T326" s="229"/>
      <c r="AT326" s="230" t="s">
        <v>176</v>
      </c>
      <c r="AU326" s="230" t="s">
        <v>84</v>
      </c>
      <c r="AV326" s="14" t="s">
        <v>84</v>
      </c>
      <c r="AW326" s="14" t="s">
        <v>31</v>
      </c>
      <c r="AX326" s="14" t="s">
        <v>75</v>
      </c>
      <c r="AY326" s="230" t="s">
        <v>164</v>
      </c>
    </row>
    <row r="327" spans="1:65" s="14" customFormat="1" ht="11.25">
      <c r="B327" s="220"/>
      <c r="C327" s="221"/>
      <c r="D327" s="211" t="s">
        <v>176</v>
      </c>
      <c r="E327" s="222" t="s">
        <v>1</v>
      </c>
      <c r="F327" s="223" t="s">
        <v>2058</v>
      </c>
      <c r="G327" s="221"/>
      <c r="H327" s="224">
        <v>6</v>
      </c>
      <c r="I327" s="225"/>
      <c r="J327" s="221"/>
      <c r="K327" s="221"/>
      <c r="L327" s="226"/>
      <c r="M327" s="227"/>
      <c r="N327" s="228"/>
      <c r="O327" s="228"/>
      <c r="P327" s="228"/>
      <c r="Q327" s="228"/>
      <c r="R327" s="228"/>
      <c r="S327" s="228"/>
      <c r="T327" s="229"/>
      <c r="AT327" s="230" t="s">
        <v>176</v>
      </c>
      <c r="AU327" s="230" t="s">
        <v>84</v>
      </c>
      <c r="AV327" s="14" t="s">
        <v>84</v>
      </c>
      <c r="AW327" s="14" t="s">
        <v>31</v>
      </c>
      <c r="AX327" s="14" t="s">
        <v>75</v>
      </c>
      <c r="AY327" s="230" t="s">
        <v>164</v>
      </c>
    </row>
    <row r="328" spans="1:65" s="14" customFormat="1" ht="11.25">
      <c r="B328" s="220"/>
      <c r="C328" s="221"/>
      <c r="D328" s="211" t="s">
        <v>176</v>
      </c>
      <c r="E328" s="222" t="s">
        <v>1</v>
      </c>
      <c r="F328" s="223" t="s">
        <v>2059</v>
      </c>
      <c r="G328" s="221"/>
      <c r="H328" s="224">
        <v>2</v>
      </c>
      <c r="I328" s="225"/>
      <c r="J328" s="221"/>
      <c r="K328" s="221"/>
      <c r="L328" s="226"/>
      <c r="M328" s="227"/>
      <c r="N328" s="228"/>
      <c r="O328" s="228"/>
      <c r="P328" s="228"/>
      <c r="Q328" s="228"/>
      <c r="R328" s="228"/>
      <c r="S328" s="228"/>
      <c r="T328" s="229"/>
      <c r="AT328" s="230" t="s">
        <v>176</v>
      </c>
      <c r="AU328" s="230" t="s">
        <v>84</v>
      </c>
      <c r="AV328" s="14" t="s">
        <v>84</v>
      </c>
      <c r="AW328" s="14" t="s">
        <v>31</v>
      </c>
      <c r="AX328" s="14" t="s">
        <v>75</v>
      </c>
      <c r="AY328" s="230" t="s">
        <v>164</v>
      </c>
    </row>
    <row r="329" spans="1:65" s="2" customFormat="1" ht="26.45" customHeight="1">
      <c r="A329" s="34"/>
      <c r="B329" s="35"/>
      <c r="C329" s="191" t="s">
        <v>725</v>
      </c>
      <c r="D329" s="191" t="s">
        <v>167</v>
      </c>
      <c r="E329" s="192" t="s">
        <v>2060</v>
      </c>
      <c r="F329" s="193" t="s">
        <v>2061</v>
      </c>
      <c r="G329" s="194" t="s">
        <v>393</v>
      </c>
      <c r="H329" s="195">
        <v>15</v>
      </c>
      <c r="I329" s="196"/>
      <c r="J329" s="197">
        <f>ROUND(I329*H329,2)</f>
        <v>0</v>
      </c>
      <c r="K329" s="193" t="s">
        <v>171</v>
      </c>
      <c r="L329" s="39"/>
      <c r="M329" s="198" t="s">
        <v>1</v>
      </c>
      <c r="N329" s="199" t="s">
        <v>40</v>
      </c>
      <c r="O329" s="71"/>
      <c r="P329" s="200">
        <f>O329*H329</f>
        <v>0</v>
      </c>
      <c r="Q329" s="200">
        <v>0</v>
      </c>
      <c r="R329" s="200">
        <f>Q329*H329</f>
        <v>0</v>
      </c>
      <c r="S329" s="200">
        <v>0</v>
      </c>
      <c r="T329" s="201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202" t="s">
        <v>290</v>
      </c>
      <c r="AT329" s="202" t="s">
        <v>167</v>
      </c>
      <c r="AU329" s="202" t="s">
        <v>84</v>
      </c>
      <c r="AY329" s="17" t="s">
        <v>164</v>
      </c>
      <c r="BE329" s="203">
        <f>IF(N329="základní",J329,0)</f>
        <v>0</v>
      </c>
      <c r="BF329" s="203">
        <f>IF(N329="snížená",J329,0)</f>
        <v>0</v>
      </c>
      <c r="BG329" s="203">
        <f>IF(N329="zákl. přenesená",J329,0)</f>
        <v>0</v>
      </c>
      <c r="BH329" s="203">
        <f>IF(N329="sníž. přenesená",J329,0)</f>
        <v>0</v>
      </c>
      <c r="BI329" s="203">
        <f>IF(N329="nulová",J329,0)</f>
        <v>0</v>
      </c>
      <c r="BJ329" s="17" t="s">
        <v>82</v>
      </c>
      <c r="BK329" s="203">
        <f>ROUND(I329*H329,2)</f>
        <v>0</v>
      </c>
      <c r="BL329" s="17" t="s">
        <v>290</v>
      </c>
      <c r="BM329" s="202" t="s">
        <v>2062</v>
      </c>
    </row>
    <row r="330" spans="1:65" s="2" customFormat="1" ht="11.25">
      <c r="A330" s="34"/>
      <c r="B330" s="35"/>
      <c r="C330" s="36"/>
      <c r="D330" s="204" t="s">
        <v>174</v>
      </c>
      <c r="E330" s="36"/>
      <c r="F330" s="205" t="s">
        <v>2063</v>
      </c>
      <c r="G330" s="36"/>
      <c r="H330" s="36"/>
      <c r="I330" s="206"/>
      <c r="J330" s="36"/>
      <c r="K330" s="36"/>
      <c r="L330" s="39"/>
      <c r="M330" s="207"/>
      <c r="N330" s="208"/>
      <c r="O330" s="71"/>
      <c r="P330" s="71"/>
      <c r="Q330" s="71"/>
      <c r="R330" s="71"/>
      <c r="S330" s="71"/>
      <c r="T330" s="72"/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T330" s="17" t="s">
        <v>174</v>
      </c>
      <c r="AU330" s="17" t="s">
        <v>84</v>
      </c>
    </row>
    <row r="331" spans="1:65" s="2" customFormat="1" ht="16.5" customHeight="1">
      <c r="A331" s="34"/>
      <c r="B331" s="35"/>
      <c r="C331" s="232" t="s">
        <v>729</v>
      </c>
      <c r="D331" s="232" t="s">
        <v>291</v>
      </c>
      <c r="E331" s="233" t="s">
        <v>2064</v>
      </c>
      <c r="F331" s="234" t="s">
        <v>2065</v>
      </c>
      <c r="G331" s="235" t="s">
        <v>1267</v>
      </c>
      <c r="H331" s="236">
        <v>10</v>
      </c>
      <c r="I331" s="237"/>
      <c r="J331" s="238">
        <f>ROUND(I331*H331,2)</f>
        <v>0</v>
      </c>
      <c r="K331" s="234" t="s">
        <v>1</v>
      </c>
      <c r="L331" s="239"/>
      <c r="M331" s="240" t="s">
        <v>1</v>
      </c>
      <c r="N331" s="241" t="s">
        <v>40</v>
      </c>
      <c r="O331" s="71"/>
      <c r="P331" s="200">
        <f>O331*H331</f>
        <v>0</v>
      </c>
      <c r="Q331" s="200">
        <v>0</v>
      </c>
      <c r="R331" s="200">
        <f>Q331*H331</f>
        <v>0</v>
      </c>
      <c r="S331" s="200">
        <v>0</v>
      </c>
      <c r="T331" s="201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202" t="s">
        <v>1772</v>
      </c>
      <c r="AT331" s="202" t="s">
        <v>291</v>
      </c>
      <c r="AU331" s="202" t="s">
        <v>84</v>
      </c>
      <c r="AY331" s="17" t="s">
        <v>164</v>
      </c>
      <c r="BE331" s="203">
        <f>IF(N331="základní",J331,0)</f>
        <v>0</v>
      </c>
      <c r="BF331" s="203">
        <f>IF(N331="snížená",J331,0)</f>
        <v>0</v>
      </c>
      <c r="BG331" s="203">
        <f>IF(N331="zákl. přenesená",J331,0)</f>
        <v>0</v>
      </c>
      <c r="BH331" s="203">
        <f>IF(N331="sníž. přenesená",J331,0)</f>
        <v>0</v>
      </c>
      <c r="BI331" s="203">
        <f>IF(N331="nulová",J331,0)</f>
        <v>0</v>
      </c>
      <c r="BJ331" s="17" t="s">
        <v>82</v>
      </c>
      <c r="BK331" s="203">
        <f>ROUND(I331*H331,2)</f>
        <v>0</v>
      </c>
      <c r="BL331" s="17" t="s">
        <v>604</v>
      </c>
      <c r="BM331" s="202" t="s">
        <v>2066</v>
      </c>
    </row>
    <row r="332" spans="1:65" s="14" customFormat="1" ht="11.25">
      <c r="B332" s="220"/>
      <c r="C332" s="221"/>
      <c r="D332" s="211" t="s">
        <v>176</v>
      </c>
      <c r="E332" s="222" t="s">
        <v>1</v>
      </c>
      <c r="F332" s="223" t="s">
        <v>2067</v>
      </c>
      <c r="G332" s="221"/>
      <c r="H332" s="224">
        <v>10</v>
      </c>
      <c r="I332" s="225"/>
      <c r="J332" s="221"/>
      <c r="K332" s="221"/>
      <c r="L332" s="226"/>
      <c r="M332" s="227"/>
      <c r="N332" s="228"/>
      <c r="O332" s="228"/>
      <c r="P332" s="228"/>
      <c r="Q332" s="228"/>
      <c r="R332" s="228"/>
      <c r="S332" s="228"/>
      <c r="T332" s="229"/>
      <c r="AT332" s="230" t="s">
        <v>176</v>
      </c>
      <c r="AU332" s="230" t="s">
        <v>84</v>
      </c>
      <c r="AV332" s="14" t="s">
        <v>84</v>
      </c>
      <c r="AW332" s="14" t="s">
        <v>31</v>
      </c>
      <c r="AX332" s="14" t="s">
        <v>75</v>
      </c>
      <c r="AY332" s="230" t="s">
        <v>164</v>
      </c>
    </row>
    <row r="333" spans="1:65" s="2" customFormat="1" ht="16.5" customHeight="1">
      <c r="A333" s="34"/>
      <c r="B333" s="35"/>
      <c r="C333" s="232" t="s">
        <v>734</v>
      </c>
      <c r="D333" s="232" t="s">
        <v>291</v>
      </c>
      <c r="E333" s="233" t="s">
        <v>2068</v>
      </c>
      <c r="F333" s="234" t="s">
        <v>2069</v>
      </c>
      <c r="G333" s="235" t="s">
        <v>1267</v>
      </c>
      <c r="H333" s="236">
        <v>10</v>
      </c>
      <c r="I333" s="237"/>
      <c r="J333" s="238">
        <f>ROUND(I333*H333,2)</f>
        <v>0</v>
      </c>
      <c r="K333" s="234" t="s">
        <v>1</v>
      </c>
      <c r="L333" s="239"/>
      <c r="M333" s="240" t="s">
        <v>1</v>
      </c>
      <c r="N333" s="241" t="s">
        <v>40</v>
      </c>
      <c r="O333" s="71"/>
      <c r="P333" s="200">
        <f>O333*H333</f>
        <v>0</v>
      </c>
      <c r="Q333" s="200">
        <v>0</v>
      </c>
      <c r="R333" s="200">
        <f>Q333*H333</f>
        <v>0</v>
      </c>
      <c r="S333" s="200">
        <v>0</v>
      </c>
      <c r="T333" s="201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202" t="s">
        <v>1772</v>
      </c>
      <c r="AT333" s="202" t="s">
        <v>291</v>
      </c>
      <c r="AU333" s="202" t="s">
        <v>84</v>
      </c>
      <c r="AY333" s="17" t="s">
        <v>164</v>
      </c>
      <c r="BE333" s="203">
        <f>IF(N333="základní",J333,0)</f>
        <v>0</v>
      </c>
      <c r="BF333" s="203">
        <f>IF(N333="snížená",J333,0)</f>
        <v>0</v>
      </c>
      <c r="BG333" s="203">
        <f>IF(N333="zákl. přenesená",J333,0)</f>
        <v>0</v>
      </c>
      <c r="BH333" s="203">
        <f>IF(N333="sníž. přenesená",J333,0)</f>
        <v>0</v>
      </c>
      <c r="BI333" s="203">
        <f>IF(N333="nulová",J333,0)</f>
        <v>0</v>
      </c>
      <c r="BJ333" s="17" t="s">
        <v>82</v>
      </c>
      <c r="BK333" s="203">
        <f>ROUND(I333*H333,2)</f>
        <v>0</v>
      </c>
      <c r="BL333" s="17" t="s">
        <v>604</v>
      </c>
      <c r="BM333" s="202" t="s">
        <v>2070</v>
      </c>
    </row>
    <row r="334" spans="1:65" s="2" customFormat="1" ht="16.5" customHeight="1">
      <c r="A334" s="34"/>
      <c r="B334" s="35"/>
      <c r="C334" s="191" t="s">
        <v>738</v>
      </c>
      <c r="D334" s="191" t="s">
        <v>167</v>
      </c>
      <c r="E334" s="192" t="s">
        <v>2071</v>
      </c>
      <c r="F334" s="193" t="s">
        <v>2072</v>
      </c>
      <c r="G334" s="194" t="s">
        <v>393</v>
      </c>
      <c r="H334" s="195">
        <v>10</v>
      </c>
      <c r="I334" s="196"/>
      <c r="J334" s="197">
        <f>ROUND(I334*H334,2)</f>
        <v>0</v>
      </c>
      <c r="K334" s="193" t="s">
        <v>171</v>
      </c>
      <c r="L334" s="39"/>
      <c r="M334" s="198" t="s">
        <v>1</v>
      </c>
      <c r="N334" s="199" t="s">
        <v>40</v>
      </c>
      <c r="O334" s="71"/>
      <c r="P334" s="200">
        <f>O334*H334</f>
        <v>0</v>
      </c>
      <c r="Q334" s="200">
        <v>0</v>
      </c>
      <c r="R334" s="200">
        <f>Q334*H334</f>
        <v>0</v>
      </c>
      <c r="S334" s="200">
        <v>0</v>
      </c>
      <c r="T334" s="201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202" t="s">
        <v>604</v>
      </c>
      <c r="AT334" s="202" t="s">
        <v>167</v>
      </c>
      <c r="AU334" s="202" t="s">
        <v>84</v>
      </c>
      <c r="AY334" s="17" t="s">
        <v>164</v>
      </c>
      <c r="BE334" s="203">
        <f>IF(N334="základní",J334,0)</f>
        <v>0</v>
      </c>
      <c r="BF334" s="203">
        <f>IF(N334="snížená",J334,0)</f>
        <v>0</v>
      </c>
      <c r="BG334" s="203">
        <f>IF(N334="zákl. přenesená",J334,0)</f>
        <v>0</v>
      </c>
      <c r="BH334" s="203">
        <f>IF(N334="sníž. přenesená",J334,0)</f>
        <v>0</v>
      </c>
      <c r="BI334" s="203">
        <f>IF(N334="nulová",J334,0)</f>
        <v>0</v>
      </c>
      <c r="BJ334" s="17" t="s">
        <v>82</v>
      </c>
      <c r="BK334" s="203">
        <f>ROUND(I334*H334,2)</f>
        <v>0</v>
      </c>
      <c r="BL334" s="17" t="s">
        <v>604</v>
      </c>
      <c r="BM334" s="202" t="s">
        <v>2073</v>
      </c>
    </row>
    <row r="335" spans="1:65" s="2" customFormat="1" ht="11.25">
      <c r="A335" s="34"/>
      <c r="B335" s="35"/>
      <c r="C335" s="36"/>
      <c r="D335" s="204" t="s">
        <v>174</v>
      </c>
      <c r="E335" s="36"/>
      <c r="F335" s="205" t="s">
        <v>2074</v>
      </c>
      <c r="G335" s="36"/>
      <c r="H335" s="36"/>
      <c r="I335" s="206"/>
      <c r="J335" s="36"/>
      <c r="K335" s="36"/>
      <c r="L335" s="39"/>
      <c r="M335" s="207"/>
      <c r="N335" s="208"/>
      <c r="O335" s="71"/>
      <c r="P335" s="71"/>
      <c r="Q335" s="71"/>
      <c r="R335" s="71"/>
      <c r="S335" s="71"/>
      <c r="T335" s="72"/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T335" s="17" t="s">
        <v>174</v>
      </c>
      <c r="AU335" s="17" t="s">
        <v>84</v>
      </c>
    </row>
    <row r="336" spans="1:65" s="2" customFormat="1" ht="24" customHeight="1">
      <c r="A336" s="34"/>
      <c r="B336" s="35"/>
      <c r="C336" s="232" t="s">
        <v>743</v>
      </c>
      <c r="D336" s="232" t="s">
        <v>291</v>
      </c>
      <c r="E336" s="233" t="s">
        <v>2075</v>
      </c>
      <c r="F336" s="234" t="s">
        <v>2076</v>
      </c>
      <c r="G336" s="235" t="s">
        <v>1267</v>
      </c>
      <c r="H336" s="236">
        <v>12</v>
      </c>
      <c r="I336" s="237"/>
      <c r="J336" s="238">
        <f>ROUND(I336*H336,2)</f>
        <v>0</v>
      </c>
      <c r="K336" s="234" t="s">
        <v>1</v>
      </c>
      <c r="L336" s="239"/>
      <c r="M336" s="240" t="s">
        <v>1</v>
      </c>
      <c r="N336" s="241" t="s">
        <v>40</v>
      </c>
      <c r="O336" s="71"/>
      <c r="P336" s="200">
        <f>O336*H336</f>
        <v>0</v>
      </c>
      <c r="Q336" s="200">
        <v>0</v>
      </c>
      <c r="R336" s="200">
        <f>Q336*H336</f>
        <v>0</v>
      </c>
      <c r="S336" s="200">
        <v>0</v>
      </c>
      <c r="T336" s="201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202" t="s">
        <v>992</v>
      </c>
      <c r="AT336" s="202" t="s">
        <v>291</v>
      </c>
      <c r="AU336" s="202" t="s">
        <v>84</v>
      </c>
      <c r="AY336" s="17" t="s">
        <v>164</v>
      </c>
      <c r="BE336" s="203">
        <f>IF(N336="základní",J336,0)</f>
        <v>0</v>
      </c>
      <c r="BF336" s="203">
        <f>IF(N336="snížená",J336,0)</f>
        <v>0</v>
      </c>
      <c r="BG336" s="203">
        <f>IF(N336="zákl. přenesená",J336,0)</f>
        <v>0</v>
      </c>
      <c r="BH336" s="203">
        <f>IF(N336="sníž. přenesená",J336,0)</f>
        <v>0</v>
      </c>
      <c r="BI336" s="203">
        <f>IF(N336="nulová",J336,0)</f>
        <v>0</v>
      </c>
      <c r="BJ336" s="17" t="s">
        <v>82</v>
      </c>
      <c r="BK336" s="203">
        <f>ROUND(I336*H336,2)</f>
        <v>0</v>
      </c>
      <c r="BL336" s="17" t="s">
        <v>992</v>
      </c>
      <c r="BM336" s="202" t="s">
        <v>2077</v>
      </c>
    </row>
    <row r="337" spans="1:65" s="14" customFormat="1" ht="11.25">
      <c r="B337" s="220"/>
      <c r="C337" s="221"/>
      <c r="D337" s="211" t="s">
        <v>176</v>
      </c>
      <c r="E337" s="222" t="s">
        <v>1</v>
      </c>
      <c r="F337" s="223" t="s">
        <v>2078</v>
      </c>
      <c r="G337" s="221"/>
      <c r="H337" s="224">
        <v>12</v>
      </c>
      <c r="I337" s="225"/>
      <c r="J337" s="221"/>
      <c r="K337" s="221"/>
      <c r="L337" s="226"/>
      <c r="M337" s="227"/>
      <c r="N337" s="228"/>
      <c r="O337" s="228"/>
      <c r="P337" s="228"/>
      <c r="Q337" s="228"/>
      <c r="R337" s="228"/>
      <c r="S337" s="228"/>
      <c r="T337" s="229"/>
      <c r="AT337" s="230" t="s">
        <v>176</v>
      </c>
      <c r="AU337" s="230" t="s">
        <v>84</v>
      </c>
      <c r="AV337" s="14" t="s">
        <v>84</v>
      </c>
      <c r="AW337" s="14" t="s">
        <v>31</v>
      </c>
      <c r="AX337" s="14" t="s">
        <v>75</v>
      </c>
      <c r="AY337" s="230" t="s">
        <v>164</v>
      </c>
    </row>
    <row r="338" spans="1:65" s="2" customFormat="1" ht="16.5" customHeight="1">
      <c r="A338" s="34"/>
      <c r="B338" s="35"/>
      <c r="C338" s="191" t="s">
        <v>747</v>
      </c>
      <c r="D338" s="191" t="s">
        <v>167</v>
      </c>
      <c r="E338" s="192" t="s">
        <v>2079</v>
      </c>
      <c r="F338" s="193" t="s">
        <v>2080</v>
      </c>
      <c r="G338" s="194" t="s">
        <v>393</v>
      </c>
      <c r="H338" s="195">
        <v>12</v>
      </c>
      <c r="I338" s="196"/>
      <c r="J338" s="197">
        <f>ROUND(I338*H338,2)</f>
        <v>0</v>
      </c>
      <c r="K338" s="193" t="s">
        <v>171</v>
      </c>
      <c r="L338" s="39"/>
      <c r="M338" s="198" t="s">
        <v>1</v>
      </c>
      <c r="N338" s="199" t="s">
        <v>40</v>
      </c>
      <c r="O338" s="71"/>
      <c r="P338" s="200">
        <f>O338*H338</f>
        <v>0</v>
      </c>
      <c r="Q338" s="200">
        <v>0</v>
      </c>
      <c r="R338" s="200">
        <f>Q338*H338</f>
        <v>0</v>
      </c>
      <c r="S338" s="200">
        <v>0</v>
      </c>
      <c r="T338" s="201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202" t="s">
        <v>290</v>
      </c>
      <c r="AT338" s="202" t="s">
        <v>167</v>
      </c>
      <c r="AU338" s="202" t="s">
        <v>84</v>
      </c>
      <c r="AY338" s="17" t="s">
        <v>164</v>
      </c>
      <c r="BE338" s="203">
        <f>IF(N338="základní",J338,0)</f>
        <v>0</v>
      </c>
      <c r="BF338" s="203">
        <f>IF(N338="snížená",J338,0)</f>
        <v>0</v>
      </c>
      <c r="BG338" s="203">
        <f>IF(N338="zákl. přenesená",J338,0)</f>
        <v>0</v>
      </c>
      <c r="BH338" s="203">
        <f>IF(N338="sníž. přenesená",J338,0)</f>
        <v>0</v>
      </c>
      <c r="BI338" s="203">
        <f>IF(N338="nulová",J338,0)</f>
        <v>0</v>
      </c>
      <c r="BJ338" s="17" t="s">
        <v>82</v>
      </c>
      <c r="BK338" s="203">
        <f>ROUND(I338*H338,2)</f>
        <v>0</v>
      </c>
      <c r="BL338" s="17" t="s">
        <v>290</v>
      </c>
      <c r="BM338" s="202" t="s">
        <v>2081</v>
      </c>
    </row>
    <row r="339" spans="1:65" s="2" customFormat="1" ht="11.25">
      <c r="A339" s="34"/>
      <c r="B339" s="35"/>
      <c r="C339" s="36"/>
      <c r="D339" s="204" t="s">
        <v>174</v>
      </c>
      <c r="E339" s="36"/>
      <c r="F339" s="205" t="s">
        <v>2082</v>
      </c>
      <c r="G339" s="36"/>
      <c r="H339" s="36"/>
      <c r="I339" s="206"/>
      <c r="J339" s="36"/>
      <c r="K339" s="36"/>
      <c r="L339" s="39"/>
      <c r="M339" s="207"/>
      <c r="N339" s="208"/>
      <c r="O339" s="71"/>
      <c r="P339" s="71"/>
      <c r="Q339" s="71"/>
      <c r="R339" s="71"/>
      <c r="S339" s="71"/>
      <c r="T339" s="72"/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T339" s="17" t="s">
        <v>174</v>
      </c>
      <c r="AU339" s="17" t="s">
        <v>84</v>
      </c>
    </row>
    <row r="340" spans="1:65" s="2" customFormat="1" ht="16.5" customHeight="1">
      <c r="A340" s="34"/>
      <c r="B340" s="35"/>
      <c r="C340" s="232" t="s">
        <v>760</v>
      </c>
      <c r="D340" s="232" t="s">
        <v>291</v>
      </c>
      <c r="E340" s="233" t="s">
        <v>2083</v>
      </c>
      <c r="F340" s="234" t="s">
        <v>2084</v>
      </c>
      <c r="G340" s="235" t="s">
        <v>1267</v>
      </c>
      <c r="H340" s="236">
        <v>16</v>
      </c>
      <c r="I340" s="237"/>
      <c r="J340" s="238">
        <f>ROUND(I340*H340,2)</f>
        <v>0</v>
      </c>
      <c r="K340" s="234" t="s">
        <v>1</v>
      </c>
      <c r="L340" s="239"/>
      <c r="M340" s="240" t="s">
        <v>1</v>
      </c>
      <c r="N340" s="241" t="s">
        <v>40</v>
      </c>
      <c r="O340" s="71"/>
      <c r="P340" s="200">
        <f>O340*H340</f>
        <v>0</v>
      </c>
      <c r="Q340" s="200">
        <v>0</v>
      </c>
      <c r="R340" s="200">
        <f>Q340*H340</f>
        <v>0</v>
      </c>
      <c r="S340" s="200">
        <v>0</v>
      </c>
      <c r="T340" s="201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202" t="s">
        <v>992</v>
      </c>
      <c r="AT340" s="202" t="s">
        <v>291</v>
      </c>
      <c r="AU340" s="202" t="s">
        <v>84</v>
      </c>
      <c r="AY340" s="17" t="s">
        <v>164</v>
      </c>
      <c r="BE340" s="203">
        <f>IF(N340="základní",J340,0)</f>
        <v>0</v>
      </c>
      <c r="BF340" s="203">
        <f>IF(N340="snížená",J340,0)</f>
        <v>0</v>
      </c>
      <c r="BG340" s="203">
        <f>IF(N340="zákl. přenesená",J340,0)</f>
        <v>0</v>
      </c>
      <c r="BH340" s="203">
        <f>IF(N340="sníž. přenesená",J340,0)</f>
        <v>0</v>
      </c>
      <c r="BI340" s="203">
        <f>IF(N340="nulová",J340,0)</f>
        <v>0</v>
      </c>
      <c r="BJ340" s="17" t="s">
        <v>82</v>
      </c>
      <c r="BK340" s="203">
        <f>ROUND(I340*H340,2)</f>
        <v>0</v>
      </c>
      <c r="BL340" s="17" t="s">
        <v>992</v>
      </c>
      <c r="BM340" s="202" t="s">
        <v>2085</v>
      </c>
    </row>
    <row r="341" spans="1:65" s="14" customFormat="1" ht="11.25">
      <c r="B341" s="220"/>
      <c r="C341" s="221"/>
      <c r="D341" s="211" t="s">
        <v>176</v>
      </c>
      <c r="E341" s="222" t="s">
        <v>1</v>
      </c>
      <c r="F341" s="223" t="s">
        <v>2086</v>
      </c>
      <c r="G341" s="221"/>
      <c r="H341" s="224">
        <v>12</v>
      </c>
      <c r="I341" s="225"/>
      <c r="J341" s="221"/>
      <c r="K341" s="221"/>
      <c r="L341" s="226"/>
      <c r="M341" s="227"/>
      <c r="N341" s="228"/>
      <c r="O341" s="228"/>
      <c r="P341" s="228"/>
      <c r="Q341" s="228"/>
      <c r="R341" s="228"/>
      <c r="S341" s="228"/>
      <c r="T341" s="229"/>
      <c r="AT341" s="230" t="s">
        <v>176</v>
      </c>
      <c r="AU341" s="230" t="s">
        <v>84</v>
      </c>
      <c r="AV341" s="14" t="s">
        <v>84</v>
      </c>
      <c r="AW341" s="14" t="s">
        <v>31</v>
      </c>
      <c r="AX341" s="14" t="s">
        <v>75</v>
      </c>
      <c r="AY341" s="230" t="s">
        <v>164</v>
      </c>
    </row>
    <row r="342" spans="1:65" s="14" customFormat="1" ht="11.25">
      <c r="B342" s="220"/>
      <c r="C342" s="221"/>
      <c r="D342" s="211" t="s">
        <v>176</v>
      </c>
      <c r="E342" s="222" t="s">
        <v>1</v>
      </c>
      <c r="F342" s="223" t="s">
        <v>2087</v>
      </c>
      <c r="G342" s="221"/>
      <c r="H342" s="224">
        <v>4</v>
      </c>
      <c r="I342" s="225"/>
      <c r="J342" s="221"/>
      <c r="K342" s="221"/>
      <c r="L342" s="226"/>
      <c r="M342" s="227"/>
      <c r="N342" s="228"/>
      <c r="O342" s="228"/>
      <c r="P342" s="228"/>
      <c r="Q342" s="228"/>
      <c r="R342" s="228"/>
      <c r="S342" s="228"/>
      <c r="T342" s="229"/>
      <c r="AT342" s="230" t="s">
        <v>176</v>
      </c>
      <c r="AU342" s="230" t="s">
        <v>84</v>
      </c>
      <c r="AV342" s="14" t="s">
        <v>84</v>
      </c>
      <c r="AW342" s="14" t="s">
        <v>31</v>
      </c>
      <c r="AX342" s="14" t="s">
        <v>75</v>
      </c>
      <c r="AY342" s="230" t="s">
        <v>164</v>
      </c>
    </row>
    <row r="343" spans="1:65" s="2" customFormat="1" ht="24" customHeight="1">
      <c r="A343" s="34"/>
      <c r="B343" s="35"/>
      <c r="C343" s="232" t="s">
        <v>766</v>
      </c>
      <c r="D343" s="232" t="s">
        <v>291</v>
      </c>
      <c r="E343" s="233" t="s">
        <v>2088</v>
      </c>
      <c r="F343" s="234" t="s">
        <v>2089</v>
      </c>
      <c r="G343" s="235" t="s">
        <v>1267</v>
      </c>
      <c r="H343" s="236">
        <v>16</v>
      </c>
      <c r="I343" s="237"/>
      <c r="J343" s="238">
        <f>ROUND(I343*H343,2)</f>
        <v>0</v>
      </c>
      <c r="K343" s="234" t="s">
        <v>1</v>
      </c>
      <c r="L343" s="239"/>
      <c r="M343" s="240" t="s">
        <v>1</v>
      </c>
      <c r="N343" s="241" t="s">
        <v>40</v>
      </c>
      <c r="O343" s="71"/>
      <c r="P343" s="200">
        <f>O343*H343</f>
        <v>0</v>
      </c>
      <c r="Q343" s="200">
        <v>0</v>
      </c>
      <c r="R343" s="200">
        <f>Q343*H343</f>
        <v>0</v>
      </c>
      <c r="S343" s="200">
        <v>0</v>
      </c>
      <c r="T343" s="201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202" t="s">
        <v>992</v>
      </c>
      <c r="AT343" s="202" t="s">
        <v>291</v>
      </c>
      <c r="AU343" s="202" t="s">
        <v>84</v>
      </c>
      <c r="AY343" s="17" t="s">
        <v>164</v>
      </c>
      <c r="BE343" s="203">
        <f>IF(N343="základní",J343,0)</f>
        <v>0</v>
      </c>
      <c r="BF343" s="203">
        <f>IF(N343="snížená",J343,0)</f>
        <v>0</v>
      </c>
      <c r="BG343" s="203">
        <f>IF(N343="zákl. přenesená",J343,0)</f>
        <v>0</v>
      </c>
      <c r="BH343" s="203">
        <f>IF(N343="sníž. přenesená",J343,0)</f>
        <v>0</v>
      </c>
      <c r="BI343" s="203">
        <f>IF(N343="nulová",J343,0)</f>
        <v>0</v>
      </c>
      <c r="BJ343" s="17" t="s">
        <v>82</v>
      </c>
      <c r="BK343" s="203">
        <f>ROUND(I343*H343,2)</f>
        <v>0</v>
      </c>
      <c r="BL343" s="17" t="s">
        <v>992</v>
      </c>
      <c r="BM343" s="202" t="s">
        <v>2090</v>
      </c>
    </row>
    <row r="344" spans="1:65" s="2" customFormat="1" ht="16.5" customHeight="1">
      <c r="A344" s="34"/>
      <c r="B344" s="35"/>
      <c r="C344" s="191" t="s">
        <v>771</v>
      </c>
      <c r="D344" s="191" t="s">
        <v>167</v>
      </c>
      <c r="E344" s="192" t="s">
        <v>2079</v>
      </c>
      <c r="F344" s="193" t="s">
        <v>2080</v>
      </c>
      <c r="G344" s="194" t="s">
        <v>393</v>
      </c>
      <c r="H344" s="195">
        <v>16</v>
      </c>
      <c r="I344" s="196"/>
      <c r="J344" s="197">
        <f>ROUND(I344*H344,2)</f>
        <v>0</v>
      </c>
      <c r="K344" s="193" t="s">
        <v>171</v>
      </c>
      <c r="L344" s="39"/>
      <c r="M344" s="198" t="s">
        <v>1</v>
      </c>
      <c r="N344" s="199" t="s">
        <v>40</v>
      </c>
      <c r="O344" s="71"/>
      <c r="P344" s="200">
        <f>O344*H344</f>
        <v>0</v>
      </c>
      <c r="Q344" s="200">
        <v>0</v>
      </c>
      <c r="R344" s="200">
        <f>Q344*H344</f>
        <v>0</v>
      </c>
      <c r="S344" s="200">
        <v>0</v>
      </c>
      <c r="T344" s="201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202" t="s">
        <v>290</v>
      </c>
      <c r="AT344" s="202" t="s">
        <v>167</v>
      </c>
      <c r="AU344" s="202" t="s">
        <v>84</v>
      </c>
      <c r="AY344" s="17" t="s">
        <v>164</v>
      </c>
      <c r="BE344" s="203">
        <f>IF(N344="základní",J344,0)</f>
        <v>0</v>
      </c>
      <c r="BF344" s="203">
        <f>IF(N344="snížená",J344,0)</f>
        <v>0</v>
      </c>
      <c r="BG344" s="203">
        <f>IF(N344="zákl. přenesená",J344,0)</f>
        <v>0</v>
      </c>
      <c r="BH344" s="203">
        <f>IF(N344="sníž. přenesená",J344,0)</f>
        <v>0</v>
      </c>
      <c r="BI344" s="203">
        <f>IF(N344="nulová",J344,0)</f>
        <v>0</v>
      </c>
      <c r="BJ344" s="17" t="s">
        <v>82</v>
      </c>
      <c r="BK344" s="203">
        <f>ROUND(I344*H344,2)</f>
        <v>0</v>
      </c>
      <c r="BL344" s="17" t="s">
        <v>290</v>
      </c>
      <c r="BM344" s="202" t="s">
        <v>2091</v>
      </c>
    </row>
    <row r="345" spans="1:65" s="2" customFormat="1" ht="11.25">
      <c r="A345" s="34"/>
      <c r="B345" s="35"/>
      <c r="C345" s="36"/>
      <c r="D345" s="204" t="s">
        <v>174</v>
      </c>
      <c r="E345" s="36"/>
      <c r="F345" s="205" t="s">
        <v>2082</v>
      </c>
      <c r="G345" s="36"/>
      <c r="H345" s="36"/>
      <c r="I345" s="206"/>
      <c r="J345" s="36"/>
      <c r="K345" s="36"/>
      <c r="L345" s="39"/>
      <c r="M345" s="207"/>
      <c r="N345" s="208"/>
      <c r="O345" s="71"/>
      <c r="P345" s="71"/>
      <c r="Q345" s="71"/>
      <c r="R345" s="71"/>
      <c r="S345" s="71"/>
      <c r="T345" s="72"/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T345" s="17" t="s">
        <v>174</v>
      </c>
      <c r="AU345" s="17" t="s">
        <v>84</v>
      </c>
    </row>
    <row r="346" spans="1:65" s="2" customFormat="1" ht="16.5" customHeight="1">
      <c r="A346" s="34"/>
      <c r="B346" s="35"/>
      <c r="C346" s="232" t="s">
        <v>777</v>
      </c>
      <c r="D346" s="232" t="s">
        <v>291</v>
      </c>
      <c r="E346" s="233" t="s">
        <v>2092</v>
      </c>
      <c r="F346" s="234" t="s">
        <v>2093</v>
      </c>
      <c r="G346" s="235" t="s">
        <v>2094</v>
      </c>
      <c r="H346" s="236">
        <v>4</v>
      </c>
      <c r="I346" s="237"/>
      <c r="J346" s="238">
        <f>ROUND(I346*H346,2)</f>
        <v>0</v>
      </c>
      <c r="K346" s="234" t="s">
        <v>1</v>
      </c>
      <c r="L346" s="239"/>
      <c r="M346" s="240" t="s">
        <v>1</v>
      </c>
      <c r="N346" s="241" t="s">
        <v>40</v>
      </c>
      <c r="O346" s="71"/>
      <c r="P346" s="200">
        <f>O346*H346</f>
        <v>0</v>
      </c>
      <c r="Q346" s="200">
        <v>0</v>
      </c>
      <c r="R346" s="200">
        <f>Q346*H346</f>
        <v>0</v>
      </c>
      <c r="S346" s="200">
        <v>0</v>
      </c>
      <c r="T346" s="201">
        <f>S346*H346</f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202" t="s">
        <v>992</v>
      </c>
      <c r="AT346" s="202" t="s">
        <v>291</v>
      </c>
      <c r="AU346" s="202" t="s">
        <v>84</v>
      </c>
      <c r="AY346" s="17" t="s">
        <v>164</v>
      </c>
      <c r="BE346" s="203">
        <f>IF(N346="základní",J346,0)</f>
        <v>0</v>
      </c>
      <c r="BF346" s="203">
        <f>IF(N346="snížená",J346,0)</f>
        <v>0</v>
      </c>
      <c r="BG346" s="203">
        <f>IF(N346="zákl. přenesená",J346,0)</f>
        <v>0</v>
      </c>
      <c r="BH346" s="203">
        <f>IF(N346="sníž. přenesená",J346,0)</f>
        <v>0</v>
      </c>
      <c r="BI346" s="203">
        <f>IF(N346="nulová",J346,0)</f>
        <v>0</v>
      </c>
      <c r="BJ346" s="17" t="s">
        <v>82</v>
      </c>
      <c r="BK346" s="203">
        <f>ROUND(I346*H346,2)</f>
        <v>0</v>
      </c>
      <c r="BL346" s="17" t="s">
        <v>992</v>
      </c>
      <c r="BM346" s="202" t="s">
        <v>2095</v>
      </c>
    </row>
    <row r="347" spans="1:65" s="14" customFormat="1" ht="11.25">
      <c r="B347" s="220"/>
      <c r="C347" s="221"/>
      <c r="D347" s="211" t="s">
        <v>176</v>
      </c>
      <c r="E347" s="222" t="s">
        <v>1</v>
      </c>
      <c r="F347" s="223" t="s">
        <v>2096</v>
      </c>
      <c r="G347" s="221"/>
      <c r="H347" s="224">
        <v>4</v>
      </c>
      <c r="I347" s="225"/>
      <c r="J347" s="221"/>
      <c r="K347" s="221"/>
      <c r="L347" s="226"/>
      <c r="M347" s="227"/>
      <c r="N347" s="228"/>
      <c r="O347" s="228"/>
      <c r="P347" s="228"/>
      <c r="Q347" s="228"/>
      <c r="R347" s="228"/>
      <c r="S347" s="228"/>
      <c r="T347" s="229"/>
      <c r="AT347" s="230" t="s">
        <v>176</v>
      </c>
      <c r="AU347" s="230" t="s">
        <v>84</v>
      </c>
      <c r="AV347" s="14" t="s">
        <v>84</v>
      </c>
      <c r="AW347" s="14" t="s">
        <v>31</v>
      </c>
      <c r="AX347" s="14" t="s">
        <v>75</v>
      </c>
      <c r="AY347" s="230" t="s">
        <v>164</v>
      </c>
    </row>
    <row r="348" spans="1:65" s="2" customFormat="1" ht="16.5" customHeight="1">
      <c r="A348" s="34"/>
      <c r="B348" s="35"/>
      <c r="C348" s="191" t="s">
        <v>329</v>
      </c>
      <c r="D348" s="191" t="s">
        <v>167</v>
      </c>
      <c r="E348" s="192" t="s">
        <v>2079</v>
      </c>
      <c r="F348" s="193" t="s">
        <v>2080</v>
      </c>
      <c r="G348" s="194" t="s">
        <v>393</v>
      </c>
      <c r="H348" s="195">
        <v>4</v>
      </c>
      <c r="I348" s="196"/>
      <c r="J348" s="197">
        <f>ROUND(I348*H348,2)</f>
        <v>0</v>
      </c>
      <c r="K348" s="193" t="s">
        <v>171</v>
      </c>
      <c r="L348" s="39"/>
      <c r="M348" s="198" t="s">
        <v>1</v>
      </c>
      <c r="N348" s="199" t="s">
        <v>40</v>
      </c>
      <c r="O348" s="71"/>
      <c r="P348" s="200">
        <f>O348*H348</f>
        <v>0</v>
      </c>
      <c r="Q348" s="200">
        <v>0</v>
      </c>
      <c r="R348" s="200">
        <f>Q348*H348</f>
        <v>0</v>
      </c>
      <c r="S348" s="200">
        <v>0</v>
      </c>
      <c r="T348" s="201">
        <f>S348*H348</f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202" t="s">
        <v>290</v>
      </c>
      <c r="AT348" s="202" t="s">
        <v>167</v>
      </c>
      <c r="AU348" s="202" t="s">
        <v>84</v>
      </c>
      <c r="AY348" s="17" t="s">
        <v>164</v>
      </c>
      <c r="BE348" s="203">
        <f>IF(N348="základní",J348,0)</f>
        <v>0</v>
      </c>
      <c r="BF348" s="203">
        <f>IF(N348="snížená",J348,0)</f>
        <v>0</v>
      </c>
      <c r="BG348" s="203">
        <f>IF(N348="zákl. přenesená",J348,0)</f>
        <v>0</v>
      </c>
      <c r="BH348" s="203">
        <f>IF(N348="sníž. přenesená",J348,0)</f>
        <v>0</v>
      </c>
      <c r="BI348" s="203">
        <f>IF(N348="nulová",J348,0)</f>
        <v>0</v>
      </c>
      <c r="BJ348" s="17" t="s">
        <v>82</v>
      </c>
      <c r="BK348" s="203">
        <f>ROUND(I348*H348,2)</f>
        <v>0</v>
      </c>
      <c r="BL348" s="17" t="s">
        <v>290</v>
      </c>
      <c r="BM348" s="202" t="s">
        <v>2097</v>
      </c>
    </row>
    <row r="349" spans="1:65" s="2" customFormat="1" ht="11.25">
      <c r="A349" s="34"/>
      <c r="B349" s="35"/>
      <c r="C349" s="36"/>
      <c r="D349" s="204" t="s">
        <v>174</v>
      </c>
      <c r="E349" s="36"/>
      <c r="F349" s="205" t="s">
        <v>2082</v>
      </c>
      <c r="G349" s="36"/>
      <c r="H349" s="36"/>
      <c r="I349" s="206"/>
      <c r="J349" s="36"/>
      <c r="K349" s="36"/>
      <c r="L349" s="39"/>
      <c r="M349" s="207"/>
      <c r="N349" s="208"/>
      <c r="O349" s="71"/>
      <c r="P349" s="71"/>
      <c r="Q349" s="71"/>
      <c r="R349" s="71"/>
      <c r="S349" s="71"/>
      <c r="T349" s="72"/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T349" s="17" t="s">
        <v>174</v>
      </c>
      <c r="AU349" s="17" t="s">
        <v>84</v>
      </c>
    </row>
    <row r="350" spans="1:65" s="12" customFormat="1" ht="22.9" customHeight="1">
      <c r="B350" s="175"/>
      <c r="C350" s="176"/>
      <c r="D350" s="177" t="s">
        <v>74</v>
      </c>
      <c r="E350" s="189" t="s">
        <v>2098</v>
      </c>
      <c r="F350" s="189" t="s">
        <v>2099</v>
      </c>
      <c r="G350" s="176"/>
      <c r="H350" s="176"/>
      <c r="I350" s="179"/>
      <c r="J350" s="190">
        <f>BK350</f>
        <v>0</v>
      </c>
      <c r="K350" s="176"/>
      <c r="L350" s="181"/>
      <c r="M350" s="182"/>
      <c r="N350" s="183"/>
      <c r="O350" s="183"/>
      <c r="P350" s="184">
        <f>SUM(P351:P429)</f>
        <v>0</v>
      </c>
      <c r="Q350" s="183"/>
      <c r="R350" s="184">
        <f>SUM(R351:R429)</f>
        <v>0</v>
      </c>
      <c r="S350" s="183"/>
      <c r="T350" s="185">
        <f>SUM(T351:T429)</f>
        <v>0</v>
      </c>
      <c r="AR350" s="186" t="s">
        <v>82</v>
      </c>
      <c r="AT350" s="187" t="s">
        <v>74</v>
      </c>
      <c r="AU350" s="187" t="s">
        <v>82</v>
      </c>
      <c r="AY350" s="186" t="s">
        <v>164</v>
      </c>
      <c r="BK350" s="188">
        <f>SUM(BK351:BK429)</f>
        <v>0</v>
      </c>
    </row>
    <row r="351" spans="1:65" s="2" customFormat="1" ht="26.45" customHeight="1">
      <c r="A351" s="34"/>
      <c r="B351" s="35"/>
      <c r="C351" s="232" t="s">
        <v>342</v>
      </c>
      <c r="D351" s="232" t="s">
        <v>291</v>
      </c>
      <c r="E351" s="233" t="s">
        <v>2100</v>
      </c>
      <c r="F351" s="234" t="s">
        <v>2101</v>
      </c>
      <c r="G351" s="235" t="s">
        <v>1267</v>
      </c>
      <c r="H351" s="236">
        <v>2</v>
      </c>
      <c r="I351" s="237"/>
      <c r="J351" s="238">
        <f>ROUND(I351*H351,2)</f>
        <v>0</v>
      </c>
      <c r="K351" s="234" t="s">
        <v>1</v>
      </c>
      <c r="L351" s="239"/>
      <c r="M351" s="240" t="s">
        <v>1</v>
      </c>
      <c r="N351" s="241" t="s">
        <v>40</v>
      </c>
      <c r="O351" s="71"/>
      <c r="P351" s="200">
        <f>O351*H351</f>
        <v>0</v>
      </c>
      <c r="Q351" s="200">
        <v>0</v>
      </c>
      <c r="R351" s="200">
        <f>Q351*H351</f>
        <v>0</v>
      </c>
      <c r="S351" s="200">
        <v>0</v>
      </c>
      <c r="T351" s="201">
        <f>S351*H351</f>
        <v>0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202" t="s">
        <v>992</v>
      </c>
      <c r="AT351" s="202" t="s">
        <v>291</v>
      </c>
      <c r="AU351" s="202" t="s">
        <v>84</v>
      </c>
      <c r="AY351" s="17" t="s">
        <v>164</v>
      </c>
      <c r="BE351" s="203">
        <f>IF(N351="základní",J351,0)</f>
        <v>0</v>
      </c>
      <c r="BF351" s="203">
        <f>IF(N351="snížená",J351,0)</f>
        <v>0</v>
      </c>
      <c r="BG351" s="203">
        <f>IF(N351="zákl. přenesená",J351,0)</f>
        <v>0</v>
      </c>
      <c r="BH351" s="203">
        <f>IF(N351="sníž. přenesená",J351,0)</f>
        <v>0</v>
      </c>
      <c r="BI351" s="203">
        <f>IF(N351="nulová",J351,0)</f>
        <v>0</v>
      </c>
      <c r="BJ351" s="17" t="s">
        <v>82</v>
      </c>
      <c r="BK351" s="203">
        <f>ROUND(I351*H351,2)</f>
        <v>0</v>
      </c>
      <c r="BL351" s="17" t="s">
        <v>992</v>
      </c>
      <c r="BM351" s="202" t="s">
        <v>2102</v>
      </c>
    </row>
    <row r="352" spans="1:65" s="14" customFormat="1" ht="11.25">
      <c r="B352" s="220"/>
      <c r="C352" s="221"/>
      <c r="D352" s="211" t="s">
        <v>176</v>
      </c>
      <c r="E352" s="222" t="s">
        <v>1</v>
      </c>
      <c r="F352" s="223" t="s">
        <v>84</v>
      </c>
      <c r="G352" s="221"/>
      <c r="H352" s="224">
        <v>2</v>
      </c>
      <c r="I352" s="225"/>
      <c r="J352" s="221"/>
      <c r="K352" s="221"/>
      <c r="L352" s="226"/>
      <c r="M352" s="227"/>
      <c r="N352" s="228"/>
      <c r="O352" s="228"/>
      <c r="P352" s="228"/>
      <c r="Q352" s="228"/>
      <c r="R352" s="228"/>
      <c r="S352" s="228"/>
      <c r="T352" s="229"/>
      <c r="AT352" s="230" t="s">
        <v>176</v>
      </c>
      <c r="AU352" s="230" t="s">
        <v>84</v>
      </c>
      <c r="AV352" s="14" t="s">
        <v>84</v>
      </c>
      <c r="AW352" s="14" t="s">
        <v>31</v>
      </c>
      <c r="AX352" s="14" t="s">
        <v>75</v>
      </c>
      <c r="AY352" s="230" t="s">
        <v>164</v>
      </c>
    </row>
    <row r="353" spans="1:65" s="2" customFormat="1" ht="26.45" customHeight="1">
      <c r="A353" s="34"/>
      <c r="B353" s="35"/>
      <c r="C353" s="232" t="s">
        <v>351</v>
      </c>
      <c r="D353" s="232" t="s">
        <v>291</v>
      </c>
      <c r="E353" s="233" t="s">
        <v>2103</v>
      </c>
      <c r="F353" s="234" t="s">
        <v>2104</v>
      </c>
      <c r="G353" s="235" t="s">
        <v>1267</v>
      </c>
      <c r="H353" s="236">
        <v>2</v>
      </c>
      <c r="I353" s="237"/>
      <c r="J353" s="238">
        <f>ROUND(I353*H353,2)</f>
        <v>0</v>
      </c>
      <c r="K353" s="234" t="s">
        <v>1</v>
      </c>
      <c r="L353" s="239"/>
      <c r="M353" s="240" t="s">
        <v>1</v>
      </c>
      <c r="N353" s="241" t="s">
        <v>40</v>
      </c>
      <c r="O353" s="71"/>
      <c r="P353" s="200">
        <f>O353*H353</f>
        <v>0</v>
      </c>
      <c r="Q353" s="200">
        <v>0</v>
      </c>
      <c r="R353" s="200">
        <f>Q353*H353</f>
        <v>0</v>
      </c>
      <c r="S353" s="200">
        <v>0</v>
      </c>
      <c r="T353" s="201">
        <f>S353*H353</f>
        <v>0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202" t="s">
        <v>992</v>
      </c>
      <c r="AT353" s="202" t="s">
        <v>291</v>
      </c>
      <c r="AU353" s="202" t="s">
        <v>84</v>
      </c>
      <c r="AY353" s="17" t="s">
        <v>164</v>
      </c>
      <c r="BE353" s="203">
        <f>IF(N353="základní",J353,0)</f>
        <v>0</v>
      </c>
      <c r="BF353" s="203">
        <f>IF(N353="snížená",J353,0)</f>
        <v>0</v>
      </c>
      <c r="BG353" s="203">
        <f>IF(N353="zákl. přenesená",J353,0)</f>
        <v>0</v>
      </c>
      <c r="BH353" s="203">
        <f>IF(N353="sníž. přenesená",J353,0)</f>
        <v>0</v>
      </c>
      <c r="BI353" s="203">
        <f>IF(N353="nulová",J353,0)</f>
        <v>0</v>
      </c>
      <c r="BJ353" s="17" t="s">
        <v>82</v>
      </c>
      <c r="BK353" s="203">
        <f>ROUND(I353*H353,2)</f>
        <v>0</v>
      </c>
      <c r="BL353" s="17" t="s">
        <v>992</v>
      </c>
      <c r="BM353" s="202" t="s">
        <v>2105</v>
      </c>
    </row>
    <row r="354" spans="1:65" s="2" customFormat="1" ht="36" customHeight="1">
      <c r="A354" s="34"/>
      <c r="B354" s="35"/>
      <c r="C354" s="232" t="s">
        <v>801</v>
      </c>
      <c r="D354" s="232" t="s">
        <v>291</v>
      </c>
      <c r="E354" s="233" t="s">
        <v>2106</v>
      </c>
      <c r="F354" s="234" t="s">
        <v>2107</v>
      </c>
      <c r="G354" s="235" t="s">
        <v>1267</v>
      </c>
      <c r="H354" s="236">
        <v>2</v>
      </c>
      <c r="I354" s="237"/>
      <c r="J354" s="238">
        <f>ROUND(I354*H354,2)</f>
        <v>0</v>
      </c>
      <c r="K354" s="234" t="s">
        <v>1</v>
      </c>
      <c r="L354" s="239"/>
      <c r="M354" s="240" t="s">
        <v>1</v>
      </c>
      <c r="N354" s="241" t="s">
        <v>40</v>
      </c>
      <c r="O354" s="71"/>
      <c r="P354" s="200">
        <f>O354*H354</f>
        <v>0</v>
      </c>
      <c r="Q354" s="200">
        <v>0</v>
      </c>
      <c r="R354" s="200">
        <f>Q354*H354</f>
        <v>0</v>
      </c>
      <c r="S354" s="200">
        <v>0</v>
      </c>
      <c r="T354" s="201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202" t="s">
        <v>992</v>
      </c>
      <c r="AT354" s="202" t="s">
        <v>291</v>
      </c>
      <c r="AU354" s="202" t="s">
        <v>84</v>
      </c>
      <c r="AY354" s="17" t="s">
        <v>164</v>
      </c>
      <c r="BE354" s="203">
        <f>IF(N354="základní",J354,0)</f>
        <v>0</v>
      </c>
      <c r="BF354" s="203">
        <f>IF(N354="snížená",J354,0)</f>
        <v>0</v>
      </c>
      <c r="BG354" s="203">
        <f>IF(N354="zákl. přenesená",J354,0)</f>
        <v>0</v>
      </c>
      <c r="BH354" s="203">
        <f>IF(N354="sníž. přenesená",J354,0)</f>
        <v>0</v>
      </c>
      <c r="BI354" s="203">
        <f>IF(N354="nulová",J354,0)</f>
        <v>0</v>
      </c>
      <c r="BJ354" s="17" t="s">
        <v>82</v>
      </c>
      <c r="BK354" s="203">
        <f>ROUND(I354*H354,2)</f>
        <v>0</v>
      </c>
      <c r="BL354" s="17" t="s">
        <v>992</v>
      </c>
      <c r="BM354" s="202" t="s">
        <v>2108</v>
      </c>
    </row>
    <row r="355" spans="1:65" s="2" customFormat="1" ht="26.45" customHeight="1">
      <c r="A355" s="34"/>
      <c r="B355" s="35"/>
      <c r="C355" s="191" t="s">
        <v>808</v>
      </c>
      <c r="D355" s="191" t="s">
        <v>167</v>
      </c>
      <c r="E355" s="192" t="s">
        <v>2109</v>
      </c>
      <c r="F355" s="193" t="s">
        <v>2110</v>
      </c>
      <c r="G355" s="194" t="s">
        <v>393</v>
      </c>
      <c r="H355" s="195">
        <v>2</v>
      </c>
      <c r="I355" s="196"/>
      <c r="J355" s="197">
        <f>ROUND(I355*H355,2)</f>
        <v>0</v>
      </c>
      <c r="K355" s="193" t="s">
        <v>171</v>
      </c>
      <c r="L355" s="39"/>
      <c r="M355" s="198" t="s">
        <v>1</v>
      </c>
      <c r="N355" s="199" t="s">
        <v>40</v>
      </c>
      <c r="O355" s="71"/>
      <c r="P355" s="200">
        <f>O355*H355</f>
        <v>0</v>
      </c>
      <c r="Q355" s="200">
        <v>0</v>
      </c>
      <c r="R355" s="200">
        <f>Q355*H355</f>
        <v>0</v>
      </c>
      <c r="S355" s="200">
        <v>0</v>
      </c>
      <c r="T355" s="201">
        <f>S355*H355</f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202" t="s">
        <v>290</v>
      </c>
      <c r="AT355" s="202" t="s">
        <v>167</v>
      </c>
      <c r="AU355" s="202" t="s">
        <v>84</v>
      </c>
      <c r="AY355" s="17" t="s">
        <v>164</v>
      </c>
      <c r="BE355" s="203">
        <f>IF(N355="základní",J355,0)</f>
        <v>0</v>
      </c>
      <c r="BF355" s="203">
        <f>IF(N355="snížená",J355,0)</f>
        <v>0</v>
      </c>
      <c r="BG355" s="203">
        <f>IF(N355="zákl. přenesená",J355,0)</f>
        <v>0</v>
      </c>
      <c r="BH355" s="203">
        <f>IF(N355="sníž. přenesená",J355,0)</f>
        <v>0</v>
      </c>
      <c r="BI355" s="203">
        <f>IF(N355="nulová",J355,0)</f>
        <v>0</v>
      </c>
      <c r="BJ355" s="17" t="s">
        <v>82</v>
      </c>
      <c r="BK355" s="203">
        <f>ROUND(I355*H355,2)</f>
        <v>0</v>
      </c>
      <c r="BL355" s="17" t="s">
        <v>290</v>
      </c>
      <c r="BM355" s="202" t="s">
        <v>2111</v>
      </c>
    </row>
    <row r="356" spans="1:65" s="2" customFormat="1" ht="11.25">
      <c r="A356" s="34"/>
      <c r="B356" s="35"/>
      <c r="C356" s="36"/>
      <c r="D356" s="204" t="s">
        <v>174</v>
      </c>
      <c r="E356" s="36"/>
      <c r="F356" s="205" t="s">
        <v>2112</v>
      </c>
      <c r="G356" s="36"/>
      <c r="H356" s="36"/>
      <c r="I356" s="206"/>
      <c r="J356" s="36"/>
      <c r="K356" s="36"/>
      <c r="L356" s="39"/>
      <c r="M356" s="207"/>
      <c r="N356" s="208"/>
      <c r="O356" s="71"/>
      <c r="P356" s="71"/>
      <c r="Q356" s="71"/>
      <c r="R356" s="71"/>
      <c r="S356" s="71"/>
      <c r="T356" s="72"/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T356" s="17" t="s">
        <v>174</v>
      </c>
      <c r="AU356" s="17" t="s">
        <v>84</v>
      </c>
    </row>
    <row r="357" spans="1:65" s="2" customFormat="1" ht="26.45" customHeight="1">
      <c r="A357" s="34"/>
      <c r="B357" s="35"/>
      <c r="C357" s="232" t="s">
        <v>576</v>
      </c>
      <c r="D357" s="232" t="s">
        <v>291</v>
      </c>
      <c r="E357" s="233" t="s">
        <v>2113</v>
      </c>
      <c r="F357" s="234" t="s">
        <v>2114</v>
      </c>
      <c r="G357" s="235" t="s">
        <v>1267</v>
      </c>
      <c r="H357" s="236">
        <v>1</v>
      </c>
      <c r="I357" s="237"/>
      <c r="J357" s="238">
        <f>ROUND(I357*H357,2)</f>
        <v>0</v>
      </c>
      <c r="K357" s="234" t="s">
        <v>1</v>
      </c>
      <c r="L357" s="239"/>
      <c r="M357" s="240" t="s">
        <v>1</v>
      </c>
      <c r="N357" s="241" t="s">
        <v>40</v>
      </c>
      <c r="O357" s="71"/>
      <c r="P357" s="200">
        <f>O357*H357</f>
        <v>0</v>
      </c>
      <c r="Q357" s="200">
        <v>0</v>
      </c>
      <c r="R357" s="200">
        <f>Q357*H357</f>
        <v>0</v>
      </c>
      <c r="S357" s="200">
        <v>0</v>
      </c>
      <c r="T357" s="201">
        <f>S357*H357</f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202" t="s">
        <v>992</v>
      </c>
      <c r="AT357" s="202" t="s">
        <v>291</v>
      </c>
      <c r="AU357" s="202" t="s">
        <v>84</v>
      </c>
      <c r="AY357" s="17" t="s">
        <v>164</v>
      </c>
      <c r="BE357" s="203">
        <f>IF(N357="základní",J357,0)</f>
        <v>0</v>
      </c>
      <c r="BF357" s="203">
        <f>IF(N357="snížená",J357,0)</f>
        <v>0</v>
      </c>
      <c r="BG357" s="203">
        <f>IF(N357="zákl. přenesená",J357,0)</f>
        <v>0</v>
      </c>
      <c r="BH357" s="203">
        <f>IF(N357="sníž. přenesená",J357,0)</f>
        <v>0</v>
      </c>
      <c r="BI357" s="203">
        <f>IF(N357="nulová",J357,0)</f>
        <v>0</v>
      </c>
      <c r="BJ357" s="17" t="s">
        <v>82</v>
      </c>
      <c r="BK357" s="203">
        <f>ROUND(I357*H357,2)</f>
        <v>0</v>
      </c>
      <c r="BL357" s="17" t="s">
        <v>992</v>
      </c>
      <c r="BM357" s="202" t="s">
        <v>2115</v>
      </c>
    </row>
    <row r="358" spans="1:65" s="14" customFormat="1" ht="11.25">
      <c r="B358" s="220"/>
      <c r="C358" s="221"/>
      <c r="D358" s="211" t="s">
        <v>176</v>
      </c>
      <c r="E358" s="222" t="s">
        <v>1</v>
      </c>
      <c r="F358" s="223" t="s">
        <v>82</v>
      </c>
      <c r="G358" s="221"/>
      <c r="H358" s="224">
        <v>1</v>
      </c>
      <c r="I358" s="225"/>
      <c r="J358" s="221"/>
      <c r="K358" s="221"/>
      <c r="L358" s="226"/>
      <c r="M358" s="227"/>
      <c r="N358" s="228"/>
      <c r="O358" s="228"/>
      <c r="P358" s="228"/>
      <c r="Q358" s="228"/>
      <c r="R358" s="228"/>
      <c r="S358" s="228"/>
      <c r="T358" s="229"/>
      <c r="AT358" s="230" t="s">
        <v>176</v>
      </c>
      <c r="AU358" s="230" t="s">
        <v>84</v>
      </c>
      <c r="AV358" s="14" t="s">
        <v>84</v>
      </c>
      <c r="AW358" s="14" t="s">
        <v>31</v>
      </c>
      <c r="AX358" s="14" t="s">
        <v>75</v>
      </c>
      <c r="AY358" s="230" t="s">
        <v>164</v>
      </c>
    </row>
    <row r="359" spans="1:65" s="2" customFormat="1" ht="26.45" customHeight="1">
      <c r="A359" s="34"/>
      <c r="B359" s="35"/>
      <c r="C359" s="232" t="s">
        <v>821</v>
      </c>
      <c r="D359" s="232" t="s">
        <v>291</v>
      </c>
      <c r="E359" s="233" t="s">
        <v>2116</v>
      </c>
      <c r="F359" s="234" t="s">
        <v>2117</v>
      </c>
      <c r="G359" s="235" t="s">
        <v>1267</v>
      </c>
      <c r="H359" s="236">
        <v>1</v>
      </c>
      <c r="I359" s="237"/>
      <c r="J359" s="238">
        <f>ROUND(I359*H359,2)</f>
        <v>0</v>
      </c>
      <c r="K359" s="234" t="s">
        <v>1</v>
      </c>
      <c r="L359" s="239"/>
      <c r="M359" s="240" t="s">
        <v>1</v>
      </c>
      <c r="N359" s="241" t="s">
        <v>40</v>
      </c>
      <c r="O359" s="71"/>
      <c r="P359" s="200">
        <f>O359*H359</f>
        <v>0</v>
      </c>
      <c r="Q359" s="200">
        <v>0</v>
      </c>
      <c r="R359" s="200">
        <f>Q359*H359</f>
        <v>0</v>
      </c>
      <c r="S359" s="200">
        <v>0</v>
      </c>
      <c r="T359" s="201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202" t="s">
        <v>992</v>
      </c>
      <c r="AT359" s="202" t="s">
        <v>291</v>
      </c>
      <c r="AU359" s="202" t="s">
        <v>84</v>
      </c>
      <c r="AY359" s="17" t="s">
        <v>164</v>
      </c>
      <c r="BE359" s="203">
        <f>IF(N359="základní",J359,0)</f>
        <v>0</v>
      </c>
      <c r="BF359" s="203">
        <f>IF(N359="snížená",J359,0)</f>
        <v>0</v>
      </c>
      <c r="BG359" s="203">
        <f>IF(N359="zákl. přenesená",J359,0)</f>
        <v>0</v>
      </c>
      <c r="BH359" s="203">
        <f>IF(N359="sníž. přenesená",J359,0)</f>
        <v>0</v>
      </c>
      <c r="BI359" s="203">
        <f>IF(N359="nulová",J359,0)</f>
        <v>0</v>
      </c>
      <c r="BJ359" s="17" t="s">
        <v>82</v>
      </c>
      <c r="BK359" s="203">
        <f>ROUND(I359*H359,2)</f>
        <v>0</v>
      </c>
      <c r="BL359" s="17" t="s">
        <v>992</v>
      </c>
      <c r="BM359" s="202" t="s">
        <v>2118</v>
      </c>
    </row>
    <row r="360" spans="1:65" s="2" customFormat="1" ht="36" customHeight="1">
      <c r="A360" s="34"/>
      <c r="B360" s="35"/>
      <c r="C360" s="232" t="s">
        <v>829</v>
      </c>
      <c r="D360" s="232" t="s">
        <v>291</v>
      </c>
      <c r="E360" s="233" t="s">
        <v>2106</v>
      </c>
      <c r="F360" s="234" t="s">
        <v>2107</v>
      </c>
      <c r="G360" s="235" t="s">
        <v>1267</v>
      </c>
      <c r="H360" s="236">
        <v>1</v>
      </c>
      <c r="I360" s="237"/>
      <c r="J360" s="238">
        <f>ROUND(I360*H360,2)</f>
        <v>0</v>
      </c>
      <c r="K360" s="234" t="s">
        <v>1</v>
      </c>
      <c r="L360" s="239"/>
      <c r="M360" s="240" t="s">
        <v>1</v>
      </c>
      <c r="N360" s="241" t="s">
        <v>40</v>
      </c>
      <c r="O360" s="71"/>
      <c r="P360" s="200">
        <f>O360*H360</f>
        <v>0</v>
      </c>
      <c r="Q360" s="200">
        <v>0</v>
      </c>
      <c r="R360" s="200">
        <f>Q360*H360</f>
        <v>0</v>
      </c>
      <c r="S360" s="200">
        <v>0</v>
      </c>
      <c r="T360" s="201">
        <f>S360*H360</f>
        <v>0</v>
      </c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R360" s="202" t="s">
        <v>992</v>
      </c>
      <c r="AT360" s="202" t="s">
        <v>291</v>
      </c>
      <c r="AU360" s="202" t="s">
        <v>84</v>
      </c>
      <c r="AY360" s="17" t="s">
        <v>164</v>
      </c>
      <c r="BE360" s="203">
        <f>IF(N360="základní",J360,0)</f>
        <v>0</v>
      </c>
      <c r="BF360" s="203">
        <f>IF(N360="snížená",J360,0)</f>
        <v>0</v>
      </c>
      <c r="BG360" s="203">
        <f>IF(N360="zákl. přenesená",J360,0)</f>
        <v>0</v>
      </c>
      <c r="BH360" s="203">
        <f>IF(N360="sníž. přenesená",J360,0)</f>
        <v>0</v>
      </c>
      <c r="BI360" s="203">
        <f>IF(N360="nulová",J360,0)</f>
        <v>0</v>
      </c>
      <c r="BJ360" s="17" t="s">
        <v>82</v>
      </c>
      <c r="BK360" s="203">
        <f>ROUND(I360*H360,2)</f>
        <v>0</v>
      </c>
      <c r="BL360" s="17" t="s">
        <v>992</v>
      </c>
      <c r="BM360" s="202" t="s">
        <v>2119</v>
      </c>
    </row>
    <row r="361" spans="1:65" s="2" customFormat="1" ht="40.9" customHeight="1">
      <c r="A361" s="34"/>
      <c r="B361" s="35"/>
      <c r="C361" s="191" t="s">
        <v>836</v>
      </c>
      <c r="D361" s="191" t="s">
        <v>167</v>
      </c>
      <c r="E361" s="192" t="s">
        <v>2120</v>
      </c>
      <c r="F361" s="193" t="s">
        <v>2121</v>
      </c>
      <c r="G361" s="194" t="s">
        <v>393</v>
      </c>
      <c r="H361" s="195">
        <v>1</v>
      </c>
      <c r="I361" s="196"/>
      <c r="J361" s="197">
        <f>ROUND(I361*H361,2)</f>
        <v>0</v>
      </c>
      <c r="K361" s="193" t="s">
        <v>171</v>
      </c>
      <c r="L361" s="39"/>
      <c r="M361" s="198" t="s">
        <v>1</v>
      </c>
      <c r="N361" s="199" t="s">
        <v>40</v>
      </c>
      <c r="O361" s="71"/>
      <c r="P361" s="200">
        <f>O361*H361</f>
        <v>0</v>
      </c>
      <c r="Q361" s="200">
        <v>0</v>
      </c>
      <c r="R361" s="200">
        <f>Q361*H361</f>
        <v>0</v>
      </c>
      <c r="S361" s="200">
        <v>0</v>
      </c>
      <c r="T361" s="201">
        <f>S361*H361</f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202" t="s">
        <v>290</v>
      </c>
      <c r="AT361" s="202" t="s">
        <v>167</v>
      </c>
      <c r="AU361" s="202" t="s">
        <v>84</v>
      </c>
      <c r="AY361" s="17" t="s">
        <v>164</v>
      </c>
      <c r="BE361" s="203">
        <f>IF(N361="základní",J361,0)</f>
        <v>0</v>
      </c>
      <c r="BF361" s="203">
        <f>IF(N361="snížená",J361,0)</f>
        <v>0</v>
      </c>
      <c r="BG361" s="203">
        <f>IF(N361="zákl. přenesená",J361,0)</f>
        <v>0</v>
      </c>
      <c r="BH361" s="203">
        <f>IF(N361="sníž. přenesená",J361,0)</f>
        <v>0</v>
      </c>
      <c r="BI361" s="203">
        <f>IF(N361="nulová",J361,0)</f>
        <v>0</v>
      </c>
      <c r="BJ361" s="17" t="s">
        <v>82</v>
      </c>
      <c r="BK361" s="203">
        <f>ROUND(I361*H361,2)</f>
        <v>0</v>
      </c>
      <c r="BL361" s="17" t="s">
        <v>290</v>
      </c>
      <c r="BM361" s="202" t="s">
        <v>2122</v>
      </c>
    </row>
    <row r="362" spans="1:65" s="2" customFormat="1" ht="11.25">
      <c r="A362" s="34"/>
      <c r="B362" s="35"/>
      <c r="C362" s="36"/>
      <c r="D362" s="204" t="s">
        <v>174</v>
      </c>
      <c r="E362" s="36"/>
      <c r="F362" s="205" t="s">
        <v>2123</v>
      </c>
      <c r="G362" s="36"/>
      <c r="H362" s="36"/>
      <c r="I362" s="206"/>
      <c r="J362" s="36"/>
      <c r="K362" s="36"/>
      <c r="L362" s="39"/>
      <c r="M362" s="207"/>
      <c r="N362" s="208"/>
      <c r="O362" s="71"/>
      <c r="P362" s="71"/>
      <c r="Q362" s="71"/>
      <c r="R362" s="71"/>
      <c r="S362" s="71"/>
      <c r="T362" s="72"/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T362" s="17" t="s">
        <v>174</v>
      </c>
      <c r="AU362" s="17" t="s">
        <v>84</v>
      </c>
    </row>
    <row r="363" spans="1:65" s="2" customFormat="1" ht="26.45" customHeight="1">
      <c r="A363" s="34"/>
      <c r="B363" s="35"/>
      <c r="C363" s="232" t="s">
        <v>841</v>
      </c>
      <c r="D363" s="232" t="s">
        <v>291</v>
      </c>
      <c r="E363" s="233" t="s">
        <v>2124</v>
      </c>
      <c r="F363" s="234" t="s">
        <v>2125</v>
      </c>
      <c r="G363" s="235" t="s">
        <v>1267</v>
      </c>
      <c r="H363" s="236">
        <v>1</v>
      </c>
      <c r="I363" s="237"/>
      <c r="J363" s="238">
        <f>ROUND(I363*H363,2)</f>
        <v>0</v>
      </c>
      <c r="K363" s="234" t="s">
        <v>1</v>
      </c>
      <c r="L363" s="239"/>
      <c r="M363" s="240" t="s">
        <v>1</v>
      </c>
      <c r="N363" s="241" t="s">
        <v>40</v>
      </c>
      <c r="O363" s="71"/>
      <c r="P363" s="200">
        <f>O363*H363</f>
        <v>0</v>
      </c>
      <c r="Q363" s="200">
        <v>0</v>
      </c>
      <c r="R363" s="200">
        <f>Q363*H363</f>
        <v>0</v>
      </c>
      <c r="S363" s="200">
        <v>0</v>
      </c>
      <c r="T363" s="201">
        <f>S363*H363</f>
        <v>0</v>
      </c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R363" s="202" t="s">
        <v>992</v>
      </c>
      <c r="AT363" s="202" t="s">
        <v>291</v>
      </c>
      <c r="AU363" s="202" t="s">
        <v>84</v>
      </c>
      <c r="AY363" s="17" t="s">
        <v>164</v>
      </c>
      <c r="BE363" s="203">
        <f>IF(N363="základní",J363,0)</f>
        <v>0</v>
      </c>
      <c r="BF363" s="203">
        <f>IF(N363="snížená",J363,0)</f>
        <v>0</v>
      </c>
      <c r="BG363" s="203">
        <f>IF(N363="zákl. přenesená",J363,0)</f>
        <v>0</v>
      </c>
      <c r="BH363" s="203">
        <f>IF(N363="sníž. přenesená",J363,0)</f>
        <v>0</v>
      </c>
      <c r="BI363" s="203">
        <f>IF(N363="nulová",J363,0)</f>
        <v>0</v>
      </c>
      <c r="BJ363" s="17" t="s">
        <v>82</v>
      </c>
      <c r="BK363" s="203">
        <f>ROUND(I363*H363,2)</f>
        <v>0</v>
      </c>
      <c r="BL363" s="17" t="s">
        <v>992</v>
      </c>
      <c r="BM363" s="202" t="s">
        <v>2126</v>
      </c>
    </row>
    <row r="364" spans="1:65" s="14" customFormat="1" ht="11.25">
      <c r="B364" s="220"/>
      <c r="C364" s="221"/>
      <c r="D364" s="211" t="s">
        <v>176</v>
      </c>
      <c r="E364" s="222" t="s">
        <v>1</v>
      </c>
      <c r="F364" s="223" t="s">
        <v>82</v>
      </c>
      <c r="G364" s="221"/>
      <c r="H364" s="224">
        <v>1</v>
      </c>
      <c r="I364" s="225"/>
      <c r="J364" s="221"/>
      <c r="K364" s="221"/>
      <c r="L364" s="226"/>
      <c r="M364" s="227"/>
      <c r="N364" s="228"/>
      <c r="O364" s="228"/>
      <c r="P364" s="228"/>
      <c r="Q364" s="228"/>
      <c r="R364" s="228"/>
      <c r="S364" s="228"/>
      <c r="T364" s="229"/>
      <c r="AT364" s="230" t="s">
        <v>176</v>
      </c>
      <c r="AU364" s="230" t="s">
        <v>84</v>
      </c>
      <c r="AV364" s="14" t="s">
        <v>84</v>
      </c>
      <c r="AW364" s="14" t="s">
        <v>31</v>
      </c>
      <c r="AX364" s="14" t="s">
        <v>75</v>
      </c>
      <c r="AY364" s="230" t="s">
        <v>164</v>
      </c>
    </row>
    <row r="365" spans="1:65" s="2" customFormat="1" ht="26.45" customHeight="1">
      <c r="A365" s="34"/>
      <c r="B365" s="35"/>
      <c r="C365" s="232" t="s">
        <v>845</v>
      </c>
      <c r="D365" s="232" t="s">
        <v>291</v>
      </c>
      <c r="E365" s="233" t="s">
        <v>2116</v>
      </c>
      <c r="F365" s="234" t="s">
        <v>2117</v>
      </c>
      <c r="G365" s="235" t="s">
        <v>1267</v>
      </c>
      <c r="H365" s="236">
        <v>1</v>
      </c>
      <c r="I365" s="237"/>
      <c r="J365" s="238">
        <f>ROUND(I365*H365,2)</f>
        <v>0</v>
      </c>
      <c r="K365" s="234" t="s">
        <v>1</v>
      </c>
      <c r="L365" s="239"/>
      <c r="M365" s="240" t="s">
        <v>1</v>
      </c>
      <c r="N365" s="241" t="s">
        <v>40</v>
      </c>
      <c r="O365" s="71"/>
      <c r="P365" s="200">
        <f>O365*H365</f>
        <v>0</v>
      </c>
      <c r="Q365" s="200">
        <v>0</v>
      </c>
      <c r="R365" s="200">
        <f>Q365*H365</f>
        <v>0</v>
      </c>
      <c r="S365" s="200">
        <v>0</v>
      </c>
      <c r="T365" s="201">
        <f>S365*H365</f>
        <v>0</v>
      </c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R365" s="202" t="s">
        <v>992</v>
      </c>
      <c r="AT365" s="202" t="s">
        <v>291</v>
      </c>
      <c r="AU365" s="202" t="s">
        <v>84</v>
      </c>
      <c r="AY365" s="17" t="s">
        <v>164</v>
      </c>
      <c r="BE365" s="203">
        <f>IF(N365="základní",J365,0)</f>
        <v>0</v>
      </c>
      <c r="BF365" s="203">
        <f>IF(N365="snížená",J365,0)</f>
        <v>0</v>
      </c>
      <c r="BG365" s="203">
        <f>IF(N365="zákl. přenesená",J365,0)</f>
        <v>0</v>
      </c>
      <c r="BH365" s="203">
        <f>IF(N365="sníž. přenesená",J365,0)</f>
        <v>0</v>
      </c>
      <c r="BI365" s="203">
        <f>IF(N365="nulová",J365,0)</f>
        <v>0</v>
      </c>
      <c r="BJ365" s="17" t="s">
        <v>82</v>
      </c>
      <c r="BK365" s="203">
        <f>ROUND(I365*H365,2)</f>
        <v>0</v>
      </c>
      <c r="BL365" s="17" t="s">
        <v>992</v>
      </c>
      <c r="BM365" s="202" t="s">
        <v>2127</v>
      </c>
    </row>
    <row r="366" spans="1:65" s="2" customFormat="1" ht="36" customHeight="1">
      <c r="A366" s="34"/>
      <c r="B366" s="35"/>
      <c r="C366" s="232" t="s">
        <v>850</v>
      </c>
      <c r="D366" s="232" t="s">
        <v>291</v>
      </c>
      <c r="E366" s="233" t="s">
        <v>2106</v>
      </c>
      <c r="F366" s="234" t="s">
        <v>2107</v>
      </c>
      <c r="G366" s="235" t="s">
        <v>1267</v>
      </c>
      <c r="H366" s="236">
        <v>1</v>
      </c>
      <c r="I366" s="237"/>
      <c r="J366" s="238">
        <f>ROUND(I366*H366,2)</f>
        <v>0</v>
      </c>
      <c r="K366" s="234" t="s">
        <v>1</v>
      </c>
      <c r="L366" s="239"/>
      <c r="M366" s="240" t="s">
        <v>1</v>
      </c>
      <c r="N366" s="241" t="s">
        <v>40</v>
      </c>
      <c r="O366" s="71"/>
      <c r="P366" s="200">
        <f>O366*H366</f>
        <v>0</v>
      </c>
      <c r="Q366" s="200">
        <v>0</v>
      </c>
      <c r="R366" s="200">
        <f>Q366*H366</f>
        <v>0</v>
      </c>
      <c r="S366" s="200">
        <v>0</v>
      </c>
      <c r="T366" s="201">
        <f>S366*H366</f>
        <v>0</v>
      </c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R366" s="202" t="s">
        <v>992</v>
      </c>
      <c r="AT366" s="202" t="s">
        <v>291</v>
      </c>
      <c r="AU366" s="202" t="s">
        <v>84</v>
      </c>
      <c r="AY366" s="17" t="s">
        <v>164</v>
      </c>
      <c r="BE366" s="203">
        <f>IF(N366="základní",J366,0)</f>
        <v>0</v>
      </c>
      <c r="BF366" s="203">
        <f>IF(N366="snížená",J366,0)</f>
        <v>0</v>
      </c>
      <c r="BG366" s="203">
        <f>IF(N366="zákl. přenesená",J366,0)</f>
        <v>0</v>
      </c>
      <c r="BH366" s="203">
        <f>IF(N366="sníž. přenesená",J366,0)</f>
        <v>0</v>
      </c>
      <c r="BI366" s="203">
        <f>IF(N366="nulová",J366,0)</f>
        <v>0</v>
      </c>
      <c r="BJ366" s="17" t="s">
        <v>82</v>
      </c>
      <c r="BK366" s="203">
        <f>ROUND(I366*H366,2)</f>
        <v>0</v>
      </c>
      <c r="BL366" s="17" t="s">
        <v>992</v>
      </c>
      <c r="BM366" s="202" t="s">
        <v>2128</v>
      </c>
    </row>
    <row r="367" spans="1:65" s="2" customFormat="1" ht="40.9" customHeight="1">
      <c r="A367" s="34"/>
      <c r="B367" s="35"/>
      <c r="C367" s="191" t="s">
        <v>855</v>
      </c>
      <c r="D367" s="191" t="s">
        <v>167</v>
      </c>
      <c r="E367" s="192" t="s">
        <v>2129</v>
      </c>
      <c r="F367" s="193" t="s">
        <v>2130</v>
      </c>
      <c r="G367" s="194" t="s">
        <v>393</v>
      </c>
      <c r="H367" s="195">
        <v>1</v>
      </c>
      <c r="I367" s="196"/>
      <c r="J367" s="197">
        <f>ROUND(I367*H367,2)</f>
        <v>0</v>
      </c>
      <c r="K367" s="193" t="s">
        <v>171</v>
      </c>
      <c r="L367" s="39"/>
      <c r="M367" s="198" t="s">
        <v>1</v>
      </c>
      <c r="N367" s="199" t="s">
        <v>40</v>
      </c>
      <c r="O367" s="71"/>
      <c r="P367" s="200">
        <f>O367*H367</f>
        <v>0</v>
      </c>
      <c r="Q367" s="200">
        <v>0</v>
      </c>
      <c r="R367" s="200">
        <f>Q367*H367</f>
        <v>0</v>
      </c>
      <c r="S367" s="200">
        <v>0</v>
      </c>
      <c r="T367" s="201">
        <f>S367*H367</f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202" t="s">
        <v>290</v>
      </c>
      <c r="AT367" s="202" t="s">
        <v>167</v>
      </c>
      <c r="AU367" s="202" t="s">
        <v>84</v>
      </c>
      <c r="AY367" s="17" t="s">
        <v>164</v>
      </c>
      <c r="BE367" s="203">
        <f>IF(N367="základní",J367,0)</f>
        <v>0</v>
      </c>
      <c r="BF367" s="203">
        <f>IF(N367="snížená",J367,0)</f>
        <v>0</v>
      </c>
      <c r="BG367" s="203">
        <f>IF(N367="zákl. přenesená",J367,0)</f>
        <v>0</v>
      </c>
      <c r="BH367" s="203">
        <f>IF(N367="sníž. přenesená",J367,0)</f>
        <v>0</v>
      </c>
      <c r="BI367" s="203">
        <f>IF(N367="nulová",J367,0)</f>
        <v>0</v>
      </c>
      <c r="BJ367" s="17" t="s">
        <v>82</v>
      </c>
      <c r="BK367" s="203">
        <f>ROUND(I367*H367,2)</f>
        <v>0</v>
      </c>
      <c r="BL367" s="17" t="s">
        <v>290</v>
      </c>
      <c r="BM367" s="202" t="s">
        <v>2131</v>
      </c>
    </row>
    <row r="368" spans="1:65" s="2" customFormat="1" ht="11.25">
      <c r="A368" s="34"/>
      <c r="B368" s="35"/>
      <c r="C368" s="36"/>
      <c r="D368" s="204" t="s">
        <v>174</v>
      </c>
      <c r="E368" s="36"/>
      <c r="F368" s="205" t="s">
        <v>2132</v>
      </c>
      <c r="G368" s="36"/>
      <c r="H368" s="36"/>
      <c r="I368" s="206"/>
      <c r="J368" s="36"/>
      <c r="K368" s="36"/>
      <c r="L368" s="39"/>
      <c r="M368" s="207"/>
      <c r="N368" s="208"/>
      <c r="O368" s="71"/>
      <c r="P368" s="71"/>
      <c r="Q368" s="71"/>
      <c r="R368" s="71"/>
      <c r="S368" s="71"/>
      <c r="T368" s="72"/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T368" s="17" t="s">
        <v>174</v>
      </c>
      <c r="AU368" s="17" t="s">
        <v>84</v>
      </c>
    </row>
    <row r="369" spans="1:65" s="2" customFormat="1" ht="24" customHeight="1">
      <c r="A369" s="34"/>
      <c r="B369" s="35"/>
      <c r="C369" s="232" t="s">
        <v>864</v>
      </c>
      <c r="D369" s="232" t="s">
        <v>291</v>
      </c>
      <c r="E369" s="233" t="s">
        <v>2133</v>
      </c>
      <c r="F369" s="234" t="s">
        <v>2134</v>
      </c>
      <c r="G369" s="235" t="s">
        <v>1267</v>
      </c>
      <c r="H369" s="236">
        <v>60</v>
      </c>
      <c r="I369" s="237"/>
      <c r="J369" s="238">
        <f>ROUND(I369*H369,2)</f>
        <v>0</v>
      </c>
      <c r="K369" s="234" t="s">
        <v>1</v>
      </c>
      <c r="L369" s="239"/>
      <c r="M369" s="240" t="s">
        <v>1</v>
      </c>
      <c r="N369" s="241" t="s">
        <v>40</v>
      </c>
      <c r="O369" s="71"/>
      <c r="P369" s="200">
        <f>O369*H369</f>
        <v>0</v>
      </c>
      <c r="Q369" s="200">
        <v>0</v>
      </c>
      <c r="R369" s="200">
        <f>Q369*H369</f>
        <v>0</v>
      </c>
      <c r="S369" s="200">
        <v>0</v>
      </c>
      <c r="T369" s="201">
        <f>S369*H369</f>
        <v>0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202" t="s">
        <v>992</v>
      </c>
      <c r="AT369" s="202" t="s">
        <v>291</v>
      </c>
      <c r="AU369" s="202" t="s">
        <v>84</v>
      </c>
      <c r="AY369" s="17" t="s">
        <v>164</v>
      </c>
      <c r="BE369" s="203">
        <f>IF(N369="základní",J369,0)</f>
        <v>0</v>
      </c>
      <c r="BF369" s="203">
        <f>IF(N369="snížená",J369,0)</f>
        <v>0</v>
      </c>
      <c r="BG369" s="203">
        <f>IF(N369="zákl. přenesená",J369,0)</f>
        <v>0</v>
      </c>
      <c r="BH369" s="203">
        <f>IF(N369="sníž. přenesená",J369,0)</f>
        <v>0</v>
      </c>
      <c r="BI369" s="203">
        <f>IF(N369="nulová",J369,0)</f>
        <v>0</v>
      </c>
      <c r="BJ369" s="17" t="s">
        <v>82</v>
      </c>
      <c r="BK369" s="203">
        <f>ROUND(I369*H369,2)</f>
        <v>0</v>
      </c>
      <c r="BL369" s="17" t="s">
        <v>992</v>
      </c>
      <c r="BM369" s="202" t="s">
        <v>2135</v>
      </c>
    </row>
    <row r="370" spans="1:65" s="14" customFormat="1" ht="11.25">
      <c r="B370" s="220"/>
      <c r="C370" s="221"/>
      <c r="D370" s="211" t="s">
        <v>176</v>
      </c>
      <c r="E370" s="222" t="s">
        <v>1</v>
      </c>
      <c r="F370" s="223" t="s">
        <v>2136</v>
      </c>
      <c r="G370" s="221"/>
      <c r="H370" s="224">
        <v>60</v>
      </c>
      <c r="I370" s="225"/>
      <c r="J370" s="221"/>
      <c r="K370" s="221"/>
      <c r="L370" s="226"/>
      <c r="M370" s="227"/>
      <c r="N370" s="228"/>
      <c r="O370" s="228"/>
      <c r="P370" s="228"/>
      <c r="Q370" s="228"/>
      <c r="R370" s="228"/>
      <c r="S370" s="228"/>
      <c r="T370" s="229"/>
      <c r="AT370" s="230" t="s">
        <v>176</v>
      </c>
      <c r="AU370" s="230" t="s">
        <v>84</v>
      </c>
      <c r="AV370" s="14" t="s">
        <v>84</v>
      </c>
      <c r="AW370" s="14" t="s">
        <v>31</v>
      </c>
      <c r="AX370" s="14" t="s">
        <v>75</v>
      </c>
      <c r="AY370" s="230" t="s">
        <v>164</v>
      </c>
    </row>
    <row r="371" spans="1:65" s="2" customFormat="1" ht="26.45" customHeight="1">
      <c r="A371" s="34"/>
      <c r="B371" s="35"/>
      <c r="C371" s="232" t="s">
        <v>871</v>
      </c>
      <c r="D371" s="232" t="s">
        <v>291</v>
      </c>
      <c r="E371" s="233" t="s">
        <v>2103</v>
      </c>
      <c r="F371" s="234" t="s">
        <v>2104</v>
      </c>
      <c r="G371" s="235" t="s">
        <v>1267</v>
      </c>
      <c r="H371" s="236">
        <v>60</v>
      </c>
      <c r="I371" s="237"/>
      <c r="J371" s="238">
        <f>ROUND(I371*H371,2)</f>
        <v>0</v>
      </c>
      <c r="K371" s="234" t="s">
        <v>1</v>
      </c>
      <c r="L371" s="239"/>
      <c r="M371" s="240" t="s">
        <v>1</v>
      </c>
      <c r="N371" s="241" t="s">
        <v>40</v>
      </c>
      <c r="O371" s="71"/>
      <c r="P371" s="200">
        <f>O371*H371</f>
        <v>0</v>
      </c>
      <c r="Q371" s="200">
        <v>0</v>
      </c>
      <c r="R371" s="200">
        <f>Q371*H371</f>
        <v>0</v>
      </c>
      <c r="S371" s="200">
        <v>0</v>
      </c>
      <c r="T371" s="201">
        <f>S371*H371</f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202" t="s">
        <v>992</v>
      </c>
      <c r="AT371" s="202" t="s">
        <v>291</v>
      </c>
      <c r="AU371" s="202" t="s">
        <v>84</v>
      </c>
      <c r="AY371" s="17" t="s">
        <v>164</v>
      </c>
      <c r="BE371" s="203">
        <f>IF(N371="základní",J371,0)</f>
        <v>0</v>
      </c>
      <c r="BF371" s="203">
        <f>IF(N371="snížená",J371,0)</f>
        <v>0</v>
      </c>
      <c r="BG371" s="203">
        <f>IF(N371="zákl. přenesená",J371,0)</f>
        <v>0</v>
      </c>
      <c r="BH371" s="203">
        <f>IF(N371="sníž. přenesená",J371,0)</f>
        <v>0</v>
      </c>
      <c r="BI371" s="203">
        <f>IF(N371="nulová",J371,0)</f>
        <v>0</v>
      </c>
      <c r="BJ371" s="17" t="s">
        <v>82</v>
      </c>
      <c r="BK371" s="203">
        <f>ROUND(I371*H371,2)</f>
        <v>0</v>
      </c>
      <c r="BL371" s="17" t="s">
        <v>992</v>
      </c>
      <c r="BM371" s="202" t="s">
        <v>2137</v>
      </c>
    </row>
    <row r="372" spans="1:65" s="2" customFormat="1" ht="36" customHeight="1">
      <c r="A372" s="34"/>
      <c r="B372" s="35"/>
      <c r="C372" s="232" t="s">
        <v>877</v>
      </c>
      <c r="D372" s="232" t="s">
        <v>291</v>
      </c>
      <c r="E372" s="233" t="s">
        <v>2106</v>
      </c>
      <c r="F372" s="234" t="s">
        <v>2107</v>
      </c>
      <c r="G372" s="235" t="s">
        <v>1267</v>
      </c>
      <c r="H372" s="236">
        <v>60</v>
      </c>
      <c r="I372" s="237"/>
      <c r="J372" s="238">
        <f>ROUND(I372*H372,2)</f>
        <v>0</v>
      </c>
      <c r="K372" s="234" t="s">
        <v>1</v>
      </c>
      <c r="L372" s="239"/>
      <c r="M372" s="240" t="s">
        <v>1</v>
      </c>
      <c r="N372" s="241" t="s">
        <v>40</v>
      </c>
      <c r="O372" s="71"/>
      <c r="P372" s="200">
        <f>O372*H372</f>
        <v>0</v>
      </c>
      <c r="Q372" s="200">
        <v>0</v>
      </c>
      <c r="R372" s="200">
        <f>Q372*H372</f>
        <v>0</v>
      </c>
      <c r="S372" s="200">
        <v>0</v>
      </c>
      <c r="T372" s="201">
        <f>S372*H372</f>
        <v>0</v>
      </c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R372" s="202" t="s">
        <v>992</v>
      </c>
      <c r="AT372" s="202" t="s">
        <v>291</v>
      </c>
      <c r="AU372" s="202" t="s">
        <v>84</v>
      </c>
      <c r="AY372" s="17" t="s">
        <v>164</v>
      </c>
      <c r="BE372" s="203">
        <f>IF(N372="základní",J372,0)</f>
        <v>0</v>
      </c>
      <c r="BF372" s="203">
        <f>IF(N372="snížená",J372,0)</f>
        <v>0</v>
      </c>
      <c r="BG372" s="203">
        <f>IF(N372="zákl. přenesená",J372,0)</f>
        <v>0</v>
      </c>
      <c r="BH372" s="203">
        <f>IF(N372="sníž. přenesená",J372,0)</f>
        <v>0</v>
      </c>
      <c r="BI372" s="203">
        <f>IF(N372="nulová",J372,0)</f>
        <v>0</v>
      </c>
      <c r="BJ372" s="17" t="s">
        <v>82</v>
      </c>
      <c r="BK372" s="203">
        <f>ROUND(I372*H372,2)</f>
        <v>0</v>
      </c>
      <c r="BL372" s="17" t="s">
        <v>992</v>
      </c>
      <c r="BM372" s="202" t="s">
        <v>2138</v>
      </c>
    </row>
    <row r="373" spans="1:65" s="2" customFormat="1" ht="26.45" customHeight="1">
      <c r="A373" s="34"/>
      <c r="B373" s="35"/>
      <c r="C373" s="191" t="s">
        <v>883</v>
      </c>
      <c r="D373" s="191" t="s">
        <v>167</v>
      </c>
      <c r="E373" s="192" t="s">
        <v>2139</v>
      </c>
      <c r="F373" s="193" t="s">
        <v>2140</v>
      </c>
      <c r="G373" s="194" t="s">
        <v>393</v>
      </c>
      <c r="H373" s="195">
        <v>60</v>
      </c>
      <c r="I373" s="196"/>
      <c r="J373" s="197">
        <f>ROUND(I373*H373,2)</f>
        <v>0</v>
      </c>
      <c r="K373" s="193" t="s">
        <v>171</v>
      </c>
      <c r="L373" s="39"/>
      <c r="M373" s="198" t="s">
        <v>1</v>
      </c>
      <c r="N373" s="199" t="s">
        <v>40</v>
      </c>
      <c r="O373" s="71"/>
      <c r="P373" s="200">
        <f>O373*H373</f>
        <v>0</v>
      </c>
      <c r="Q373" s="200">
        <v>0</v>
      </c>
      <c r="R373" s="200">
        <f>Q373*H373</f>
        <v>0</v>
      </c>
      <c r="S373" s="200">
        <v>0</v>
      </c>
      <c r="T373" s="201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202" t="s">
        <v>290</v>
      </c>
      <c r="AT373" s="202" t="s">
        <v>167</v>
      </c>
      <c r="AU373" s="202" t="s">
        <v>84</v>
      </c>
      <c r="AY373" s="17" t="s">
        <v>164</v>
      </c>
      <c r="BE373" s="203">
        <f>IF(N373="základní",J373,0)</f>
        <v>0</v>
      </c>
      <c r="BF373" s="203">
        <f>IF(N373="snížená",J373,0)</f>
        <v>0</v>
      </c>
      <c r="BG373" s="203">
        <f>IF(N373="zákl. přenesená",J373,0)</f>
        <v>0</v>
      </c>
      <c r="BH373" s="203">
        <f>IF(N373="sníž. přenesená",J373,0)</f>
        <v>0</v>
      </c>
      <c r="BI373" s="203">
        <f>IF(N373="nulová",J373,0)</f>
        <v>0</v>
      </c>
      <c r="BJ373" s="17" t="s">
        <v>82</v>
      </c>
      <c r="BK373" s="203">
        <f>ROUND(I373*H373,2)</f>
        <v>0</v>
      </c>
      <c r="BL373" s="17" t="s">
        <v>290</v>
      </c>
      <c r="BM373" s="202" t="s">
        <v>2141</v>
      </c>
    </row>
    <row r="374" spans="1:65" s="2" customFormat="1" ht="11.25">
      <c r="A374" s="34"/>
      <c r="B374" s="35"/>
      <c r="C374" s="36"/>
      <c r="D374" s="204" t="s">
        <v>174</v>
      </c>
      <c r="E374" s="36"/>
      <c r="F374" s="205" t="s">
        <v>2142</v>
      </c>
      <c r="G374" s="36"/>
      <c r="H374" s="36"/>
      <c r="I374" s="206"/>
      <c r="J374" s="36"/>
      <c r="K374" s="36"/>
      <c r="L374" s="39"/>
      <c r="M374" s="207"/>
      <c r="N374" s="208"/>
      <c r="O374" s="71"/>
      <c r="P374" s="71"/>
      <c r="Q374" s="71"/>
      <c r="R374" s="71"/>
      <c r="S374" s="71"/>
      <c r="T374" s="72"/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T374" s="17" t="s">
        <v>174</v>
      </c>
      <c r="AU374" s="17" t="s">
        <v>84</v>
      </c>
    </row>
    <row r="375" spans="1:65" s="2" customFormat="1" ht="26.45" customHeight="1">
      <c r="A375" s="34"/>
      <c r="B375" s="35"/>
      <c r="C375" s="232" t="s">
        <v>890</v>
      </c>
      <c r="D375" s="232" t="s">
        <v>291</v>
      </c>
      <c r="E375" s="233" t="s">
        <v>2143</v>
      </c>
      <c r="F375" s="234" t="s">
        <v>2144</v>
      </c>
      <c r="G375" s="235" t="s">
        <v>1267</v>
      </c>
      <c r="H375" s="236">
        <v>4</v>
      </c>
      <c r="I375" s="237"/>
      <c r="J375" s="238">
        <f>ROUND(I375*H375,2)</f>
        <v>0</v>
      </c>
      <c r="K375" s="234" t="s">
        <v>1</v>
      </c>
      <c r="L375" s="239"/>
      <c r="M375" s="240" t="s">
        <v>1</v>
      </c>
      <c r="N375" s="241" t="s">
        <v>40</v>
      </c>
      <c r="O375" s="71"/>
      <c r="P375" s="200">
        <f>O375*H375</f>
        <v>0</v>
      </c>
      <c r="Q375" s="200">
        <v>0</v>
      </c>
      <c r="R375" s="200">
        <f>Q375*H375</f>
        <v>0</v>
      </c>
      <c r="S375" s="200">
        <v>0</v>
      </c>
      <c r="T375" s="201">
        <f>S375*H375</f>
        <v>0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202" t="s">
        <v>992</v>
      </c>
      <c r="AT375" s="202" t="s">
        <v>291</v>
      </c>
      <c r="AU375" s="202" t="s">
        <v>84</v>
      </c>
      <c r="AY375" s="17" t="s">
        <v>164</v>
      </c>
      <c r="BE375" s="203">
        <f>IF(N375="základní",J375,0)</f>
        <v>0</v>
      </c>
      <c r="BF375" s="203">
        <f>IF(N375="snížená",J375,0)</f>
        <v>0</v>
      </c>
      <c r="BG375" s="203">
        <f>IF(N375="zákl. přenesená",J375,0)</f>
        <v>0</v>
      </c>
      <c r="BH375" s="203">
        <f>IF(N375="sníž. přenesená",J375,0)</f>
        <v>0</v>
      </c>
      <c r="BI375" s="203">
        <f>IF(N375="nulová",J375,0)</f>
        <v>0</v>
      </c>
      <c r="BJ375" s="17" t="s">
        <v>82</v>
      </c>
      <c r="BK375" s="203">
        <f>ROUND(I375*H375,2)</f>
        <v>0</v>
      </c>
      <c r="BL375" s="17" t="s">
        <v>992</v>
      </c>
      <c r="BM375" s="202" t="s">
        <v>2145</v>
      </c>
    </row>
    <row r="376" spans="1:65" s="14" customFormat="1" ht="11.25">
      <c r="B376" s="220"/>
      <c r="C376" s="221"/>
      <c r="D376" s="211" t="s">
        <v>176</v>
      </c>
      <c r="E376" s="222" t="s">
        <v>1</v>
      </c>
      <c r="F376" s="223" t="s">
        <v>172</v>
      </c>
      <c r="G376" s="221"/>
      <c r="H376" s="224">
        <v>4</v>
      </c>
      <c r="I376" s="225"/>
      <c r="J376" s="221"/>
      <c r="K376" s="221"/>
      <c r="L376" s="226"/>
      <c r="M376" s="227"/>
      <c r="N376" s="228"/>
      <c r="O376" s="228"/>
      <c r="P376" s="228"/>
      <c r="Q376" s="228"/>
      <c r="R376" s="228"/>
      <c r="S376" s="228"/>
      <c r="T376" s="229"/>
      <c r="AT376" s="230" t="s">
        <v>176</v>
      </c>
      <c r="AU376" s="230" t="s">
        <v>84</v>
      </c>
      <c r="AV376" s="14" t="s">
        <v>84</v>
      </c>
      <c r="AW376" s="14" t="s">
        <v>31</v>
      </c>
      <c r="AX376" s="14" t="s">
        <v>82</v>
      </c>
      <c r="AY376" s="230" t="s">
        <v>164</v>
      </c>
    </row>
    <row r="377" spans="1:65" s="2" customFormat="1" ht="26.45" customHeight="1">
      <c r="A377" s="34"/>
      <c r="B377" s="35"/>
      <c r="C377" s="232" t="s">
        <v>897</v>
      </c>
      <c r="D377" s="232" t="s">
        <v>291</v>
      </c>
      <c r="E377" s="233" t="s">
        <v>2103</v>
      </c>
      <c r="F377" s="234" t="s">
        <v>2104</v>
      </c>
      <c r="G377" s="235" t="s">
        <v>1267</v>
      </c>
      <c r="H377" s="236">
        <v>4</v>
      </c>
      <c r="I377" s="237"/>
      <c r="J377" s="238">
        <f>ROUND(I377*H377,2)</f>
        <v>0</v>
      </c>
      <c r="K377" s="234" t="s">
        <v>1</v>
      </c>
      <c r="L377" s="239"/>
      <c r="M377" s="240" t="s">
        <v>1</v>
      </c>
      <c r="N377" s="241" t="s">
        <v>40</v>
      </c>
      <c r="O377" s="71"/>
      <c r="P377" s="200">
        <f>O377*H377</f>
        <v>0</v>
      </c>
      <c r="Q377" s="200">
        <v>0</v>
      </c>
      <c r="R377" s="200">
        <f>Q377*H377</f>
        <v>0</v>
      </c>
      <c r="S377" s="200">
        <v>0</v>
      </c>
      <c r="T377" s="201">
        <f>S377*H377</f>
        <v>0</v>
      </c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202" t="s">
        <v>992</v>
      </c>
      <c r="AT377" s="202" t="s">
        <v>291</v>
      </c>
      <c r="AU377" s="202" t="s">
        <v>84</v>
      </c>
      <c r="AY377" s="17" t="s">
        <v>164</v>
      </c>
      <c r="BE377" s="203">
        <f>IF(N377="základní",J377,0)</f>
        <v>0</v>
      </c>
      <c r="BF377" s="203">
        <f>IF(N377="snížená",J377,0)</f>
        <v>0</v>
      </c>
      <c r="BG377" s="203">
        <f>IF(N377="zákl. přenesená",J377,0)</f>
        <v>0</v>
      </c>
      <c r="BH377" s="203">
        <f>IF(N377="sníž. přenesená",J377,0)</f>
        <v>0</v>
      </c>
      <c r="BI377" s="203">
        <f>IF(N377="nulová",J377,0)</f>
        <v>0</v>
      </c>
      <c r="BJ377" s="17" t="s">
        <v>82</v>
      </c>
      <c r="BK377" s="203">
        <f>ROUND(I377*H377,2)</f>
        <v>0</v>
      </c>
      <c r="BL377" s="17" t="s">
        <v>992</v>
      </c>
      <c r="BM377" s="202" t="s">
        <v>2146</v>
      </c>
    </row>
    <row r="378" spans="1:65" s="2" customFormat="1" ht="36" customHeight="1">
      <c r="A378" s="34"/>
      <c r="B378" s="35"/>
      <c r="C378" s="232" t="s">
        <v>902</v>
      </c>
      <c r="D378" s="232" t="s">
        <v>291</v>
      </c>
      <c r="E378" s="233" t="s">
        <v>2106</v>
      </c>
      <c r="F378" s="234" t="s">
        <v>2107</v>
      </c>
      <c r="G378" s="235" t="s">
        <v>1267</v>
      </c>
      <c r="H378" s="236">
        <v>4</v>
      </c>
      <c r="I378" s="237"/>
      <c r="J378" s="238">
        <f>ROUND(I378*H378,2)</f>
        <v>0</v>
      </c>
      <c r="K378" s="234" t="s">
        <v>1</v>
      </c>
      <c r="L378" s="239"/>
      <c r="M378" s="240" t="s">
        <v>1</v>
      </c>
      <c r="N378" s="241" t="s">
        <v>40</v>
      </c>
      <c r="O378" s="71"/>
      <c r="P378" s="200">
        <f>O378*H378</f>
        <v>0</v>
      </c>
      <c r="Q378" s="200">
        <v>0</v>
      </c>
      <c r="R378" s="200">
        <f>Q378*H378</f>
        <v>0</v>
      </c>
      <c r="S378" s="200">
        <v>0</v>
      </c>
      <c r="T378" s="201">
        <f>S378*H378</f>
        <v>0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202" t="s">
        <v>992</v>
      </c>
      <c r="AT378" s="202" t="s">
        <v>291</v>
      </c>
      <c r="AU378" s="202" t="s">
        <v>84</v>
      </c>
      <c r="AY378" s="17" t="s">
        <v>164</v>
      </c>
      <c r="BE378" s="203">
        <f>IF(N378="základní",J378,0)</f>
        <v>0</v>
      </c>
      <c r="BF378" s="203">
        <f>IF(N378="snížená",J378,0)</f>
        <v>0</v>
      </c>
      <c r="BG378" s="203">
        <f>IF(N378="zákl. přenesená",J378,0)</f>
        <v>0</v>
      </c>
      <c r="BH378" s="203">
        <f>IF(N378="sníž. přenesená",J378,0)</f>
        <v>0</v>
      </c>
      <c r="BI378" s="203">
        <f>IF(N378="nulová",J378,0)</f>
        <v>0</v>
      </c>
      <c r="BJ378" s="17" t="s">
        <v>82</v>
      </c>
      <c r="BK378" s="203">
        <f>ROUND(I378*H378,2)</f>
        <v>0</v>
      </c>
      <c r="BL378" s="17" t="s">
        <v>992</v>
      </c>
      <c r="BM378" s="202" t="s">
        <v>2147</v>
      </c>
    </row>
    <row r="379" spans="1:65" s="2" customFormat="1" ht="26.45" customHeight="1">
      <c r="A379" s="34"/>
      <c r="B379" s="35"/>
      <c r="C379" s="191" t="s">
        <v>907</v>
      </c>
      <c r="D379" s="191" t="s">
        <v>167</v>
      </c>
      <c r="E379" s="192" t="s">
        <v>2139</v>
      </c>
      <c r="F379" s="193" t="s">
        <v>2140</v>
      </c>
      <c r="G379" s="194" t="s">
        <v>393</v>
      </c>
      <c r="H379" s="195">
        <v>4</v>
      </c>
      <c r="I379" s="196"/>
      <c r="J379" s="197">
        <f>ROUND(I379*H379,2)</f>
        <v>0</v>
      </c>
      <c r="K379" s="193" t="s">
        <v>171</v>
      </c>
      <c r="L379" s="39"/>
      <c r="M379" s="198" t="s">
        <v>1</v>
      </c>
      <c r="N379" s="199" t="s">
        <v>40</v>
      </c>
      <c r="O379" s="71"/>
      <c r="P379" s="200">
        <f>O379*H379</f>
        <v>0</v>
      </c>
      <c r="Q379" s="200">
        <v>0</v>
      </c>
      <c r="R379" s="200">
        <f>Q379*H379</f>
        <v>0</v>
      </c>
      <c r="S379" s="200">
        <v>0</v>
      </c>
      <c r="T379" s="201">
        <f>S379*H379</f>
        <v>0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202" t="s">
        <v>290</v>
      </c>
      <c r="AT379" s="202" t="s">
        <v>167</v>
      </c>
      <c r="AU379" s="202" t="s">
        <v>84</v>
      </c>
      <c r="AY379" s="17" t="s">
        <v>164</v>
      </c>
      <c r="BE379" s="203">
        <f>IF(N379="základní",J379,0)</f>
        <v>0</v>
      </c>
      <c r="BF379" s="203">
        <f>IF(N379="snížená",J379,0)</f>
        <v>0</v>
      </c>
      <c r="BG379" s="203">
        <f>IF(N379="zákl. přenesená",J379,0)</f>
        <v>0</v>
      </c>
      <c r="BH379" s="203">
        <f>IF(N379="sníž. přenesená",J379,0)</f>
        <v>0</v>
      </c>
      <c r="BI379" s="203">
        <f>IF(N379="nulová",J379,0)</f>
        <v>0</v>
      </c>
      <c r="BJ379" s="17" t="s">
        <v>82</v>
      </c>
      <c r="BK379" s="203">
        <f>ROUND(I379*H379,2)</f>
        <v>0</v>
      </c>
      <c r="BL379" s="17" t="s">
        <v>290</v>
      </c>
      <c r="BM379" s="202" t="s">
        <v>2148</v>
      </c>
    </row>
    <row r="380" spans="1:65" s="2" customFormat="1" ht="11.25">
      <c r="A380" s="34"/>
      <c r="B380" s="35"/>
      <c r="C380" s="36"/>
      <c r="D380" s="204" t="s">
        <v>174</v>
      </c>
      <c r="E380" s="36"/>
      <c r="F380" s="205" t="s">
        <v>2142</v>
      </c>
      <c r="G380" s="36"/>
      <c r="H380" s="36"/>
      <c r="I380" s="206"/>
      <c r="J380" s="36"/>
      <c r="K380" s="36"/>
      <c r="L380" s="39"/>
      <c r="M380" s="207"/>
      <c r="N380" s="208"/>
      <c r="O380" s="71"/>
      <c r="P380" s="71"/>
      <c r="Q380" s="71"/>
      <c r="R380" s="71"/>
      <c r="S380" s="71"/>
      <c r="T380" s="72"/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T380" s="17" t="s">
        <v>174</v>
      </c>
      <c r="AU380" s="17" t="s">
        <v>84</v>
      </c>
    </row>
    <row r="381" spans="1:65" s="2" customFormat="1" ht="24" customHeight="1">
      <c r="A381" s="34"/>
      <c r="B381" s="35"/>
      <c r="C381" s="232" t="s">
        <v>915</v>
      </c>
      <c r="D381" s="232" t="s">
        <v>291</v>
      </c>
      <c r="E381" s="233" t="s">
        <v>2149</v>
      </c>
      <c r="F381" s="234" t="s">
        <v>2150</v>
      </c>
      <c r="G381" s="235" t="s">
        <v>1267</v>
      </c>
      <c r="H381" s="236">
        <v>3</v>
      </c>
      <c r="I381" s="237"/>
      <c r="J381" s="238">
        <f>ROUND(I381*H381,2)</f>
        <v>0</v>
      </c>
      <c r="K381" s="234" t="s">
        <v>1</v>
      </c>
      <c r="L381" s="239"/>
      <c r="M381" s="240" t="s">
        <v>1</v>
      </c>
      <c r="N381" s="241" t="s">
        <v>40</v>
      </c>
      <c r="O381" s="71"/>
      <c r="P381" s="200">
        <f>O381*H381</f>
        <v>0</v>
      </c>
      <c r="Q381" s="200">
        <v>0</v>
      </c>
      <c r="R381" s="200">
        <f>Q381*H381</f>
        <v>0</v>
      </c>
      <c r="S381" s="200">
        <v>0</v>
      </c>
      <c r="T381" s="201">
        <f>S381*H381</f>
        <v>0</v>
      </c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R381" s="202" t="s">
        <v>992</v>
      </c>
      <c r="AT381" s="202" t="s">
        <v>291</v>
      </c>
      <c r="AU381" s="202" t="s">
        <v>84</v>
      </c>
      <c r="AY381" s="17" t="s">
        <v>164</v>
      </c>
      <c r="BE381" s="203">
        <f>IF(N381="základní",J381,0)</f>
        <v>0</v>
      </c>
      <c r="BF381" s="203">
        <f>IF(N381="snížená",J381,0)</f>
        <v>0</v>
      </c>
      <c r="BG381" s="203">
        <f>IF(N381="zákl. přenesená",J381,0)</f>
        <v>0</v>
      </c>
      <c r="BH381" s="203">
        <f>IF(N381="sníž. přenesená",J381,0)</f>
        <v>0</v>
      </c>
      <c r="BI381" s="203">
        <f>IF(N381="nulová",J381,0)</f>
        <v>0</v>
      </c>
      <c r="BJ381" s="17" t="s">
        <v>82</v>
      </c>
      <c r="BK381" s="203">
        <f>ROUND(I381*H381,2)</f>
        <v>0</v>
      </c>
      <c r="BL381" s="17" t="s">
        <v>992</v>
      </c>
      <c r="BM381" s="202" t="s">
        <v>2151</v>
      </c>
    </row>
    <row r="382" spans="1:65" s="14" customFormat="1" ht="11.25">
      <c r="B382" s="220"/>
      <c r="C382" s="221"/>
      <c r="D382" s="211" t="s">
        <v>176</v>
      </c>
      <c r="E382" s="222" t="s">
        <v>1</v>
      </c>
      <c r="F382" s="223" t="s">
        <v>2152</v>
      </c>
      <c r="G382" s="221"/>
      <c r="H382" s="224">
        <v>3</v>
      </c>
      <c r="I382" s="225"/>
      <c r="J382" s="221"/>
      <c r="K382" s="221"/>
      <c r="L382" s="226"/>
      <c r="M382" s="227"/>
      <c r="N382" s="228"/>
      <c r="O382" s="228"/>
      <c r="P382" s="228"/>
      <c r="Q382" s="228"/>
      <c r="R382" s="228"/>
      <c r="S382" s="228"/>
      <c r="T382" s="229"/>
      <c r="AT382" s="230" t="s">
        <v>176</v>
      </c>
      <c r="AU382" s="230" t="s">
        <v>84</v>
      </c>
      <c r="AV382" s="14" t="s">
        <v>84</v>
      </c>
      <c r="AW382" s="14" t="s">
        <v>31</v>
      </c>
      <c r="AX382" s="14" t="s">
        <v>75</v>
      </c>
      <c r="AY382" s="230" t="s">
        <v>164</v>
      </c>
    </row>
    <row r="383" spans="1:65" s="2" customFormat="1" ht="26.45" customHeight="1">
      <c r="A383" s="34"/>
      <c r="B383" s="35"/>
      <c r="C383" s="232" t="s">
        <v>923</v>
      </c>
      <c r="D383" s="232" t="s">
        <v>291</v>
      </c>
      <c r="E383" s="233" t="s">
        <v>2103</v>
      </c>
      <c r="F383" s="234" t="s">
        <v>2104</v>
      </c>
      <c r="G383" s="235" t="s">
        <v>1267</v>
      </c>
      <c r="H383" s="236">
        <v>3</v>
      </c>
      <c r="I383" s="237"/>
      <c r="J383" s="238">
        <f>ROUND(I383*H383,2)</f>
        <v>0</v>
      </c>
      <c r="K383" s="234" t="s">
        <v>1</v>
      </c>
      <c r="L383" s="239"/>
      <c r="M383" s="240" t="s">
        <v>1</v>
      </c>
      <c r="N383" s="241" t="s">
        <v>40</v>
      </c>
      <c r="O383" s="71"/>
      <c r="P383" s="200">
        <f>O383*H383</f>
        <v>0</v>
      </c>
      <c r="Q383" s="200">
        <v>0</v>
      </c>
      <c r="R383" s="200">
        <f>Q383*H383</f>
        <v>0</v>
      </c>
      <c r="S383" s="200">
        <v>0</v>
      </c>
      <c r="T383" s="201">
        <f>S383*H383</f>
        <v>0</v>
      </c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R383" s="202" t="s">
        <v>992</v>
      </c>
      <c r="AT383" s="202" t="s">
        <v>291</v>
      </c>
      <c r="AU383" s="202" t="s">
        <v>84</v>
      </c>
      <c r="AY383" s="17" t="s">
        <v>164</v>
      </c>
      <c r="BE383" s="203">
        <f>IF(N383="základní",J383,0)</f>
        <v>0</v>
      </c>
      <c r="BF383" s="203">
        <f>IF(N383="snížená",J383,0)</f>
        <v>0</v>
      </c>
      <c r="BG383" s="203">
        <f>IF(N383="zákl. přenesená",J383,0)</f>
        <v>0</v>
      </c>
      <c r="BH383" s="203">
        <f>IF(N383="sníž. přenesená",J383,0)</f>
        <v>0</v>
      </c>
      <c r="BI383" s="203">
        <f>IF(N383="nulová",J383,0)</f>
        <v>0</v>
      </c>
      <c r="BJ383" s="17" t="s">
        <v>82</v>
      </c>
      <c r="BK383" s="203">
        <f>ROUND(I383*H383,2)</f>
        <v>0</v>
      </c>
      <c r="BL383" s="17" t="s">
        <v>992</v>
      </c>
      <c r="BM383" s="202" t="s">
        <v>2153</v>
      </c>
    </row>
    <row r="384" spans="1:65" s="2" customFormat="1" ht="36" customHeight="1">
      <c r="A384" s="34"/>
      <c r="B384" s="35"/>
      <c r="C384" s="232" t="s">
        <v>930</v>
      </c>
      <c r="D384" s="232" t="s">
        <v>291</v>
      </c>
      <c r="E384" s="233" t="s">
        <v>2106</v>
      </c>
      <c r="F384" s="234" t="s">
        <v>2107</v>
      </c>
      <c r="G384" s="235" t="s">
        <v>1267</v>
      </c>
      <c r="H384" s="236">
        <v>3</v>
      </c>
      <c r="I384" s="237"/>
      <c r="J384" s="238">
        <f>ROUND(I384*H384,2)</f>
        <v>0</v>
      </c>
      <c r="K384" s="234" t="s">
        <v>1</v>
      </c>
      <c r="L384" s="239"/>
      <c r="M384" s="240" t="s">
        <v>1</v>
      </c>
      <c r="N384" s="241" t="s">
        <v>40</v>
      </c>
      <c r="O384" s="71"/>
      <c r="P384" s="200">
        <f>O384*H384</f>
        <v>0</v>
      </c>
      <c r="Q384" s="200">
        <v>0</v>
      </c>
      <c r="R384" s="200">
        <f>Q384*H384</f>
        <v>0</v>
      </c>
      <c r="S384" s="200">
        <v>0</v>
      </c>
      <c r="T384" s="201">
        <f>S384*H384</f>
        <v>0</v>
      </c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R384" s="202" t="s">
        <v>992</v>
      </c>
      <c r="AT384" s="202" t="s">
        <v>291</v>
      </c>
      <c r="AU384" s="202" t="s">
        <v>84</v>
      </c>
      <c r="AY384" s="17" t="s">
        <v>164</v>
      </c>
      <c r="BE384" s="203">
        <f>IF(N384="základní",J384,0)</f>
        <v>0</v>
      </c>
      <c r="BF384" s="203">
        <f>IF(N384="snížená",J384,0)</f>
        <v>0</v>
      </c>
      <c r="BG384" s="203">
        <f>IF(N384="zákl. přenesená",J384,0)</f>
        <v>0</v>
      </c>
      <c r="BH384" s="203">
        <f>IF(N384="sníž. přenesená",J384,0)</f>
        <v>0</v>
      </c>
      <c r="BI384" s="203">
        <f>IF(N384="nulová",J384,0)</f>
        <v>0</v>
      </c>
      <c r="BJ384" s="17" t="s">
        <v>82</v>
      </c>
      <c r="BK384" s="203">
        <f>ROUND(I384*H384,2)</f>
        <v>0</v>
      </c>
      <c r="BL384" s="17" t="s">
        <v>992</v>
      </c>
      <c r="BM384" s="202" t="s">
        <v>2154</v>
      </c>
    </row>
    <row r="385" spans="1:65" s="2" customFormat="1" ht="26.45" customHeight="1">
      <c r="A385" s="34"/>
      <c r="B385" s="35"/>
      <c r="C385" s="191" t="s">
        <v>936</v>
      </c>
      <c r="D385" s="191" t="s">
        <v>167</v>
      </c>
      <c r="E385" s="192" t="s">
        <v>2155</v>
      </c>
      <c r="F385" s="193" t="s">
        <v>2156</v>
      </c>
      <c r="G385" s="194" t="s">
        <v>393</v>
      </c>
      <c r="H385" s="195">
        <v>3</v>
      </c>
      <c r="I385" s="196"/>
      <c r="J385" s="197">
        <f>ROUND(I385*H385,2)</f>
        <v>0</v>
      </c>
      <c r="K385" s="193" t="s">
        <v>171</v>
      </c>
      <c r="L385" s="39"/>
      <c r="M385" s="198" t="s">
        <v>1</v>
      </c>
      <c r="N385" s="199" t="s">
        <v>40</v>
      </c>
      <c r="O385" s="71"/>
      <c r="P385" s="200">
        <f>O385*H385</f>
        <v>0</v>
      </c>
      <c r="Q385" s="200">
        <v>0</v>
      </c>
      <c r="R385" s="200">
        <f>Q385*H385</f>
        <v>0</v>
      </c>
      <c r="S385" s="200">
        <v>0</v>
      </c>
      <c r="T385" s="201">
        <f>S385*H385</f>
        <v>0</v>
      </c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R385" s="202" t="s">
        <v>290</v>
      </c>
      <c r="AT385" s="202" t="s">
        <v>167</v>
      </c>
      <c r="AU385" s="202" t="s">
        <v>84</v>
      </c>
      <c r="AY385" s="17" t="s">
        <v>164</v>
      </c>
      <c r="BE385" s="203">
        <f>IF(N385="základní",J385,0)</f>
        <v>0</v>
      </c>
      <c r="BF385" s="203">
        <f>IF(N385="snížená",J385,0)</f>
        <v>0</v>
      </c>
      <c r="BG385" s="203">
        <f>IF(N385="zákl. přenesená",J385,0)</f>
        <v>0</v>
      </c>
      <c r="BH385" s="203">
        <f>IF(N385="sníž. přenesená",J385,0)</f>
        <v>0</v>
      </c>
      <c r="BI385" s="203">
        <f>IF(N385="nulová",J385,0)</f>
        <v>0</v>
      </c>
      <c r="BJ385" s="17" t="s">
        <v>82</v>
      </c>
      <c r="BK385" s="203">
        <f>ROUND(I385*H385,2)</f>
        <v>0</v>
      </c>
      <c r="BL385" s="17" t="s">
        <v>290</v>
      </c>
      <c r="BM385" s="202" t="s">
        <v>2157</v>
      </c>
    </row>
    <row r="386" spans="1:65" s="2" customFormat="1" ht="11.25">
      <c r="A386" s="34"/>
      <c r="B386" s="35"/>
      <c r="C386" s="36"/>
      <c r="D386" s="204" t="s">
        <v>174</v>
      </c>
      <c r="E386" s="36"/>
      <c r="F386" s="205" t="s">
        <v>2158</v>
      </c>
      <c r="G386" s="36"/>
      <c r="H386" s="36"/>
      <c r="I386" s="206"/>
      <c r="J386" s="36"/>
      <c r="K386" s="36"/>
      <c r="L386" s="39"/>
      <c r="M386" s="207"/>
      <c r="N386" s="208"/>
      <c r="O386" s="71"/>
      <c r="P386" s="71"/>
      <c r="Q386" s="71"/>
      <c r="R386" s="71"/>
      <c r="S386" s="71"/>
      <c r="T386" s="72"/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T386" s="17" t="s">
        <v>174</v>
      </c>
      <c r="AU386" s="17" t="s">
        <v>84</v>
      </c>
    </row>
    <row r="387" spans="1:65" s="2" customFormat="1" ht="26.45" customHeight="1">
      <c r="A387" s="34"/>
      <c r="B387" s="35"/>
      <c r="C387" s="232" t="s">
        <v>941</v>
      </c>
      <c r="D387" s="232" t="s">
        <v>291</v>
      </c>
      <c r="E387" s="233" t="s">
        <v>2159</v>
      </c>
      <c r="F387" s="234" t="s">
        <v>2160</v>
      </c>
      <c r="G387" s="235" t="s">
        <v>1267</v>
      </c>
      <c r="H387" s="236">
        <v>3</v>
      </c>
      <c r="I387" s="237"/>
      <c r="J387" s="238">
        <f>ROUND(I387*H387,2)</f>
        <v>0</v>
      </c>
      <c r="K387" s="234" t="s">
        <v>1</v>
      </c>
      <c r="L387" s="239"/>
      <c r="M387" s="240" t="s">
        <v>1</v>
      </c>
      <c r="N387" s="241" t="s">
        <v>40</v>
      </c>
      <c r="O387" s="71"/>
      <c r="P387" s="200">
        <f>O387*H387</f>
        <v>0</v>
      </c>
      <c r="Q387" s="200">
        <v>0</v>
      </c>
      <c r="R387" s="200">
        <f>Q387*H387</f>
        <v>0</v>
      </c>
      <c r="S387" s="200">
        <v>0</v>
      </c>
      <c r="T387" s="201">
        <f>S387*H387</f>
        <v>0</v>
      </c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202" t="s">
        <v>992</v>
      </c>
      <c r="AT387" s="202" t="s">
        <v>291</v>
      </c>
      <c r="AU387" s="202" t="s">
        <v>84</v>
      </c>
      <c r="AY387" s="17" t="s">
        <v>164</v>
      </c>
      <c r="BE387" s="203">
        <f>IF(N387="základní",J387,0)</f>
        <v>0</v>
      </c>
      <c r="BF387" s="203">
        <f>IF(N387="snížená",J387,0)</f>
        <v>0</v>
      </c>
      <c r="BG387" s="203">
        <f>IF(N387="zákl. přenesená",J387,0)</f>
        <v>0</v>
      </c>
      <c r="BH387" s="203">
        <f>IF(N387="sníž. přenesená",J387,0)</f>
        <v>0</v>
      </c>
      <c r="BI387" s="203">
        <f>IF(N387="nulová",J387,0)</f>
        <v>0</v>
      </c>
      <c r="BJ387" s="17" t="s">
        <v>82</v>
      </c>
      <c r="BK387" s="203">
        <f>ROUND(I387*H387,2)</f>
        <v>0</v>
      </c>
      <c r="BL387" s="17" t="s">
        <v>992</v>
      </c>
      <c r="BM387" s="202" t="s">
        <v>2161</v>
      </c>
    </row>
    <row r="388" spans="1:65" s="14" customFormat="1" ht="11.25">
      <c r="B388" s="220"/>
      <c r="C388" s="221"/>
      <c r="D388" s="211" t="s">
        <v>176</v>
      </c>
      <c r="E388" s="222" t="s">
        <v>1</v>
      </c>
      <c r="F388" s="223" t="s">
        <v>165</v>
      </c>
      <c r="G388" s="221"/>
      <c r="H388" s="224">
        <v>3</v>
      </c>
      <c r="I388" s="225"/>
      <c r="J388" s="221"/>
      <c r="K388" s="221"/>
      <c r="L388" s="226"/>
      <c r="M388" s="227"/>
      <c r="N388" s="228"/>
      <c r="O388" s="228"/>
      <c r="P388" s="228"/>
      <c r="Q388" s="228"/>
      <c r="R388" s="228"/>
      <c r="S388" s="228"/>
      <c r="T388" s="229"/>
      <c r="AT388" s="230" t="s">
        <v>176</v>
      </c>
      <c r="AU388" s="230" t="s">
        <v>84</v>
      </c>
      <c r="AV388" s="14" t="s">
        <v>84</v>
      </c>
      <c r="AW388" s="14" t="s">
        <v>31</v>
      </c>
      <c r="AX388" s="14" t="s">
        <v>75</v>
      </c>
      <c r="AY388" s="230" t="s">
        <v>164</v>
      </c>
    </row>
    <row r="389" spans="1:65" s="2" customFormat="1" ht="26.45" customHeight="1">
      <c r="A389" s="34"/>
      <c r="B389" s="35"/>
      <c r="C389" s="232" t="s">
        <v>947</v>
      </c>
      <c r="D389" s="232" t="s">
        <v>291</v>
      </c>
      <c r="E389" s="233" t="s">
        <v>2162</v>
      </c>
      <c r="F389" s="234" t="s">
        <v>2163</v>
      </c>
      <c r="G389" s="235" t="s">
        <v>1267</v>
      </c>
      <c r="H389" s="236">
        <v>3</v>
      </c>
      <c r="I389" s="237"/>
      <c r="J389" s="238">
        <f>ROUND(I389*H389,2)</f>
        <v>0</v>
      </c>
      <c r="K389" s="234" t="s">
        <v>1</v>
      </c>
      <c r="L389" s="239"/>
      <c r="M389" s="240" t="s">
        <v>1</v>
      </c>
      <c r="N389" s="241" t="s">
        <v>40</v>
      </c>
      <c r="O389" s="71"/>
      <c r="P389" s="200">
        <f>O389*H389</f>
        <v>0</v>
      </c>
      <c r="Q389" s="200">
        <v>0</v>
      </c>
      <c r="R389" s="200">
        <f>Q389*H389</f>
        <v>0</v>
      </c>
      <c r="S389" s="200">
        <v>0</v>
      </c>
      <c r="T389" s="201">
        <f>S389*H389</f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202" t="s">
        <v>992</v>
      </c>
      <c r="AT389" s="202" t="s">
        <v>291</v>
      </c>
      <c r="AU389" s="202" t="s">
        <v>84</v>
      </c>
      <c r="AY389" s="17" t="s">
        <v>164</v>
      </c>
      <c r="BE389" s="203">
        <f>IF(N389="základní",J389,0)</f>
        <v>0</v>
      </c>
      <c r="BF389" s="203">
        <f>IF(N389="snížená",J389,0)</f>
        <v>0</v>
      </c>
      <c r="BG389" s="203">
        <f>IF(N389="zákl. přenesená",J389,0)</f>
        <v>0</v>
      </c>
      <c r="BH389" s="203">
        <f>IF(N389="sníž. přenesená",J389,0)</f>
        <v>0</v>
      </c>
      <c r="BI389" s="203">
        <f>IF(N389="nulová",J389,0)</f>
        <v>0</v>
      </c>
      <c r="BJ389" s="17" t="s">
        <v>82</v>
      </c>
      <c r="BK389" s="203">
        <f>ROUND(I389*H389,2)</f>
        <v>0</v>
      </c>
      <c r="BL389" s="17" t="s">
        <v>992</v>
      </c>
      <c r="BM389" s="202" t="s">
        <v>2164</v>
      </c>
    </row>
    <row r="390" spans="1:65" s="2" customFormat="1" ht="36" customHeight="1">
      <c r="A390" s="34"/>
      <c r="B390" s="35"/>
      <c r="C390" s="232" t="s">
        <v>953</v>
      </c>
      <c r="D390" s="232" t="s">
        <v>291</v>
      </c>
      <c r="E390" s="233" t="s">
        <v>2106</v>
      </c>
      <c r="F390" s="234" t="s">
        <v>2107</v>
      </c>
      <c r="G390" s="235" t="s">
        <v>1267</v>
      </c>
      <c r="H390" s="236">
        <v>3</v>
      </c>
      <c r="I390" s="237"/>
      <c r="J390" s="238">
        <f>ROUND(I390*H390,2)</f>
        <v>0</v>
      </c>
      <c r="K390" s="234" t="s">
        <v>1</v>
      </c>
      <c r="L390" s="239"/>
      <c r="M390" s="240" t="s">
        <v>1</v>
      </c>
      <c r="N390" s="241" t="s">
        <v>40</v>
      </c>
      <c r="O390" s="71"/>
      <c r="P390" s="200">
        <f>O390*H390</f>
        <v>0</v>
      </c>
      <c r="Q390" s="200">
        <v>0</v>
      </c>
      <c r="R390" s="200">
        <f>Q390*H390</f>
        <v>0</v>
      </c>
      <c r="S390" s="200">
        <v>0</v>
      </c>
      <c r="T390" s="201">
        <f>S390*H390</f>
        <v>0</v>
      </c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R390" s="202" t="s">
        <v>992</v>
      </c>
      <c r="AT390" s="202" t="s">
        <v>291</v>
      </c>
      <c r="AU390" s="202" t="s">
        <v>84</v>
      </c>
      <c r="AY390" s="17" t="s">
        <v>164</v>
      </c>
      <c r="BE390" s="203">
        <f>IF(N390="základní",J390,0)</f>
        <v>0</v>
      </c>
      <c r="BF390" s="203">
        <f>IF(N390="snížená",J390,0)</f>
        <v>0</v>
      </c>
      <c r="BG390" s="203">
        <f>IF(N390="zákl. přenesená",J390,0)</f>
        <v>0</v>
      </c>
      <c r="BH390" s="203">
        <f>IF(N390="sníž. přenesená",J390,0)</f>
        <v>0</v>
      </c>
      <c r="BI390" s="203">
        <f>IF(N390="nulová",J390,0)</f>
        <v>0</v>
      </c>
      <c r="BJ390" s="17" t="s">
        <v>82</v>
      </c>
      <c r="BK390" s="203">
        <f>ROUND(I390*H390,2)</f>
        <v>0</v>
      </c>
      <c r="BL390" s="17" t="s">
        <v>992</v>
      </c>
      <c r="BM390" s="202" t="s">
        <v>2165</v>
      </c>
    </row>
    <row r="391" spans="1:65" s="2" customFormat="1" ht="36" customHeight="1">
      <c r="A391" s="34"/>
      <c r="B391" s="35"/>
      <c r="C391" s="191" t="s">
        <v>959</v>
      </c>
      <c r="D391" s="191" t="s">
        <v>167</v>
      </c>
      <c r="E391" s="192" t="s">
        <v>2166</v>
      </c>
      <c r="F391" s="193" t="s">
        <v>2167</v>
      </c>
      <c r="G391" s="194" t="s">
        <v>393</v>
      </c>
      <c r="H391" s="195">
        <v>3</v>
      </c>
      <c r="I391" s="196"/>
      <c r="J391" s="197">
        <f>ROUND(I391*H391,2)</f>
        <v>0</v>
      </c>
      <c r="K391" s="193" t="s">
        <v>171</v>
      </c>
      <c r="L391" s="39"/>
      <c r="M391" s="198" t="s">
        <v>1</v>
      </c>
      <c r="N391" s="199" t="s">
        <v>40</v>
      </c>
      <c r="O391" s="71"/>
      <c r="P391" s="200">
        <f>O391*H391</f>
        <v>0</v>
      </c>
      <c r="Q391" s="200">
        <v>0</v>
      </c>
      <c r="R391" s="200">
        <f>Q391*H391</f>
        <v>0</v>
      </c>
      <c r="S391" s="200">
        <v>0</v>
      </c>
      <c r="T391" s="201">
        <f>S391*H391</f>
        <v>0</v>
      </c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R391" s="202" t="s">
        <v>290</v>
      </c>
      <c r="AT391" s="202" t="s">
        <v>167</v>
      </c>
      <c r="AU391" s="202" t="s">
        <v>84</v>
      </c>
      <c r="AY391" s="17" t="s">
        <v>164</v>
      </c>
      <c r="BE391" s="203">
        <f>IF(N391="základní",J391,0)</f>
        <v>0</v>
      </c>
      <c r="BF391" s="203">
        <f>IF(N391="snížená",J391,0)</f>
        <v>0</v>
      </c>
      <c r="BG391" s="203">
        <f>IF(N391="zákl. přenesená",J391,0)</f>
        <v>0</v>
      </c>
      <c r="BH391" s="203">
        <f>IF(N391="sníž. přenesená",J391,0)</f>
        <v>0</v>
      </c>
      <c r="BI391" s="203">
        <f>IF(N391="nulová",J391,0)</f>
        <v>0</v>
      </c>
      <c r="BJ391" s="17" t="s">
        <v>82</v>
      </c>
      <c r="BK391" s="203">
        <f>ROUND(I391*H391,2)</f>
        <v>0</v>
      </c>
      <c r="BL391" s="17" t="s">
        <v>290</v>
      </c>
      <c r="BM391" s="202" t="s">
        <v>2168</v>
      </c>
    </row>
    <row r="392" spans="1:65" s="2" customFormat="1" ht="11.25">
      <c r="A392" s="34"/>
      <c r="B392" s="35"/>
      <c r="C392" s="36"/>
      <c r="D392" s="204" t="s">
        <v>174</v>
      </c>
      <c r="E392" s="36"/>
      <c r="F392" s="205" t="s">
        <v>2169</v>
      </c>
      <c r="G392" s="36"/>
      <c r="H392" s="36"/>
      <c r="I392" s="206"/>
      <c r="J392" s="36"/>
      <c r="K392" s="36"/>
      <c r="L392" s="39"/>
      <c r="M392" s="207"/>
      <c r="N392" s="208"/>
      <c r="O392" s="71"/>
      <c r="P392" s="71"/>
      <c r="Q392" s="71"/>
      <c r="R392" s="71"/>
      <c r="S392" s="71"/>
      <c r="T392" s="72"/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T392" s="17" t="s">
        <v>174</v>
      </c>
      <c r="AU392" s="17" t="s">
        <v>84</v>
      </c>
    </row>
    <row r="393" spans="1:65" s="2" customFormat="1" ht="24" customHeight="1">
      <c r="A393" s="34"/>
      <c r="B393" s="35"/>
      <c r="C393" s="232" t="s">
        <v>964</v>
      </c>
      <c r="D393" s="232" t="s">
        <v>291</v>
      </c>
      <c r="E393" s="233" t="s">
        <v>2170</v>
      </c>
      <c r="F393" s="234" t="s">
        <v>2171</v>
      </c>
      <c r="G393" s="235" t="s">
        <v>1267</v>
      </c>
      <c r="H393" s="236">
        <v>1</v>
      </c>
      <c r="I393" s="237"/>
      <c r="J393" s="238">
        <f>ROUND(I393*H393,2)</f>
        <v>0</v>
      </c>
      <c r="K393" s="234" t="s">
        <v>1</v>
      </c>
      <c r="L393" s="239"/>
      <c r="M393" s="240" t="s">
        <v>1</v>
      </c>
      <c r="N393" s="241" t="s">
        <v>40</v>
      </c>
      <c r="O393" s="71"/>
      <c r="P393" s="200">
        <f>O393*H393</f>
        <v>0</v>
      </c>
      <c r="Q393" s="200">
        <v>0</v>
      </c>
      <c r="R393" s="200">
        <f>Q393*H393</f>
        <v>0</v>
      </c>
      <c r="S393" s="200">
        <v>0</v>
      </c>
      <c r="T393" s="201">
        <f>S393*H393</f>
        <v>0</v>
      </c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202" t="s">
        <v>992</v>
      </c>
      <c r="AT393" s="202" t="s">
        <v>291</v>
      </c>
      <c r="AU393" s="202" t="s">
        <v>84</v>
      </c>
      <c r="AY393" s="17" t="s">
        <v>164</v>
      </c>
      <c r="BE393" s="203">
        <f>IF(N393="základní",J393,0)</f>
        <v>0</v>
      </c>
      <c r="BF393" s="203">
        <f>IF(N393="snížená",J393,0)</f>
        <v>0</v>
      </c>
      <c r="BG393" s="203">
        <f>IF(N393="zákl. přenesená",J393,0)</f>
        <v>0</v>
      </c>
      <c r="BH393" s="203">
        <f>IF(N393="sníž. přenesená",J393,0)</f>
        <v>0</v>
      </c>
      <c r="BI393" s="203">
        <f>IF(N393="nulová",J393,0)</f>
        <v>0</v>
      </c>
      <c r="BJ393" s="17" t="s">
        <v>82</v>
      </c>
      <c r="BK393" s="203">
        <f>ROUND(I393*H393,2)</f>
        <v>0</v>
      </c>
      <c r="BL393" s="17" t="s">
        <v>992</v>
      </c>
      <c r="BM393" s="202" t="s">
        <v>2172</v>
      </c>
    </row>
    <row r="394" spans="1:65" s="14" customFormat="1" ht="11.25">
      <c r="B394" s="220"/>
      <c r="C394" s="221"/>
      <c r="D394" s="211" t="s">
        <v>176</v>
      </c>
      <c r="E394" s="222" t="s">
        <v>1</v>
      </c>
      <c r="F394" s="223" t="s">
        <v>82</v>
      </c>
      <c r="G394" s="221"/>
      <c r="H394" s="224">
        <v>1</v>
      </c>
      <c r="I394" s="225"/>
      <c r="J394" s="221"/>
      <c r="K394" s="221"/>
      <c r="L394" s="226"/>
      <c r="M394" s="227"/>
      <c r="N394" s="228"/>
      <c r="O394" s="228"/>
      <c r="P394" s="228"/>
      <c r="Q394" s="228"/>
      <c r="R394" s="228"/>
      <c r="S394" s="228"/>
      <c r="T394" s="229"/>
      <c r="AT394" s="230" t="s">
        <v>176</v>
      </c>
      <c r="AU394" s="230" t="s">
        <v>84</v>
      </c>
      <c r="AV394" s="14" t="s">
        <v>84</v>
      </c>
      <c r="AW394" s="14" t="s">
        <v>31</v>
      </c>
      <c r="AX394" s="14" t="s">
        <v>75</v>
      </c>
      <c r="AY394" s="230" t="s">
        <v>164</v>
      </c>
    </row>
    <row r="395" spans="1:65" s="2" customFormat="1" ht="26.45" customHeight="1">
      <c r="A395" s="34"/>
      <c r="B395" s="35"/>
      <c r="C395" s="232" t="s">
        <v>969</v>
      </c>
      <c r="D395" s="232" t="s">
        <v>291</v>
      </c>
      <c r="E395" s="233" t="s">
        <v>2103</v>
      </c>
      <c r="F395" s="234" t="s">
        <v>2104</v>
      </c>
      <c r="G395" s="235" t="s">
        <v>1267</v>
      </c>
      <c r="H395" s="236">
        <v>1</v>
      </c>
      <c r="I395" s="237"/>
      <c r="J395" s="238">
        <f>ROUND(I395*H395,2)</f>
        <v>0</v>
      </c>
      <c r="K395" s="234" t="s">
        <v>1</v>
      </c>
      <c r="L395" s="239"/>
      <c r="M395" s="240" t="s">
        <v>1</v>
      </c>
      <c r="N395" s="241" t="s">
        <v>40</v>
      </c>
      <c r="O395" s="71"/>
      <c r="P395" s="200">
        <f>O395*H395</f>
        <v>0</v>
      </c>
      <c r="Q395" s="200">
        <v>0</v>
      </c>
      <c r="R395" s="200">
        <f>Q395*H395</f>
        <v>0</v>
      </c>
      <c r="S395" s="200">
        <v>0</v>
      </c>
      <c r="T395" s="201">
        <f>S395*H395</f>
        <v>0</v>
      </c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R395" s="202" t="s">
        <v>992</v>
      </c>
      <c r="AT395" s="202" t="s">
        <v>291</v>
      </c>
      <c r="AU395" s="202" t="s">
        <v>84</v>
      </c>
      <c r="AY395" s="17" t="s">
        <v>164</v>
      </c>
      <c r="BE395" s="203">
        <f>IF(N395="základní",J395,0)</f>
        <v>0</v>
      </c>
      <c r="BF395" s="203">
        <f>IF(N395="snížená",J395,0)</f>
        <v>0</v>
      </c>
      <c r="BG395" s="203">
        <f>IF(N395="zákl. přenesená",J395,0)</f>
        <v>0</v>
      </c>
      <c r="BH395" s="203">
        <f>IF(N395="sníž. přenesená",J395,0)</f>
        <v>0</v>
      </c>
      <c r="BI395" s="203">
        <f>IF(N395="nulová",J395,0)</f>
        <v>0</v>
      </c>
      <c r="BJ395" s="17" t="s">
        <v>82</v>
      </c>
      <c r="BK395" s="203">
        <f>ROUND(I395*H395,2)</f>
        <v>0</v>
      </c>
      <c r="BL395" s="17" t="s">
        <v>992</v>
      </c>
      <c r="BM395" s="202" t="s">
        <v>2173</v>
      </c>
    </row>
    <row r="396" spans="1:65" s="2" customFormat="1" ht="36" customHeight="1">
      <c r="A396" s="34"/>
      <c r="B396" s="35"/>
      <c r="C396" s="232" t="s">
        <v>975</v>
      </c>
      <c r="D396" s="232" t="s">
        <v>291</v>
      </c>
      <c r="E396" s="233" t="s">
        <v>2106</v>
      </c>
      <c r="F396" s="234" t="s">
        <v>2107</v>
      </c>
      <c r="G396" s="235" t="s">
        <v>1267</v>
      </c>
      <c r="H396" s="236">
        <v>1</v>
      </c>
      <c r="I396" s="237"/>
      <c r="J396" s="238">
        <f>ROUND(I396*H396,2)</f>
        <v>0</v>
      </c>
      <c r="K396" s="234" t="s">
        <v>1</v>
      </c>
      <c r="L396" s="239"/>
      <c r="M396" s="240" t="s">
        <v>1</v>
      </c>
      <c r="N396" s="241" t="s">
        <v>40</v>
      </c>
      <c r="O396" s="71"/>
      <c r="P396" s="200">
        <f>O396*H396</f>
        <v>0</v>
      </c>
      <c r="Q396" s="200">
        <v>0</v>
      </c>
      <c r="R396" s="200">
        <f>Q396*H396</f>
        <v>0</v>
      </c>
      <c r="S396" s="200">
        <v>0</v>
      </c>
      <c r="T396" s="201">
        <f>S396*H396</f>
        <v>0</v>
      </c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R396" s="202" t="s">
        <v>992</v>
      </c>
      <c r="AT396" s="202" t="s">
        <v>291</v>
      </c>
      <c r="AU396" s="202" t="s">
        <v>84</v>
      </c>
      <c r="AY396" s="17" t="s">
        <v>164</v>
      </c>
      <c r="BE396" s="203">
        <f>IF(N396="základní",J396,0)</f>
        <v>0</v>
      </c>
      <c r="BF396" s="203">
        <f>IF(N396="snížená",J396,0)</f>
        <v>0</v>
      </c>
      <c r="BG396" s="203">
        <f>IF(N396="zákl. přenesená",J396,0)</f>
        <v>0</v>
      </c>
      <c r="BH396" s="203">
        <f>IF(N396="sníž. přenesená",J396,0)</f>
        <v>0</v>
      </c>
      <c r="BI396" s="203">
        <f>IF(N396="nulová",J396,0)</f>
        <v>0</v>
      </c>
      <c r="BJ396" s="17" t="s">
        <v>82</v>
      </c>
      <c r="BK396" s="203">
        <f>ROUND(I396*H396,2)</f>
        <v>0</v>
      </c>
      <c r="BL396" s="17" t="s">
        <v>992</v>
      </c>
      <c r="BM396" s="202" t="s">
        <v>2174</v>
      </c>
    </row>
    <row r="397" spans="1:65" s="2" customFormat="1" ht="26.45" customHeight="1">
      <c r="A397" s="34"/>
      <c r="B397" s="35"/>
      <c r="C397" s="191" t="s">
        <v>981</v>
      </c>
      <c r="D397" s="191" t="s">
        <v>167</v>
      </c>
      <c r="E397" s="192" t="s">
        <v>2175</v>
      </c>
      <c r="F397" s="193" t="s">
        <v>2176</v>
      </c>
      <c r="G397" s="194" t="s">
        <v>393</v>
      </c>
      <c r="H397" s="195">
        <v>1</v>
      </c>
      <c r="I397" s="196"/>
      <c r="J397" s="197">
        <f>ROUND(I397*H397,2)</f>
        <v>0</v>
      </c>
      <c r="K397" s="193" t="s">
        <v>171</v>
      </c>
      <c r="L397" s="39"/>
      <c r="M397" s="198" t="s">
        <v>1</v>
      </c>
      <c r="N397" s="199" t="s">
        <v>40</v>
      </c>
      <c r="O397" s="71"/>
      <c r="P397" s="200">
        <f>O397*H397</f>
        <v>0</v>
      </c>
      <c r="Q397" s="200">
        <v>0</v>
      </c>
      <c r="R397" s="200">
        <f>Q397*H397</f>
        <v>0</v>
      </c>
      <c r="S397" s="200">
        <v>0</v>
      </c>
      <c r="T397" s="201">
        <f>S397*H397</f>
        <v>0</v>
      </c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R397" s="202" t="s">
        <v>290</v>
      </c>
      <c r="AT397" s="202" t="s">
        <v>167</v>
      </c>
      <c r="AU397" s="202" t="s">
        <v>84</v>
      </c>
      <c r="AY397" s="17" t="s">
        <v>164</v>
      </c>
      <c r="BE397" s="203">
        <f>IF(N397="základní",J397,0)</f>
        <v>0</v>
      </c>
      <c r="BF397" s="203">
        <f>IF(N397="snížená",J397,0)</f>
        <v>0</v>
      </c>
      <c r="BG397" s="203">
        <f>IF(N397="zákl. přenesená",J397,0)</f>
        <v>0</v>
      </c>
      <c r="BH397" s="203">
        <f>IF(N397="sníž. přenesená",J397,0)</f>
        <v>0</v>
      </c>
      <c r="BI397" s="203">
        <f>IF(N397="nulová",J397,0)</f>
        <v>0</v>
      </c>
      <c r="BJ397" s="17" t="s">
        <v>82</v>
      </c>
      <c r="BK397" s="203">
        <f>ROUND(I397*H397,2)</f>
        <v>0</v>
      </c>
      <c r="BL397" s="17" t="s">
        <v>290</v>
      </c>
      <c r="BM397" s="202" t="s">
        <v>2177</v>
      </c>
    </row>
    <row r="398" spans="1:65" s="2" customFormat="1" ht="11.25">
      <c r="A398" s="34"/>
      <c r="B398" s="35"/>
      <c r="C398" s="36"/>
      <c r="D398" s="204" t="s">
        <v>174</v>
      </c>
      <c r="E398" s="36"/>
      <c r="F398" s="205" t="s">
        <v>2178</v>
      </c>
      <c r="G398" s="36"/>
      <c r="H398" s="36"/>
      <c r="I398" s="206"/>
      <c r="J398" s="36"/>
      <c r="K398" s="36"/>
      <c r="L398" s="39"/>
      <c r="M398" s="207"/>
      <c r="N398" s="208"/>
      <c r="O398" s="71"/>
      <c r="P398" s="71"/>
      <c r="Q398" s="71"/>
      <c r="R398" s="71"/>
      <c r="S398" s="71"/>
      <c r="T398" s="72"/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T398" s="17" t="s">
        <v>174</v>
      </c>
      <c r="AU398" s="17" t="s">
        <v>84</v>
      </c>
    </row>
    <row r="399" spans="1:65" s="2" customFormat="1" ht="26.45" customHeight="1">
      <c r="A399" s="34"/>
      <c r="B399" s="35"/>
      <c r="C399" s="232" t="s">
        <v>987</v>
      </c>
      <c r="D399" s="232" t="s">
        <v>291</v>
      </c>
      <c r="E399" s="233" t="s">
        <v>2179</v>
      </c>
      <c r="F399" s="234" t="s">
        <v>2180</v>
      </c>
      <c r="G399" s="235" t="s">
        <v>1267</v>
      </c>
      <c r="H399" s="236">
        <v>2</v>
      </c>
      <c r="I399" s="237"/>
      <c r="J399" s="238">
        <f>ROUND(I399*H399,2)</f>
        <v>0</v>
      </c>
      <c r="K399" s="234" t="s">
        <v>1</v>
      </c>
      <c r="L399" s="239"/>
      <c r="M399" s="240" t="s">
        <v>1</v>
      </c>
      <c r="N399" s="241" t="s">
        <v>40</v>
      </c>
      <c r="O399" s="71"/>
      <c r="P399" s="200">
        <f>O399*H399</f>
        <v>0</v>
      </c>
      <c r="Q399" s="200">
        <v>0</v>
      </c>
      <c r="R399" s="200">
        <f>Q399*H399</f>
        <v>0</v>
      </c>
      <c r="S399" s="200">
        <v>0</v>
      </c>
      <c r="T399" s="201">
        <f>S399*H399</f>
        <v>0</v>
      </c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R399" s="202" t="s">
        <v>992</v>
      </c>
      <c r="AT399" s="202" t="s">
        <v>291</v>
      </c>
      <c r="AU399" s="202" t="s">
        <v>84</v>
      </c>
      <c r="AY399" s="17" t="s">
        <v>164</v>
      </c>
      <c r="BE399" s="203">
        <f>IF(N399="základní",J399,0)</f>
        <v>0</v>
      </c>
      <c r="BF399" s="203">
        <f>IF(N399="snížená",J399,0)</f>
        <v>0</v>
      </c>
      <c r="BG399" s="203">
        <f>IF(N399="zákl. přenesená",J399,0)</f>
        <v>0</v>
      </c>
      <c r="BH399" s="203">
        <f>IF(N399="sníž. přenesená",J399,0)</f>
        <v>0</v>
      </c>
      <c r="BI399" s="203">
        <f>IF(N399="nulová",J399,0)</f>
        <v>0</v>
      </c>
      <c r="BJ399" s="17" t="s">
        <v>82</v>
      </c>
      <c r="BK399" s="203">
        <f>ROUND(I399*H399,2)</f>
        <v>0</v>
      </c>
      <c r="BL399" s="17" t="s">
        <v>992</v>
      </c>
      <c r="BM399" s="202" t="s">
        <v>2181</v>
      </c>
    </row>
    <row r="400" spans="1:65" s="14" customFormat="1" ht="11.25">
      <c r="B400" s="220"/>
      <c r="C400" s="221"/>
      <c r="D400" s="211" t="s">
        <v>176</v>
      </c>
      <c r="E400" s="222" t="s">
        <v>1</v>
      </c>
      <c r="F400" s="223" t="s">
        <v>84</v>
      </c>
      <c r="G400" s="221"/>
      <c r="H400" s="224">
        <v>2</v>
      </c>
      <c r="I400" s="225"/>
      <c r="J400" s="221"/>
      <c r="K400" s="221"/>
      <c r="L400" s="226"/>
      <c r="M400" s="227"/>
      <c r="N400" s="228"/>
      <c r="O400" s="228"/>
      <c r="P400" s="228"/>
      <c r="Q400" s="228"/>
      <c r="R400" s="228"/>
      <c r="S400" s="228"/>
      <c r="T400" s="229"/>
      <c r="AT400" s="230" t="s">
        <v>176</v>
      </c>
      <c r="AU400" s="230" t="s">
        <v>84</v>
      </c>
      <c r="AV400" s="14" t="s">
        <v>84</v>
      </c>
      <c r="AW400" s="14" t="s">
        <v>31</v>
      </c>
      <c r="AX400" s="14" t="s">
        <v>75</v>
      </c>
      <c r="AY400" s="230" t="s">
        <v>164</v>
      </c>
    </row>
    <row r="401" spans="1:65" s="2" customFormat="1" ht="40.9" customHeight="1">
      <c r="A401" s="34"/>
      <c r="B401" s="35"/>
      <c r="C401" s="191" t="s">
        <v>992</v>
      </c>
      <c r="D401" s="191" t="s">
        <v>167</v>
      </c>
      <c r="E401" s="192" t="s">
        <v>2182</v>
      </c>
      <c r="F401" s="193" t="s">
        <v>2183</v>
      </c>
      <c r="G401" s="194" t="s">
        <v>393</v>
      </c>
      <c r="H401" s="195">
        <v>2</v>
      </c>
      <c r="I401" s="196"/>
      <c r="J401" s="197">
        <f>ROUND(I401*H401,2)</f>
        <v>0</v>
      </c>
      <c r="K401" s="193" t="s">
        <v>171</v>
      </c>
      <c r="L401" s="39"/>
      <c r="M401" s="198" t="s">
        <v>1</v>
      </c>
      <c r="N401" s="199" t="s">
        <v>40</v>
      </c>
      <c r="O401" s="71"/>
      <c r="P401" s="200">
        <f>O401*H401</f>
        <v>0</v>
      </c>
      <c r="Q401" s="200">
        <v>0</v>
      </c>
      <c r="R401" s="200">
        <f>Q401*H401</f>
        <v>0</v>
      </c>
      <c r="S401" s="200">
        <v>0</v>
      </c>
      <c r="T401" s="201">
        <f>S401*H401</f>
        <v>0</v>
      </c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R401" s="202" t="s">
        <v>290</v>
      </c>
      <c r="AT401" s="202" t="s">
        <v>167</v>
      </c>
      <c r="AU401" s="202" t="s">
        <v>84</v>
      </c>
      <c r="AY401" s="17" t="s">
        <v>164</v>
      </c>
      <c r="BE401" s="203">
        <f>IF(N401="základní",J401,0)</f>
        <v>0</v>
      </c>
      <c r="BF401" s="203">
        <f>IF(N401="snížená",J401,0)</f>
        <v>0</v>
      </c>
      <c r="BG401" s="203">
        <f>IF(N401="zákl. přenesená",J401,0)</f>
        <v>0</v>
      </c>
      <c r="BH401" s="203">
        <f>IF(N401="sníž. přenesená",J401,0)</f>
        <v>0</v>
      </c>
      <c r="BI401" s="203">
        <f>IF(N401="nulová",J401,0)</f>
        <v>0</v>
      </c>
      <c r="BJ401" s="17" t="s">
        <v>82</v>
      </c>
      <c r="BK401" s="203">
        <f>ROUND(I401*H401,2)</f>
        <v>0</v>
      </c>
      <c r="BL401" s="17" t="s">
        <v>290</v>
      </c>
      <c r="BM401" s="202" t="s">
        <v>2184</v>
      </c>
    </row>
    <row r="402" spans="1:65" s="2" customFormat="1" ht="11.25">
      <c r="A402" s="34"/>
      <c r="B402" s="35"/>
      <c r="C402" s="36"/>
      <c r="D402" s="204" t="s">
        <v>174</v>
      </c>
      <c r="E402" s="36"/>
      <c r="F402" s="205" t="s">
        <v>2185</v>
      </c>
      <c r="G402" s="36"/>
      <c r="H402" s="36"/>
      <c r="I402" s="206"/>
      <c r="J402" s="36"/>
      <c r="K402" s="36"/>
      <c r="L402" s="39"/>
      <c r="M402" s="207"/>
      <c r="N402" s="208"/>
      <c r="O402" s="71"/>
      <c r="P402" s="71"/>
      <c r="Q402" s="71"/>
      <c r="R402" s="71"/>
      <c r="S402" s="71"/>
      <c r="T402" s="72"/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T402" s="17" t="s">
        <v>174</v>
      </c>
      <c r="AU402" s="17" t="s">
        <v>84</v>
      </c>
    </row>
    <row r="403" spans="1:65" s="2" customFormat="1" ht="16.5" customHeight="1">
      <c r="A403" s="34"/>
      <c r="B403" s="35"/>
      <c r="C403" s="232" t="s">
        <v>996</v>
      </c>
      <c r="D403" s="232" t="s">
        <v>291</v>
      </c>
      <c r="E403" s="233" t="s">
        <v>2186</v>
      </c>
      <c r="F403" s="234" t="s">
        <v>2187</v>
      </c>
      <c r="G403" s="235" t="s">
        <v>1267</v>
      </c>
      <c r="H403" s="236">
        <v>2</v>
      </c>
      <c r="I403" s="237"/>
      <c r="J403" s="238">
        <f>ROUND(I403*H403,2)</f>
        <v>0</v>
      </c>
      <c r="K403" s="234" t="s">
        <v>1</v>
      </c>
      <c r="L403" s="239"/>
      <c r="M403" s="240" t="s">
        <v>1</v>
      </c>
      <c r="N403" s="241" t="s">
        <v>40</v>
      </c>
      <c r="O403" s="71"/>
      <c r="P403" s="200">
        <f>O403*H403</f>
        <v>0</v>
      </c>
      <c r="Q403" s="200">
        <v>0</v>
      </c>
      <c r="R403" s="200">
        <f>Q403*H403</f>
        <v>0</v>
      </c>
      <c r="S403" s="200">
        <v>0</v>
      </c>
      <c r="T403" s="201">
        <f>S403*H403</f>
        <v>0</v>
      </c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R403" s="202" t="s">
        <v>992</v>
      </c>
      <c r="AT403" s="202" t="s">
        <v>291</v>
      </c>
      <c r="AU403" s="202" t="s">
        <v>84</v>
      </c>
      <c r="AY403" s="17" t="s">
        <v>164</v>
      </c>
      <c r="BE403" s="203">
        <f>IF(N403="základní",J403,0)</f>
        <v>0</v>
      </c>
      <c r="BF403" s="203">
        <f>IF(N403="snížená",J403,0)</f>
        <v>0</v>
      </c>
      <c r="BG403" s="203">
        <f>IF(N403="zákl. přenesená",J403,0)</f>
        <v>0</v>
      </c>
      <c r="BH403" s="203">
        <f>IF(N403="sníž. přenesená",J403,0)</f>
        <v>0</v>
      </c>
      <c r="BI403" s="203">
        <f>IF(N403="nulová",J403,0)</f>
        <v>0</v>
      </c>
      <c r="BJ403" s="17" t="s">
        <v>82</v>
      </c>
      <c r="BK403" s="203">
        <f>ROUND(I403*H403,2)</f>
        <v>0</v>
      </c>
      <c r="BL403" s="17" t="s">
        <v>992</v>
      </c>
      <c r="BM403" s="202" t="s">
        <v>2188</v>
      </c>
    </row>
    <row r="404" spans="1:65" s="14" customFormat="1" ht="11.25">
      <c r="B404" s="220"/>
      <c r="C404" s="221"/>
      <c r="D404" s="211" t="s">
        <v>176</v>
      </c>
      <c r="E404" s="222" t="s">
        <v>1</v>
      </c>
      <c r="F404" s="223" t="s">
        <v>84</v>
      </c>
      <c r="G404" s="221"/>
      <c r="H404" s="224">
        <v>2</v>
      </c>
      <c r="I404" s="225"/>
      <c r="J404" s="221"/>
      <c r="K404" s="221"/>
      <c r="L404" s="226"/>
      <c r="M404" s="227"/>
      <c r="N404" s="228"/>
      <c r="O404" s="228"/>
      <c r="P404" s="228"/>
      <c r="Q404" s="228"/>
      <c r="R404" s="228"/>
      <c r="S404" s="228"/>
      <c r="T404" s="229"/>
      <c r="AT404" s="230" t="s">
        <v>176</v>
      </c>
      <c r="AU404" s="230" t="s">
        <v>84</v>
      </c>
      <c r="AV404" s="14" t="s">
        <v>84</v>
      </c>
      <c r="AW404" s="14" t="s">
        <v>31</v>
      </c>
      <c r="AX404" s="14" t="s">
        <v>75</v>
      </c>
      <c r="AY404" s="230" t="s">
        <v>164</v>
      </c>
    </row>
    <row r="405" spans="1:65" s="2" customFormat="1" ht="26.45" customHeight="1">
      <c r="A405" s="34"/>
      <c r="B405" s="35"/>
      <c r="C405" s="191" t="s">
        <v>1003</v>
      </c>
      <c r="D405" s="191" t="s">
        <v>167</v>
      </c>
      <c r="E405" s="192" t="s">
        <v>2175</v>
      </c>
      <c r="F405" s="193" t="s">
        <v>2176</v>
      </c>
      <c r="G405" s="194" t="s">
        <v>393</v>
      </c>
      <c r="H405" s="195">
        <v>2</v>
      </c>
      <c r="I405" s="196"/>
      <c r="J405" s="197">
        <f>ROUND(I405*H405,2)</f>
        <v>0</v>
      </c>
      <c r="K405" s="193" t="s">
        <v>171</v>
      </c>
      <c r="L405" s="39"/>
      <c r="M405" s="198" t="s">
        <v>1</v>
      </c>
      <c r="N405" s="199" t="s">
        <v>40</v>
      </c>
      <c r="O405" s="71"/>
      <c r="P405" s="200">
        <f>O405*H405</f>
        <v>0</v>
      </c>
      <c r="Q405" s="200">
        <v>0</v>
      </c>
      <c r="R405" s="200">
        <f>Q405*H405</f>
        <v>0</v>
      </c>
      <c r="S405" s="200">
        <v>0</v>
      </c>
      <c r="T405" s="201">
        <f>S405*H405</f>
        <v>0</v>
      </c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R405" s="202" t="s">
        <v>290</v>
      </c>
      <c r="AT405" s="202" t="s">
        <v>167</v>
      </c>
      <c r="AU405" s="202" t="s">
        <v>84</v>
      </c>
      <c r="AY405" s="17" t="s">
        <v>164</v>
      </c>
      <c r="BE405" s="203">
        <f>IF(N405="základní",J405,0)</f>
        <v>0</v>
      </c>
      <c r="BF405" s="203">
        <f>IF(N405="snížená",J405,0)</f>
        <v>0</v>
      </c>
      <c r="BG405" s="203">
        <f>IF(N405="zákl. přenesená",J405,0)</f>
        <v>0</v>
      </c>
      <c r="BH405" s="203">
        <f>IF(N405="sníž. přenesená",J405,0)</f>
        <v>0</v>
      </c>
      <c r="BI405" s="203">
        <f>IF(N405="nulová",J405,0)</f>
        <v>0</v>
      </c>
      <c r="BJ405" s="17" t="s">
        <v>82</v>
      </c>
      <c r="BK405" s="203">
        <f>ROUND(I405*H405,2)</f>
        <v>0</v>
      </c>
      <c r="BL405" s="17" t="s">
        <v>290</v>
      </c>
      <c r="BM405" s="202" t="s">
        <v>2189</v>
      </c>
    </row>
    <row r="406" spans="1:65" s="2" customFormat="1" ht="11.25">
      <c r="A406" s="34"/>
      <c r="B406" s="35"/>
      <c r="C406" s="36"/>
      <c r="D406" s="204" t="s">
        <v>174</v>
      </c>
      <c r="E406" s="36"/>
      <c r="F406" s="205" t="s">
        <v>2178</v>
      </c>
      <c r="G406" s="36"/>
      <c r="H406" s="36"/>
      <c r="I406" s="206"/>
      <c r="J406" s="36"/>
      <c r="K406" s="36"/>
      <c r="L406" s="39"/>
      <c r="M406" s="207"/>
      <c r="N406" s="208"/>
      <c r="O406" s="71"/>
      <c r="P406" s="71"/>
      <c r="Q406" s="71"/>
      <c r="R406" s="71"/>
      <c r="S406" s="71"/>
      <c r="T406" s="72"/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T406" s="17" t="s">
        <v>174</v>
      </c>
      <c r="AU406" s="17" t="s">
        <v>84</v>
      </c>
    </row>
    <row r="407" spans="1:65" s="2" customFormat="1" ht="26.45" customHeight="1">
      <c r="A407" s="34"/>
      <c r="B407" s="35"/>
      <c r="C407" s="232" t="s">
        <v>1010</v>
      </c>
      <c r="D407" s="232" t="s">
        <v>291</v>
      </c>
      <c r="E407" s="233" t="s">
        <v>2190</v>
      </c>
      <c r="F407" s="234" t="s">
        <v>2191</v>
      </c>
      <c r="G407" s="235" t="s">
        <v>1267</v>
      </c>
      <c r="H407" s="236">
        <v>1</v>
      </c>
      <c r="I407" s="237"/>
      <c r="J407" s="238">
        <f>ROUND(I407*H407,2)</f>
        <v>0</v>
      </c>
      <c r="K407" s="234" t="s">
        <v>1</v>
      </c>
      <c r="L407" s="239"/>
      <c r="M407" s="240" t="s">
        <v>1</v>
      </c>
      <c r="N407" s="241" t="s">
        <v>40</v>
      </c>
      <c r="O407" s="71"/>
      <c r="P407" s="200">
        <f>O407*H407</f>
        <v>0</v>
      </c>
      <c r="Q407" s="200">
        <v>0</v>
      </c>
      <c r="R407" s="200">
        <f>Q407*H407</f>
        <v>0</v>
      </c>
      <c r="S407" s="200">
        <v>0</v>
      </c>
      <c r="T407" s="201">
        <f>S407*H407</f>
        <v>0</v>
      </c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R407" s="202" t="s">
        <v>992</v>
      </c>
      <c r="AT407" s="202" t="s">
        <v>291</v>
      </c>
      <c r="AU407" s="202" t="s">
        <v>84</v>
      </c>
      <c r="AY407" s="17" t="s">
        <v>164</v>
      </c>
      <c r="BE407" s="203">
        <f>IF(N407="základní",J407,0)</f>
        <v>0</v>
      </c>
      <c r="BF407" s="203">
        <f>IF(N407="snížená",J407,0)</f>
        <v>0</v>
      </c>
      <c r="BG407" s="203">
        <f>IF(N407="zákl. přenesená",J407,0)</f>
        <v>0</v>
      </c>
      <c r="BH407" s="203">
        <f>IF(N407="sníž. přenesená",J407,0)</f>
        <v>0</v>
      </c>
      <c r="BI407" s="203">
        <f>IF(N407="nulová",J407,0)</f>
        <v>0</v>
      </c>
      <c r="BJ407" s="17" t="s">
        <v>82</v>
      </c>
      <c r="BK407" s="203">
        <f>ROUND(I407*H407,2)</f>
        <v>0</v>
      </c>
      <c r="BL407" s="17" t="s">
        <v>992</v>
      </c>
      <c r="BM407" s="202" t="s">
        <v>2192</v>
      </c>
    </row>
    <row r="408" spans="1:65" s="14" customFormat="1" ht="11.25">
      <c r="B408" s="220"/>
      <c r="C408" s="221"/>
      <c r="D408" s="211" t="s">
        <v>176</v>
      </c>
      <c r="E408" s="222" t="s">
        <v>1</v>
      </c>
      <c r="F408" s="223" t="s">
        <v>2193</v>
      </c>
      <c r="G408" s="221"/>
      <c r="H408" s="224">
        <v>1</v>
      </c>
      <c r="I408" s="225"/>
      <c r="J408" s="221"/>
      <c r="K408" s="221"/>
      <c r="L408" s="226"/>
      <c r="M408" s="227"/>
      <c r="N408" s="228"/>
      <c r="O408" s="228"/>
      <c r="P408" s="228"/>
      <c r="Q408" s="228"/>
      <c r="R408" s="228"/>
      <c r="S408" s="228"/>
      <c r="T408" s="229"/>
      <c r="AT408" s="230" t="s">
        <v>176</v>
      </c>
      <c r="AU408" s="230" t="s">
        <v>84</v>
      </c>
      <c r="AV408" s="14" t="s">
        <v>84</v>
      </c>
      <c r="AW408" s="14" t="s">
        <v>31</v>
      </c>
      <c r="AX408" s="14" t="s">
        <v>75</v>
      </c>
      <c r="AY408" s="230" t="s">
        <v>164</v>
      </c>
    </row>
    <row r="409" spans="1:65" s="2" customFormat="1" ht="26.45" customHeight="1">
      <c r="A409" s="34"/>
      <c r="B409" s="35"/>
      <c r="C409" s="232" t="s">
        <v>1015</v>
      </c>
      <c r="D409" s="232" t="s">
        <v>291</v>
      </c>
      <c r="E409" s="233" t="s">
        <v>2194</v>
      </c>
      <c r="F409" s="234" t="s">
        <v>2195</v>
      </c>
      <c r="G409" s="235" t="s">
        <v>1267</v>
      </c>
      <c r="H409" s="236">
        <v>1</v>
      </c>
      <c r="I409" s="237"/>
      <c r="J409" s="238">
        <f>ROUND(I409*H409,2)</f>
        <v>0</v>
      </c>
      <c r="K409" s="234" t="s">
        <v>1</v>
      </c>
      <c r="L409" s="239"/>
      <c r="M409" s="240" t="s">
        <v>1</v>
      </c>
      <c r="N409" s="241" t="s">
        <v>40</v>
      </c>
      <c r="O409" s="71"/>
      <c r="P409" s="200">
        <f>O409*H409</f>
        <v>0</v>
      </c>
      <c r="Q409" s="200">
        <v>0</v>
      </c>
      <c r="R409" s="200">
        <f>Q409*H409</f>
        <v>0</v>
      </c>
      <c r="S409" s="200">
        <v>0</v>
      </c>
      <c r="T409" s="201">
        <f>S409*H409</f>
        <v>0</v>
      </c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R409" s="202" t="s">
        <v>992</v>
      </c>
      <c r="AT409" s="202" t="s">
        <v>291</v>
      </c>
      <c r="AU409" s="202" t="s">
        <v>84</v>
      </c>
      <c r="AY409" s="17" t="s">
        <v>164</v>
      </c>
      <c r="BE409" s="203">
        <f>IF(N409="základní",J409,0)</f>
        <v>0</v>
      </c>
      <c r="BF409" s="203">
        <f>IF(N409="snížená",J409,0)</f>
        <v>0</v>
      </c>
      <c r="BG409" s="203">
        <f>IF(N409="zákl. přenesená",J409,0)</f>
        <v>0</v>
      </c>
      <c r="BH409" s="203">
        <f>IF(N409="sníž. přenesená",J409,0)</f>
        <v>0</v>
      </c>
      <c r="BI409" s="203">
        <f>IF(N409="nulová",J409,0)</f>
        <v>0</v>
      </c>
      <c r="BJ409" s="17" t="s">
        <v>82</v>
      </c>
      <c r="BK409" s="203">
        <f>ROUND(I409*H409,2)</f>
        <v>0</v>
      </c>
      <c r="BL409" s="17" t="s">
        <v>992</v>
      </c>
      <c r="BM409" s="202" t="s">
        <v>2196</v>
      </c>
    </row>
    <row r="410" spans="1:65" s="14" customFormat="1" ht="11.25">
      <c r="B410" s="220"/>
      <c r="C410" s="221"/>
      <c r="D410" s="211" t="s">
        <v>176</v>
      </c>
      <c r="E410" s="222" t="s">
        <v>1</v>
      </c>
      <c r="F410" s="223" t="s">
        <v>2197</v>
      </c>
      <c r="G410" s="221"/>
      <c r="H410" s="224">
        <v>1</v>
      </c>
      <c r="I410" s="225"/>
      <c r="J410" s="221"/>
      <c r="K410" s="221"/>
      <c r="L410" s="226"/>
      <c r="M410" s="227"/>
      <c r="N410" s="228"/>
      <c r="O410" s="228"/>
      <c r="P410" s="228"/>
      <c r="Q410" s="228"/>
      <c r="R410" s="228"/>
      <c r="S410" s="228"/>
      <c r="T410" s="229"/>
      <c r="AT410" s="230" t="s">
        <v>176</v>
      </c>
      <c r="AU410" s="230" t="s">
        <v>84</v>
      </c>
      <c r="AV410" s="14" t="s">
        <v>84</v>
      </c>
      <c r="AW410" s="14" t="s">
        <v>31</v>
      </c>
      <c r="AX410" s="14" t="s">
        <v>75</v>
      </c>
      <c r="AY410" s="230" t="s">
        <v>164</v>
      </c>
    </row>
    <row r="411" spans="1:65" s="2" customFormat="1" ht="26.45" customHeight="1">
      <c r="A411" s="34"/>
      <c r="B411" s="35"/>
      <c r="C411" s="232" t="s">
        <v>1020</v>
      </c>
      <c r="D411" s="232" t="s">
        <v>291</v>
      </c>
      <c r="E411" s="233" t="s">
        <v>2198</v>
      </c>
      <c r="F411" s="234" t="s">
        <v>2199</v>
      </c>
      <c r="G411" s="235" t="s">
        <v>1267</v>
      </c>
      <c r="H411" s="236">
        <v>5</v>
      </c>
      <c r="I411" s="237"/>
      <c r="J411" s="238">
        <f>ROUND(I411*H411,2)</f>
        <v>0</v>
      </c>
      <c r="K411" s="234" t="s">
        <v>1</v>
      </c>
      <c r="L411" s="239"/>
      <c r="M411" s="240" t="s">
        <v>1</v>
      </c>
      <c r="N411" s="241" t="s">
        <v>40</v>
      </c>
      <c r="O411" s="71"/>
      <c r="P411" s="200">
        <f>O411*H411</f>
        <v>0</v>
      </c>
      <c r="Q411" s="200">
        <v>0</v>
      </c>
      <c r="R411" s="200">
        <f>Q411*H411</f>
        <v>0</v>
      </c>
      <c r="S411" s="200">
        <v>0</v>
      </c>
      <c r="T411" s="201">
        <f>S411*H411</f>
        <v>0</v>
      </c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R411" s="202" t="s">
        <v>992</v>
      </c>
      <c r="AT411" s="202" t="s">
        <v>291</v>
      </c>
      <c r="AU411" s="202" t="s">
        <v>84</v>
      </c>
      <c r="AY411" s="17" t="s">
        <v>164</v>
      </c>
      <c r="BE411" s="203">
        <f>IF(N411="základní",J411,0)</f>
        <v>0</v>
      </c>
      <c r="BF411" s="203">
        <f>IF(N411="snížená",J411,0)</f>
        <v>0</v>
      </c>
      <c r="BG411" s="203">
        <f>IF(N411="zákl. přenesená",J411,0)</f>
        <v>0</v>
      </c>
      <c r="BH411" s="203">
        <f>IF(N411="sníž. přenesená",J411,0)</f>
        <v>0</v>
      </c>
      <c r="BI411" s="203">
        <f>IF(N411="nulová",J411,0)</f>
        <v>0</v>
      </c>
      <c r="BJ411" s="17" t="s">
        <v>82</v>
      </c>
      <c r="BK411" s="203">
        <f>ROUND(I411*H411,2)</f>
        <v>0</v>
      </c>
      <c r="BL411" s="17" t="s">
        <v>992</v>
      </c>
      <c r="BM411" s="202" t="s">
        <v>2200</v>
      </c>
    </row>
    <row r="412" spans="1:65" s="14" customFormat="1" ht="11.25">
      <c r="B412" s="220"/>
      <c r="C412" s="221"/>
      <c r="D412" s="211" t="s">
        <v>176</v>
      </c>
      <c r="E412" s="222" t="s">
        <v>1</v>
      </c>
      <c r="F412" s="223" t="s">
        <v>2201</v>
      </c>
      <c r="G412" s="221"/>
      <c r="H412" s="224">
        <v>5</v>
      </c>
      <c r="I412" s="225"/>
      <c r="J412" s="221"/>
      <c r="K412" s="221"/>
      <c r="L412" s="226"/>
      <c r="M412" s="227"/>
      <c r="N412" s="228"/>
      <c r="O412" s="228"/>
      <c r="P412" s="228"/>
      <c r="Q412" s="228"/>
      <c r="R412" s="228"/>
      <c r="S412" s="228"/>
      <c r="T412" s="229"/>
      <c r="AT412" s="230" t="s">
        <v>176</v>
      </c>
      <c r="AU412" s="230" t="s">
        <v>84</v>
      </c>
      <c r="AV412" s="14" t="s">
        <v>84</v>
      </c>
      <c r="AW412" s="14" t="s">
        <v>31</v>
      </c>
      <c r="AX412" s="14" t="s">
        <v>75</v>
      </c>
      <c r="AY412" s="230" t="s">
        <v>164</v>
      </c>
    </row>
    <row r="413" spans="1:65" s="2" customFormat="1" ht="26.45" customHeight="1">
      <c r="A413" s="34"/>
      <c r="B413" s="35"/>
      <c r="C413" s="232" t="s">
        <v>1027</v>
      </c>
      <c r="D413" s="232" t="s">
        <v>291</v>
      </c>
      <c r="E413" s="233" t="s">
        <v>2202</v>
      </c>
      <c r="F413" s="234" t="s">
        <v>2203</v>
      </c>
      <c r="G413" s="235" t="s">
        <v>1267</v>
      </c>
      <c r="H413" s="236">
        <v>5</v>
      </c>
      <c r="I413" s="237"/>
      <c r="J413" s="238">
        <f>ROUND(I413*H413,2)</f>
        <v>0</v>
      </c>
      <c r="K413" s="234" t="s">
        <v>1</v>
      </c>
      <c r="L413" s="239"/>
      <c r="M413" s="240" t="s">
        <v>1</v>
      </c>
      <c r="N413" s="241" t="s">
        <v>40</v>
      </c>
      <c r="O413" s="71"/>
      <c r="P413" s="200">
        <f>O413*H413</f>
        <v>0</v>
      </c>
      <c r="Q413" s="200">
        <v>0</v>
      </c>
      <c r="R413" s="200">
        <f>Q413*H413</f>
        <v>0</v>
      </c>
      <c r="S413" s="200">
        <v>0</v>
      </c>
      <c r="T413" s="201">
        <f>S413*H413</f>
        <v>0</v>
      </c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R413" s="202" t="s">
        <v>992</v>
      </c>
      <c r="AT413" s="202" t="s">
        <v>291</v>
      </c>
      <c r="AU413" s="202" t="s">
        <v>84</v>
      </c>
      <c r="AY413" s="17" t="s">
        <v>164</v>
      </c>
      <c r="BE413" s="203">
        <f>IF(N413="základní",J413,0)</f>
        <v>0</v>
      </c>
      <c r="BF413" s="203">
        <f>IF(N413="snížená",J413,0)</f>
        <v>0</v>
      </c>
      <c r="BG413" s="203">
        <f>IF(N413="zákl. přenesená",J413,0)</f>
        <v>0</v>
      </c>
      <c r="BH413" s="203">
        <f>IF(N413="sníž. přenesená",J413,0)</f>
        <v>0</v>
      </c>
      <c r="BI413" s="203">
        <f>IF(N413="nulová",J413,0)</f>
        <v>0</v>
      </c>
      <c r="BJ413" s="17" t="s">
        <v>82</v>
      </c>
      <c r="BK413" s="203">
        <f>ROUND(I413*H413,2)</f>
        <v>0</v>
      </c>
      <c r="BL413" s="17" t="s">
        <v>992</v>
      </c>
      <c r="BM413" s="202" t="s">
        <v>2204</v>
      </c>
    </row>
    <row r="414" spans="1:65" s="14" customFormat="1" ht="11.25">
      <c r="B414" s="220"/>
      <c r="C414" s="221"/>
      <c r="D414" s="211" t="s">
        <v>176</v>
      </c>
      <c r="E414" s="222" t="s">
        <v>1</v>
      </c>
      <c r="F414" s="223" t="s">
        <v>2205</v>
      </c>
      <c r="G414" s="221"/>
      <c r="H414" s="224">
        <v>5</v>
      </c>
      <c r="I414" s="225"/>
      <c r="J414" s="221"/>
      <c r="K414" s="221"/>
      <c r="L414" s="226"/>
      <c r="M414" s="227"/>
      <c r="N414" s="228"/>
      <c r="O414" s="228"/>
      <c r="P414" s="228"/>
      <c r="Q414" s="228"/>
      <c r="R414" s="228"/>
      <c r="S414" s="228"/>
      <c r="T414" s="229"/>
      <c r="AT414" s="230" t="s">
        <v>176</v>
      </c>
      <c r="AU414" s="230" t="s">
        <v>84</v>
      </c>
      <c r="AV414" s="14" t="s">
        <v>84</v>
      </c>
      <c r="AW414" s="14" t="s">
        <v>31</v>
      </c>
      <c r="AX414" s="14" t="s">
        <v>75</v>
      </c>
      <c r="AY414" s="230" t="s">
        <v>164</v>
      </c>
    </row>
    <row r="415" spans="1:65" s="2" customFormat="1" ht="26.45" customHeight="1">
      <c r="A415" s="34"/>
      <c r="B415" s="35"/>
      <c r="C415" s="232" t="s">
        <v>1035</v>
      </c>
      <c r="D415" s="232" t="s">
        <v>291</v>
      </c>
      <c r="E415" s="233" t="s">
        <v>2206</v>
      </c>
      <c r="F415" s="234" t="s">
        <v>2207</v>
      </c>
      <c r="G415" s="235" t="s">
        <v>1267</v>
      </c>
      <c r="H415" s="236">
        <v>3</v>
      </c>
      <c r="I415" s="237"/>
      <c r="J415" s="238">
        <f>ROUND(I415*H415,2)</f>
        <v>0</v>
      </c>
      <c r="K415" s="234" t="s">
        <v>1</v>
      </c>
      <c r="L415" s="239"/>
      <c r="M415" s="240" t="s">
        <v>1</v>
      </c>
      <c r="N415" s="241" t="s">
        <v>40</v>
      </c>
      <c r="O415" s="71"/>
      <c r="P415" s="200">
        <f>O415*H415</f>
        <v>0</v>
      </c>
      <c r="Q415" s="200">
        <v>0</v>
      </c>
      <c r="R415" s="200">
        <f>Q415*H415</f>
        <v>0</v>
      </c>
      <c r="S415" s="200">
        <v>0</v>
      </c>
      <c r="T415" s="201">
        <f>S415*H415</f>
        <v>0</v>
      </c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R415" s="202" t="s">
        <v>992</v>
      </c>
      <c r="AT415" s="202" t="s">
        <v>291</v>
      </c>
      <c r="AU415" s="202" t="s">
        <v>84</v>
      </c>
      <c r="AY415" s="17" t="s">
        <v>164</v>
      </c>
      <c r="BE415" s="203">
        <f>IF(N415="základní",J415,0)</f>
        <v>0</v>
      </c>
      <c r="BF415" s="203">
        <f>IF(N415="snížená",J415,0)</f>
        <v>0</v>
      </c>
      <c r="BG415" s="203">
        <f>IF(N415="zákl. přenesená",J415,0)</f>
        <v>0</v>
      </c>
      <c r="BH415" s="203">
        <f>IF(N415="sníž. přenesená",J415,0)</f>
        <v>0</v>
      </c>
      <c r="BI415" s="203">
        <f>IF(N415="nulová",J415,0)</f>
        <v>0</v>
      </c>
      <c r="BJ415" s="17" t="s">
        <v>82</v>
      </c>
      <c r="BK415" s="203">
        <f>ROUND(I415*H415,2)</f>
        <v>0</v>
      </c>
      <c r="BL415" s="17" t="s">
        <v>992</v>
      </c>
      <c r="BM415" s="202" t="s">
        <v>2208</v>
      </c>
    </row>
    <row r="416" spans="1:65" s="14" customFormat="1" ht="11.25">
      <c r="B416" s="220"/>
      <c r="C416" s="221"/>
      <c r="D416" s="211" t="s">
        <v>176</v>
      </c>
      <c r="E416" s="222" t="s">
        <v>1</v>
      </c>
      <c r="F416" s="223" t="s">
        <v>2209</v>
      </c>
      <c r="G416" s="221"/>
      <c r="H416" s="224">
        <v>3</v>
      </c>
      <c r="I416" s="225"/>
      <c r="J416" s="221"/>
      <c r="K416" s="221"/>
      <c r="L416" s="226"/>
      <c r="M416" s="227"/>
      <c r="N416" s="228"/>
      <c r="O416" s="228"/>
      <c r="P416" s="228"/>
      <c r="Q416" s="228"/>
      <c r="R416" s="228"/>
      <c r="S416" s="228"/>
      <c r="T416" s="229"/>
      <c r="AT416" s="230" t="s">
        <v>176</v>
      </c>
      <c r="AU416" s="230" t="s">
        <v>84</v>
      </c>
      <c r="AV416" s="14" t="s">
        <v>84</v>
      </c>
      <c r="AW416" s="14" t="s">
        <v>31</v>
      </c>
      <c r="AX416" s="14" t="s">
        <v>75</v>
      </c>
      <c r="AY416" s="230" t="s">
        <v>164</v>
      </c>
    </row>
    <row r="417" spans="1:65" s="2" customFormat="1" ht="36" customHeight="1">
      <c r="A417" s="34"/>
      <c r="B417" s="35"/>
      <c r="C417" s="232" t="s">
        <v>1040</v>
      </c>
      <c r="D417" s="232" t="s">
        <v>291</v>
      </c>
      <c r="E417" s="233" t="s">
        <v>2106</v>
      </c>
      <c r="F417" s="234" t="s">
        <v>2107</v>
      </c>
      <c r="G417" s="235" t="s">
        <v>1267</v>
      </c>
      <c r="H417" s="236">
        <v>15</v>
      </c>
      <c r="I417" s="237"/>
      <c r="J417" s="238">
        <f>ROUND(I417*H417,2)</f>
        <v>0</v>
      </c>
      <c r="K417" s="234" t="s">
        <v>1</v>
      </c>
      <c r="L417" s="239"/>
      <c r="M417" s="240" t="s">
        <v>1</v>
      </c>
      <c r="N417" s="241" t="s">
        <v>40</v>
      </c>
      <c r="O417" s="71"/>
      <c r="P417" s="200">
        <f>O417*H417</f>
        <v>0</v>
      </c>
      <c r="Q417" s="200">
        <v>0</v>
      </c>
      <c r="R417" s="200">
        <f>Q417*H417</f>
        <v>0</v>
      </c>
      <c r="S417" s="200">
        <v>0</v>
      </c>
      <c r="T417" s="201">
        <f>S417*H417</f>
        <v>0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202" t="s">
        <v>992</v>
      </c>
      <c r="AT417" s="202" t="s">
        <v>291</v>
      </c>
      <c r="AU417" s="202" t="s">
        <v>84</v>
      </c>
      <c r="AY417" s="17" t="s">
        <v>164</v>
      </c>
      <c r="BE417" s="203">
        <f>IF(N417="základní",J417,0)</f>
        <v>0</v>
      </c>
      <c r="BF417" s="203">
        <f>IF(N417="snížená",J417,0)</f>
        <v>0</v>
      </c>
      <c r="BG417" s="203">
        <f>IF(N417="zákl. přenesená",J417,0)</f>
        <v>0</v>
      </c>
      <c r="BH417" s="203">
        <f>IF(N417="sníž. přenesená",J417,0)</f>
        <v>0</v>
      </c>
      <c r="BI417" s="203">
        <f>IF(N417="nulová",J417,0)</f>
        <v>0</v>
      </c>
      <c r="BJ417" s="17" t="s">
        <v>82</v>
      </c>
      <c r="BK417" s="203">
        <f>ROUND(I417*H417,2)</f>
        <v>0</v>
      </c>
      <c r="BL417" s="17" t="s">
        <v>992</v>
      </c>
      <c r="BM417" s="202" t="s">
        <v>2210</v>
      </c>
    </row>
    <row r="418" spans="1:65" s="14" customFormat="1" ht="11.25">
      <c r="B418" s="220"/>
      <c r="C418" s="221"/>
      <c r="D418" s="211" t="s">
        <v>176</v>
      </c>
      <c r="E418" s="222" t="s">
        <v>1</v>
      </c>
      <c r="F418" s="223" t="s">
        <v>8</v>
      </c>
      <c r="G418" s="221"/>
      <c r="H418" s="224">
        <v>15</v>
      </c>
      <c r="I418" s="225"/>
      <c r="J418" s="221"/>
      <c r="K418" s="221"/>
      <c r="L418" s="226"/>
      <c r="M418" s="227"/>
      <c r="N418" s="228"/>
      <c r="O418" s="228"/>
      <c r="P418" s="228"/>
      <c r="Q418" s="228"/>
      <c r="R418" s="228"/>
      <c r="S418" s="228"/>
      <c r="T418" s="229"/>
      <c r="AT418" s="230" t="s">
        <v>176</v>
      </c>
      <c r="AU418" s="230" t="s">
        <v>84</v>
      </c>
      <c r="AV418" s="14" t="s">
        <v>84</v>
      </c>
      <c r="AW418" s="14" t="s">
        <v>31</v>
      </c>
      <c r="AX418" s="14" t="s">
        <v>75</v>
      </c>
      <c r="AY418" s="230" t="s">
        <v>164</v>
      </c>
    </row>
    <row r="419" spans="1:65" s="2" customFormat="1" ht="26.45" customHeight="1">
      <c r="A419" s="34"/>
      <c r="B419" s="35"/>
      <c r="C419" s="191" t="s">
        <v>1045</v>
      </c>
      <c r="D419" s="191" t="s">
        <v>167</v>
      </c>
      <c r="E419" s="192" t="s">
        <v>2211</v>
      </c>
      <c r="F419" s="193" t="s">
        <v>2212</v>
      </c>
      <c r="G419" s="194" t="s">
        <v>393</v>
      </c>
      <c r="H419" s="195">
        <v>15</v>
      </c>
      <c r="I419" s="196"/>
      <c r="J419" s="197">
        <f>ROUND(I419*H419,2)</f>
        <v>0</v>
      </c>
      <c r="K419" s="193" t="s">
        <v>171</v>
      </c>
      <c r="L419" s="39"/>
      <c r="M419" s="198" t="s">
        <v>1</v>
      </c>
      <c r="N419" s="199" t="s">
        <v>40</v>
      </c>
      <c r="O419" s="71"/>
      <c r="P419" s="200">
        <f>O419*H419</f>
        <v>0</v>
      </c>
      <c r="Q419" s="200">
        <v>0</v>
      </c>
      <c r="R419" s="200">
        <f>Q419*H419</f>
        <v>0</v>
      </c>
      <c r="S419" s="200">
        <v>0</v>
      </c>
      <c r="T419" s="201">
        <f>S419*H419</f>
        <v>0</v>
      </c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R419" s="202" t="s">
        <v>290</v>
      </c>
      <c r="AT419" s="202" t="s">
        <v>167</v>
      </c>
      <c r="AU419" s="202" t="s">
        <v>84</v>
      </c>
      <c r="AY419" s="17" t="s">
        <v>164</v>
      </c>
      <c r="BE419" s="203">
        <f>IF(N419="základní",J419,0)</f>
        <v>0</v>
      </c>
      <c r="BF419" s="203">
        <f>IF(N419="snížená",J419,0)</f>
        <v>0</v>
      </c>
      <c r="BG419" s="203">
        <f>IF(N419="zákl. přenesená",J419,0)</f>
        <v>0</v>
      </c>
      <c r="BH419" s="203">
        <f>IF(N419="sníž. přenesená",J419,0)</f>
        <v>0</v>
      </c>
      <c r="BI419" s="203">
        <f>IF(N419="nulová",J419,0)</f>
        <v>0</v>
      </c>
      <c r="BJ419" s="17" t="s">
        <v>82</v>
      </c>
      <c r="BK419" s="203">
        <f>ROUND(I419*H419,2)</f>
        <v>0</v>
      </c>
      <c r="BL419" s="17" t="s">
        <v>290</v>
      </c>
      <c r="BM419" s="202" t="s">
        <v>2213</v>
      </c>
    </row>
    <row r="420" spans="1:65" s="2" customFormat="1" ht="11.25">
      <c r="A420" s="34"/>
      <c r="B420" s="35"/>
      <c r="C420" s="36"/>
      <c r="D420" s="204" t="s">
        <v>174</v>
      </c>
      <c r="E420" s="36"/>
      <c r="F420" s="205" t="s">
        <v>2214</v>
      </c>
      <c r="G420" s="36"/>
      <c r="H420" s="36"/>
      <c r="I420" s="206"/>
      <c r="J420" s="36"/>
      <c r="K420" s="36"/>
      <c r="L420" s="39"/>
      <c r="M420" s="207"/>
      <c r="N420" s="208"/>
      <c r="O420" s="71"/>
      <c r="P420" s="71"/>
      <c r="Q420" s="71"/>
      <c r="R420" s="71"/>
      <c r="S420" s="71"/>
      <c r="T420" s="72"/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T420" s="17" t="s">
        <v>174</v>
      </c>
      <c r="AU420" s="17" t="s">
        <v>84</v>
      </c>
    </row>
    <row r="421" spans="1:65" s="2" customFormat="1" ht="26.45" customHeight="1">
      <c r="A421" s="34"/>
      <c r="B421" s="35"/>
      <c r="C421" s="232" t="s">
        <v>1051</v>
      </c>
      <c r="D421" s="232" t="s">
        <v>291</v>
      </c>
      <c r="E421" s="233" t="s">
        <v>2215</v>
      </c>
      <c r="F421" s="234" t="s">
        <v>2216</v>
      </c>
      <c r="G421" s="235" t="s">
        <v>1267</v>
      </c>
      <c r="H421" s="236">
        <v>4</v>
      </c>
      <c r="I421" s="237"/>
      <c r="J421" s="238">
        <f>ROUND(I421*H421,2)</f>
        <v>0</v>
      </c>
      <c r="K421" s="234" t="s">
        <v>1</v>
      </c>
      <c r="L421" s="239"/>
      <c r="M421" s="240" t="s">
        <v>1</v>
      </c>
      <c r="N421" s="241" t="s">
        <v>40</v>
      </c>
      <c r="O421" s="71"/>
      <c r="P421" s="200">
        <f>O421*H421</f>
        <v>0</v>
      </c>
      <c r="Q421" s="200">
        <v>0</v>
      </c>
      <c r="R421" s="200">
        <f>Q421*H421</f>
        <v>0</v>
      </c>
      <c r="S421" s="200">
        <v>0</v>
      </c>
      <c r="T421" s="201">
        <f>S421*H421</f>
        <v>0</v>
      </c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R421" s="202" t="s">
        <v>992</v>
      </c>
      <c r="AT421" s="202" t="s">
        <v>291</v>
      </c>
      <c r="AU421" s="202" t="s">
        <v>84</v>
      </c>
      <c r="AY421" s="17" t="s">
        <v>164</v>
      </c>
      <c r="BE421" s="203">
        <f>IF(N421="základní",J421,0)</f>
        <v>0</v>
      </c>
      <c r="BF421" s="203">
        <f>IF(N421="snížená",J421,0)</f>
        <v>0</v>
      </c>
      <c r="BG421" s="203">
        <f>IF(N421="zákl. přenesená",J421,0)</f>
        <v>0</v>
      </c>
      <c r="BH421" s="203">
        <f>IF(N421="sníž. přenesená",J421,0)</f>
        <v>0</v>
      </c>
      <c r="BI421" s="203">
        <f>IF(N421="nulová",J421,0)</f>
        <v>0</v>
      </c>
      <c r="BJ421" s="17" t="s">
        <v>82</v>
      </c>
      <c r="BK421" s="203">
        <f>ROUND(I421*H421,2)</f>
        <v>0</v>
      </c>
      <c r="BL421" s="17" t="s">
        <v>992</v>
      </c>
      <c r="BM421" s="202" t="s">
        <v>2217</v>
      </c>
    </row>
    <row r="422" spans="1:65" s="14" customFormat="1" ht="11.25">
      <c r="B422" s="220"/>
      <c r="C422" s="221"/>
      <c r="D422" s="211" t="s">
        <v>176</v>
      </c>
      <c r="E422" s="222" t="s">
        <v>1</v>
      </c>
      <c r="F422" s="223" t="s">
        <v>172</v>
      </c>
      <c r="G422" s="221"/>
      <c r="H422" s="224">
        <v>4</v>
      </c>
      <c r="I422" s="225"/>
      <c r="J422" s="221"/>
      <c r="K422" s="221"/>
      <c r="L422" s="226"/>
      <c r="M422" s="227"/>
      <c r="N422" s="228"/>
      <c r="O422" s="228"/>
      <c r="P422" s="228"/>
      <c r="Q422" s="228"/>
      <c r="R422" s="228"/>
      <c r="S422" s="228"/>
      <c r="T422" s="229"/>
      <c r="AT422" s="230" t="s">
        <v>176</v>
      </c>
      <c r="AU422" s="230" t="s">
        <v>84</v>
      </c>
      <c r="AV422" s="14" t="s">
        <v>84</v>
      </c>
      <c r="AW422" s="14" t="s">
        <v>31</v>
      </c>
      <c r="AX422" s="14" t="s">
        <v>75</v>
      </c>
      <c r="AY422" s="230" t="s">
        <v>164</v>
      </c>
    </row>
    <row r="423" spans="1:65" s="2" customFormat="1" ht="40.9" customHeight="1">
      <c r="A423" s="34"/>
      <c r="B423" s="35"/>
      <c r="C423" s="232" t="s">
        <v>1056</v>
      </c>
      <c r="D423" s="232" t="s">
        <v>291</v>
      </c>
      <c r="E423" s="233" t="s">
        <v>2218</v>
      </c>
      <c r="F423" s="234" t="s">
        <v>2219</v>
      </c>
      <c r="G423" s="235" t="s">
        <v>1267</v>
      </c>
      <c r="H423" s="236">
        <v>4</v>
      </c>
      <c r="I423" s="237"/>
      <c r="J423" s="238">
        <f>ROUND(I423*H423,2)</f>
        <v>0</v>
      </c>
      <c r="K423" s="234" t="s">
        <v>1</v>
      </c>
      <c r="L423" s="239"/>
      <c r="M423" s="240" t="s">
        <v>1</v>
      </c>
      <c r="N423" s="241" t="s">
        <v>40</v>
      </c>
      <c r="O423" s="71"/>
      <c r="P423" s="200">
        <f>O423*H423</f>
        <v>0</v>
      </c>
      <c r="Q423" s="200">
        <v>0</v>
      </c>
      <c r="R423" s="200">
        <f>Q423*H423</f>
        <v>0</v>
      </c>
      <c r="S423" s="200">
        <v>0</v>
      </c>
      <c r="T423" s="201">
        <f>S423*H423</f>
        <v>0</v>
      </c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R423" s="202" t="s">
        <v>992</v>
      </c>
      <c r="AT423" s="202" t="s">
        <v>291</v>
      </c>
      <c r="AU423" s="202" t="s">
        <v>84</v>
      </c>
      <c r="AY423" s="17" t="s">
        <v>164</v>
      </c>
      <c r="BE423" s="203">
        <f>IF(N423="základní",J423,0)</f>
        <v>0</v>
      </c>
      <c r="BF423" s="203">
        <f>IF(N423="snížená",J423,0)</f>
        <v>0</v>
      </c>
      <c r="BG423" s="203">
        <f>IF(N423="zákl. přenesená",J423,0)</f>
        <v>0</v>
      </c>
      <c r="BH423" s="203">
        <f>IF(N423="sníž. přenesená",J423,0)</f>
        <v>0</v>
      </c>
      <c r="BI423" s="203">
        <f>IF(N423="nulová",J423,0)</f>
        <v>0</v>
      </c>
      <c r="BJ423" s="17" t="s">
        <v>82</v>
      </c>
      <c r="BK423" s="203">
        <f>ROUND(I423*H423,2)</f>
        <v>0</v>
      </c>
      <c r="BL423" s="17" t="s">
        <v>992</v>
      </c>
      <c r="BM423" s="202" t="s">
        <v>2220</v>
      </c>
    </row>
    <row r="424" spans="1:65" s="14" customFormat="1" ht="11.25">
      <c r="B424" s="220"/>
      <c r="C424" s="221"/>
      <c r="D424" s="211" t="s">
        <v>176</v>
      </c>
      <c r="E424" s="222" t="s">
        <v>1</v>
      </c>
      <c r="F424" s="223" t="s">
        <v>172</v>
      </c>
      <c r="G424" s="221"/>
      <c r="H424" s="224">
        <v>4</v>
      </c>
      <c r="I424" s="225"/>
      <c r="J424" s="221"/>
      <c r="K424" s="221"/>
      <c r="L424" s="226"/>
      <c r="M424" s="227"/>
      <c r="N424" s="228"/>
      <c r="O424" s="228"/>
      <c r="P424" s="228"/>
      <c r="Q424" s="228"/>
      <c r="R424" s="228"/>
      <c r="S424" s="228"/>
      <c r="T424" s="229"/>
      <c r="AT424" s="230" t="s">
        <v>176</v>
      </c>
      <c r="AU424" s="230" t="s">
        <v>84</v>
      </c>
      <c r="AV424" s="14" t="s">
        <v>84</v>
      </c>
      <c r="AW424" s="14" t="s">
        <v>31</v>
      </c>
      <c r="AX424" s="14" t="s">
        <v>75</v>
      </c>
      <c r="AY424" s="230" t="s">
        <v>164</v>
      </c>
    </row>
    <row r="425" spans="1:65" s="2" customFormat="1" ht="36" customHeight="1">
      <c r="A425" s="34"/>
      <c r="B425" s="35"/>
      <c r="C425" s="191" t="s">
        <v>1064</v>
      </c>
      <c r="D425" s="191" t="s">
        <v>167</v>
      </c>
      <c r="E425" s="192" t="s">
        <v>2221</v>
      </c>
      <c r="F425" s="193" t="s">
        <v>2222</v>
      </c>
      <c r="G425" s="194" t="s">
        <v>393</v>
      </c>
      <c r="H425" s="195">
        <v>4</v>
      </c>
      <c r="I425" s="196"/>
      <c r="J425" s="197">
        <f>ROUND(I425*H425,2)</f>
        <v>0</v>
      </c>
      <c r="K425" s="193" t="s">
        <v>171</v>
      </c>
      <c r="L425" s="39"/>
      <c r="M425" s="198" t="s">
        <v>1</v>
      </c>
      <c r="N425" s="199" t="s">
        <v>40</v>
      </c>
      <c r="O425" s="71"/>
      <c r="P425" s="200">
        <f>O425*H425</f>
        <v>0</v>
      </c>
      <c r="Q425" s="200">
        <v>0</v>
      </c>
      <c r="R425" s="200">
        <f>Q425*H425</f>
        <v>0</v>
      </c>
      <c r="S425" s="200">
        <v>0</v>
      </c>
      <c r="T425" s="201">
        <f>S425*H425</f>
        <v>0</v>
      </c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R425" s="202" t="s">
        <v>290</v>
      </c>
      <c r="AT425" s="202" t="s">
        <v>167</v>
      </c>
      <c r="AU425" s="202" t="s">
        <v>84</v>
      </c>
      <c r="AY425" s="17" t="s">
        <v>164</v>
      </c>
      <c r="BE425" s="203">
        <f>IF(N425="základní",J425,0)</f>
        <v>0</v>
      </c>
      <c r="BF425" s="203">
        <f>IF(N425="snížená",J425,0)</f>
        <v>0</v>
      </c>
      <c r="BG425" s="203">
        <f>IF(N425="zákl. přenesená",J425,0)</f>
        <v>0</v>
      </c>
      <c r="BH425" s="203">
        <f>IF(N425="sníž. přenesená",J425,0)</f>
        <v>0</v>
      </c>
      <c r="BI425" s="203">
        <f>IF(N425="nulová",J425,0)</f>
        <v>0</v>
      </c>
      <c r="BJ425" s="17" t="s">
        <v>82</v>
      </c>
      <c r="BK425" s="203">
        <f>ROUND(I425*H425,2)</f>
        <v>0</v>
      </c>
      <c r="BL425" s="17" t="s">
        <v>290</v>
      </c>
      <c r="BM425" s="202" t="s">
        <v>2223</v>
      </c>
    </row>
    <row r="426" spans="1:65" s="2" customFormat="1" ht="11.25">
      <c r="A426" s="34"/>
      <c r="B426" s="35"/>
      <c r="C426" s="36"/>
      <c r="D426" s="204" t="s">
        <v>174</v>
      </c>
      <c r="E426" s="36"/>
      <c r="F426" s="205" t="s">
        <v>2224</v>
      </c>
      <c r="G426" s="36"/>
      <c r="H426" s="36"/>
      <c r="I426" s="206"/>
      <c r="J426" s="36"/>
      <c r="K426" s="36"/>
      <c r="L426" s="39"/>
      <c r="M426" s="207"/>
      <c r="N426" s="208"/>
      <c r="O426" s="71"/>
      <c r="P426" s="71"/>
      <c r="Q426" s="71"/>
      <c r="R426" s="71"/>
      <c r="S426" s="71"/>
      <c r="T426" s="72"/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T426" s="17" t="s">
        <v>174</v>
      </c>
      <c r="AU426" s="17" t="s">
        <v>84</v>
      </c>
    </row>
    <row r="427" spans="1:65" s="2" customFormat="1" ht="26.45" customHeight="1">
      <c r="A427" s="34"/>
      <c r="B427" s="35"/>
      <c r="C427" s="232" t="s">
        <v>1069</v>
      </c>
      <c r="D427" s="232" t="s">
        <v>291</v>
      </c>
      <c r="E427" s="233" t="s">
        <v>2225</v>
      </c>
      <c r="F427" s="234" t="s">
        <v>2226</v>
      </c>
      <c r="G427" s="235" t="s">
        <v>1267</v>
      </c>
      <c r="H427" s="236">
        <v>1</v>
      </c>
      <c r="I427" s="237"/>
      <c r="J427" s="238">
        <f>ROUND(I427*H427,2)</f>
        <v>0</v>
      </c>
      <c r="K427" s="234" t="s">
        <v>1</v>
      </c>
      <c r="L427" s="239"/>
      <c r="M427" s="240" t="s">
        <v>1</v>
      </c>
      <c r="N427" s="241" t="s">
        <v>40</v>
      </c>
      <c r="O427" s="71"/>
      <c r="P427" s="200">
        <f>O427*H427</f>
        <v>0</v>
      </c>
      <c r="Q427" s="200">
        <v>0</v>
      </c>
      <c r="R427" s="200">
        <f>Q427*H427</f>
        <v>0</v>
      </c>
      <c r="S427" s="200">
        <v>0</v>
      </c>
      <c r="T427" s="201">
        <f>S427*H427</f>
        <v>0</v>
      </c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R427" s="202" t="s">
        <v>992</v>
      </c>
      <c r="AT427" s="202" t="s">
        <v>291</v>
      </c>
      <c r="AU427" s="202" t="s">
        <v>84</v>
      </c>
      <c r="AY427" s="17" t="s">
        <v>164</v>
      </c>
      <c r="BE427" s="203">
        <f>IF(N427="základní",J427,0)</f>
        <v>0</v>
      </c>
      <c r="BF427" s="203">
        <f>IF(N427="snížená",J427,0)</f>
        <v>0</v>
      </c>
      <c r="BG427" s="203">
        <f>IF(N427="zákl. přenesená",J427,0)</f>
        <v>0</v>
      </c>
      <c r="BH427" s="203">
        <f>IF(N427="sníž. přenesená",J427,0)</f>
        <v>0</v>
      </c>
      <c r="BI427" s="203">
        <f>IF(N427="nulová",J427,0)</f>
        <v>0</v>
      </c>
      <c r="BJ427" s="17" t="s">
        <v>82</v>
      </c>
      <c r="BK427" s="203">
        <f>ROUND(I427*H427,2)</f>
        <v>0</v>
      </c>
      <c r="BL427" s="17" t="s">
        <v>992</v>
      </c>
      <c r="BM427" s="202" t="s">
        <v>2227</v>
      </c>
    </row>
    <row r="428" spans="1:65" s="14" customFormat="1" ht="11.25">
      <c r="B428" s="220"/>
      <c r="C428" s="221"/>
      <c r="D428" s="211" t="s">
        <v>176</v>
      </c>
      <c r="E428" s="222" t="s">
        <v>1</v>
      </c>
      <c r="F428" s="223" t="s">
        <v>2228</v>
      </c>
      <c r="G428" s="221"/>
      <c r="H428" s="224">
        <v>1</v>
      </c>
      <c r="I428" s="225"/>
      <c r="J428" s="221"/>
      <c r="K428" s="221"/>
      <c r="L428" s="226"/>
      <c r="M428" s="227"/>
      <c r="N428" s="228"/>
      <c r="O428" s="228"/>
      <c r="P428" s="228"/>
      <c r="Q428" s="228"/>
      <c r="R428" s="228"/>
      <c r="S428" s="228"/>
      <c r="T428" s="229"/>
      <c r="AT428" s="230" t="s">
        <v>176</v>
      </c>
      <c r="AU428" s="230" t="s">
        <v>84</v>
      </c>
      <c r="AV428" s="14" t="s">
        <v>84</v>
      </c>
      <c r="AW428" s="14" t="s">
        <v>31</v>
      </c>
      <c r="AX428" s="14" t="s">
        <v>75</v>
      </c>
      <c r="AY428" s="230" t="s">
        <v>164</v>
      </c>
    </row>
    <row r="429" spans="1:65" s="2" customFormat="1" ht="26.45" customHeight="1">
      <c r="A429" s="34"/>
      <c r="B429" s="35"/>
      <c r="C429" s="191" t="s">
        <v>1074</v>
      </c>
      <c r="D429" s="191" t="s">
        <v>167</v>
      </c>
      <c r="E429" s="192" t="s">
        <v>2229</v>
      </c>
      <c r="F429" s="193" t="s">
        <v>2230</v>
      </c>
      <c r="G429" s="194" t="s">
        <v>393</v>
      </c>
      <c r="H429" s="195">
        <v>1</v>
      </c>
      <c r="I429" s="196"/>
      <c r="J429" s="197">
        <f>ROUND(I429*H429,2)</f>
        <v>0</v>
      </c>
      <c r="K429" s="193" t="s">
        <v>1</v>
      </c>
      <c r="L429" s="39"/>
      <c r="M429" s="198" t="s">
        <v>1</v>
      </c>
      <c r="N429" s="199" t="s">
        <v>40</v>
      </c>
      <c r="O429" s="71"/>
      <c r="P429" s="200">
        <f>O429*H429</f>
        <v>0</v>
      </c>
      <c r="Q429" s="200">
        <v>0</v>
      </c>
      <c r="R429" s="200">
        <f>Q429*H429</f>
        <v>0</v>
      </c>
      <c r="S429" s="200">
        <v>0</v>
      </c>
      <c r="T429" s="201">
        <f>S429*H429</f>
        <v>0</v>
      </c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R429" s="202" t="s">
        <v>290</v>
      </c>
      <c r="AT429" s="202" t="s">
        <v>167</v>
      </c>
      <c r="AU429" s="202" t="s">
        <v>84</v>
      </c>
      <c r="AY429" s="17" t="s">
        <v>164</v>
      </c>
      <c r="BE429" s="203">
        <f>IF(N429="základní",J429,0)</f>
        <v>0</v>
      </c>
      <c r="BF429" s="203">
        <f>IF(N429="snížená",J429,0)</f>
        <v>0</v>
      </c>
      <c r="BG429" s="203">
        <f>IF(N429="zákl. přenesená",J429,0)</f>
        <v>0</v>
      </c>
      <c r="BH429" s="203">
        <f>IF(N429="sníž. přenesená",J429,0)</f>
        <v>0</v>
      </c>
      <c r="BI429" s="203">
        <f>IF(N429="nulová",J429,0)</f>
        <v>0</v>
      </c>
      <c r="BJ429" s="17" t="s">
        <v>82</v>
      </c>
      <c r="BK429" s="203">
        <f>ROUND(I429*H429,2)</f>
        <v>0</v>
      </c>
      <c r="BL429" s="17" t="s">
        <v>290</v>
      </c>
      <c r="BM429" s="202" t="s">
        <v>2231</v>
      </c>
    </row>
    <row r="430" spans="1:65" s="12" customFormat="1" ht="22.9" customHeight="1">
      <c r="B430" s="175"/>
      <c r="C430" s="176"/>
      <c r="D430" s="177" t="s">
        <v>74</v>
      </c>
      <c r="E430" s="189" t="s">
        <v>2232</v>
      </c>
      <c r="F430" s="189" t="s">
        <v>2233</v>
      </c>
      <c r="G430" s="176"/>
      <c r="H430" s="176"/>
      <c r="I430" s="179"/>
      <c r="J430" s="190">
        <f>BK430</f>
        <v>0</v>
      </c>
      <c r="K430" s="176"/>
      <c r="L430" s="181"/>
      <c r="M430" s="182"/>
      <c r="N430" s="183"/>
      <c r="O430" s="183"/>
      <c r="P430" s="184">
        <f>SUM(P431:P503)</f>
        <v>0</v>
      </c>
      <c r="Q430" s="183"/>
      <c r="R430" s="184">
        <f>SUM(R431:R503)</f>
        <v>0</v>
      </c>
      <c r="S430" s="183"/>
      <c r="T430" s="185">
        <f>SUM(T431:T503)</f>
        <v>0</v>
      </c>
      <c r="AR430" s="186" t="s">
        <v>82</v>
      </c>
      <c r="AT430" s="187" t="s">
        <v>74</v>
      </c>
      <c r="AU430" s="187" t="s">
        <v>82</v>
      </c>
      <c r="AY430" s="186" t="s">
        <v>164</v>
      </c>
      <c r="BK430" s="188">
        <f>SUM(BK431:BK503)</f>
        <v>0</v>
      </c>
    </row>
    <row r="431" spans="1:65" s="2" customFormat="1" ht="16.5" customHeight="1">
      <c r="A431" s="34"/>
      <c r="B431" s="35"/>
      <c r="C431" s="232" t="s">
        <v>1079</v>
      </c>
      <c r="D431" s="232" t="s">
        <v>291</v>
      </c>
      <c r="E431" s="233" t="s">
        <v>2234</v>
      </c>
      <c r="F431" s="234" t="s">
        <v>2235</v>
      </c>
      <c r="G431" s="235" t="s">
        <v>204</v>
      </c>
      <c r="H431" s="236">
        <v>88</v>
      </c>
      <c r="I431" s="237"/>
      <c r="J431" s="238">
        <f>ROUND(I431*H431,2)</f>
        <v>0</v>
      </c>
      <c r="K431" s="234" t="s">
        <v>1</v>
      </c>
      <c r="L431" s="239"/>
      <c r="M431" s="240" t="s">
        <v>1</v>
      </c>
      <c r="N431" s="241" t="s">
        <v>40</v>
      </c>
      <c r="O431" s="71"/>
      <c r="P431" s="200">
        <f>O431*H431</f>
        <v>0</v>
      </c>
      <c r="Q431" s="200">
        <v>0</v>
      </c>
      <c r="R431" s="200">
        <f>Q431*H431</f>
        <v>0</v>
      </c>
      <c r="S431" s="200">
        <v>0</v>
      </c>
      <c r="T431" s="201">
        <f>S431*H431</f>
        <v>0</v>
      </c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R431" s="202" t="s">
        <v>992</v>
      </c>
      <c r="AT431" s="202" t="s">
        <v>291</v>
      </c>
      <c r="AU431" s="202" t="s">
        <v>84</v>
      </c>
      <c r="AY431" s="17" t="s">
        <v>164</v>
      </c>
      <c r="BE431" s="203">
        <f>IF(N431="základní",J431,0)</f>
        <v>0</v>
      </c>
      <c r="BF431" s="203">
        <f>IF(N431="snížená",J431,0)</f>
        <v>0</v>
      </c>
      <c r="BG431" s="203">
        <f>IF(N431="zákl. přenesená",J431,0)</f>
        <v>0</v>
      </c>
      <c r="BH431" s="203">
        <f>IF(N431="sníž. přenesená",J431,0)</f>
        <v>0</v>
      </c>
      <c r="BI431" s="203">
        <f>IF(N431="nulová",J431,0)</f>
        <v>0</v>
      </c>
      <c r="BJ431" s="17" t="s">
        <v>82</v>
      </c>
      <c r="BK431" s="203">
        <f>ROUND(I431*H431,2)</f>
        <v>0</v>
      </c>
      <c r="BL431" s="17" t="s">
        <v>992</v>
      </c>
      <c r="BM431" s="202" t="s">
        <v>2236</v>
      </c>
    </row>
    <row r="432" spans="1:65" s="14" customFormat="1" ht="11.25">
      <c r="B432" s="220"/>
      <c r="C432" s="221"/>
      <c r="D432" s="211" t="s">
        <v>176</v>
      </c>
      <c r="E432" s="222" t="s">
        <v>1</v>
      </c>
      <c r="F432" s="223" t="s">
        <v>2237</v>
      </c>
      <c r="G432" s="221"/>
      <c r="H432" s="224">
        <v>68</v>
      </c>
      <c r="I432" s="225"/>
      <c r="J432" s="221"/>
      <c r="K432" s="221"/>
      <c r="L432" s="226"/>
      <c r="M432" s="227"/>
      <c r="N432" s="228"/>
      <c r="O432" s="228"/>
      <c r="P432" s="228"/>
      <c r="Q432" s="228"/>
      <c r="R432" s="228"/>
      <c r="S432" s="228"/>
      <c r="T432" s="229"/>
      <c r="AT432" s="230" t="s">
        <v>176</v>
      </c>
      <c r="AU432" s="230" t="s">
        <v>84</v>
      </c>
      <c r="AV432" s="14" t="s">
        <v>84</v>
      </c>
      <c r="AW432" s="14" t="s">
        <v>31</v>
      </c>
      <c r="AX432" s="14" t="s">
        <v>75</v>
      </c>
      <c r="AY432" s="230" t="s">
        <v>164</v>
      </c>
    </row>
    <row r="433" spans="1:65" s="14" customFormat="1" ht="11.25">
      <c r="B433" s="220"/>
      <c r="C433" s="221"/>
      <c r="D433" s="211" t="s">
        <v>176</v>
      </c>
      <c r="E433" s="222" t="s">
        <v>1</v>
      </c>
      <c r="F433" s="223" t="s">
        <v>2238</v>
      </c>
      <c r="G433" s="221"/>
      <c r="H433" s="224">
        <v>20</v>
      </c>
      <c r="I433" s="225"/>
      <c r="J433" s="221"/>
      <c r="K433" s="221"/>
      <c r="L433" s="226"/>
      <c r="M433" s="227"/>
      <c r="N433" s="228"/>
      <c r="O433" s="228"/>
      <c r="P433" s="228"/>
      <c r="Q433" s="228"/>
      <c r="R433" s="228"/>
      <c r="S433" s="228"/>
      <c r="T433" s="229"/>
      <c r="AT433" s="230" t="s">
        <v>176</v>
      </c>
      <c r="AU433" s="230" t="s">
        <v>84</v>
      </c>
      <c r="AV433" s="14" t="s">
        <v>84</v>
      </c>
      <c r="AW433" s="14" t="s">
        <v>31</v>
      </c>
      <c r="AX433" s="14" t="s">
        <v>75</v>
      </c>
      <c r="AY433" s="230" t="s">
        <v>164</v>
      </c>
    </row>
    <row r="434" spans="1:65" s="2" customFormat="1" ht="16.5" customHeight="1">
      <c r="A434" s="34"/>
      <c r="B434" s="35"/>
      <c r="C434" s="232" t="s">
        <v>1084</v>
      </c>
      <c r="D434" s="232" t="s">
        <v>291</v>
      </c>
      <c r="E434" s="233" t="s">
        <v>2239</v>
      </c>
      <c r="F434" s="234" t="s">
        <v>2240</v>
      </c>
      <c r="G434" s="235" t="s">
        <v>204</v>
      </c>
      <c r="H434" s="236">
        <v>348</v>
      </c>
      <c r="I434" s="237"/>
      <c r="J434" s="238">
        <f>ROUND(I434*H434,2)</f>
        <v>0</v>
      </c>
      <c r="K434" s="234" t="s">
        <v>1</v>
      </c>
      <c r="L434" s="239"/>
      <c r="M434" s="240" t="s">
        <v>1</v>
      </c>
      <c r="N434" s="241" t="s">
        <v>40</v>
      </c>
      <c r="O434" s="71"/>
      <c r="P434" s="200">
        <f>O434*H434</f>
        <v>0</v>
      </c>
      <c r="Q434" s="200">
        <v>0</v>
      </c>
      <c r="R434" s="200">
        <f>Q434*H434</f>
        <v>0</v>
      </c>
      <c r="S434" s="200">
        <v>0</v>
      </c>
      <c r="T434" s="201">
        <f>S434*H434</f>
        <v>0</v>
      </c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R434" s="202" t="s">
        <v>992</v>
      </c>
      <c r="AT434" s="202" t="s">
        <v>291</v>
      </c>
      <c r="AU434" s="202" t="s">
        <v>84</v>
      </c>
      <c r="AY434" s="17" t="s">
        <v>164</v>
      </c>
      <c r="BE434" s="203">
        <f>IF(N434="základní",J434,0)</f>
        <v>0</v>
      </c>
      <c r="BF434" s="203">
        <f>IF(N434="snížená",J434,0)</f>
        <v>0</v>
      </c>
      <c r="BG434" s="203">
        <f>IF(N434="zákl. přenesená",J434,0)</f>
        <v>0</v>
      </c>
      <c r="BH434" s="203">
        <f>IF(N434="sníž. přenesená",J434,0)</f>
        <v>0</v>
      </c>
      <c r="BI434" s="203">
        <f>IF(N434="nulová",J434,0)</f>
        <v>0</v>
      </c>
      <c r="BJ434" s="17" t="s">
        <v>82</v>
      </c>
      <c r="BK434" s="203">
        <f>ROUND(I434*H434,2)</f>
        <v>0</v>
      </c>
      <c r="BL434" s="17" t="s">
        <v>992</v>
      </c>
      <c r="BM434" s="202" t="s">
        <v>2241</v>
      </c>
    </row>
    <row r="435" spans="1:65" s="14" customFormat="1" ht="11.25">
      <c r="B435" s="220"/>
      <c r="C435" s="221"/>
      <c r="D435" s="211" t="s">
        <v>176</v>
      </c>
      <c r="E435" s="222" t="s">
        <v>1</v>
      </c>
      <c r="F435" s="223" t="s">
        <v>2242</v>
      </c>
      <c r="G435" s="221"/>
      <c r="H435" s="224">
        <v>268</v>
      </c>
      <c r="I435" s="225"/>
      <c r="J435" s="221"/>
      <c r="K435" s="221"/>
      <c r="L435" s="226"/>
      <c r="M435" s="227"/>
      <c r="N435" s="228"/>
      <c r="O435" s="228"/>
      <c r="P435" s="228"/>
      <c r="Q435" s="228"/>
      <c r="R435" s="228"/>
      <c r="S435" s="228"/>
      <c r="T435" s="229"/>
      <c r="AT435" s="230" t="s">
        <v>176</v>
      </c>
      <c r="AU435" s="230" t="s">
        <v>84</v>
      </c>
      <c r="AV435" s="14" t="s">
        <v>84</v>
      </c>
      <c r="AW435" s="14" t="s">
        <v>31</v>
      </c>
      <c r="AX435" s="14" t="s">
        <v>75</v>
      </c>
      <c r="AY435" s="230" t="s">
        <v>164</v>
      </c>
    </row>
    <row r="436" spans="1:65" s="14" customFormat="1" ht="11.25">
      <c r="B436" s="220"/>
      <c r="C436" s="221"/>
      <c r="D436" s="211" t="s">
        <v>176</v>
      </c>
      <c r="E436" s="222" t="s">
        <v>1</v>
      </c>
      <c r="F436" s="223" t="s">
        <v>2243</v>
      </c>
      <c r="G436" s="221"/>
      <c r="H436" s="224">
        <v>80</v>
      </c>
      <c r="I436" s="225"/>
      <c r="J436" s="221"/>
      <c r="K436" s="221"/>
      <c r="L436" s="226"/>
      <c r="M436" s="227"/>
      <c r="N436" s="228"/>
      <c r="O436" s="228"/>
      <c r="P436" s="228"/>
      <c r="Q436" s="228"/>
      <c r="R436" s="228"/>
      <c r="S436" s="228"/>
      <c r="T436" s="229"/>
      <c r="AT436" s="230" t="s">
        <v>176</v>
      </c>
      <c r="AU436" s="230" t="s">
        <v>84</v>
      </c>
      <c r="AV436" s="14" t="s">
        <v>84</v>
      </c>
      <c r="AW436" s="14" t="s">
        <v>31</v>
      </c>
      <c r="AX436" s="14" t="s">
        <v>75</v>
      </c>
      <c r="AY436" s="230" t="s">
        <v>164</v>
      </c>
    </row>
    <row r="437" spans="1:65" s="2" customFormat="1" ht="16.5" customHeight="1">
      <c r="A437" s="34"/>
      <c r="B437" s="35"/>
      <c r="C437" s="232" t="s">
        <v>1091</v>
      </c>
      <c r="D437" s="232" t="s">
        <v>291</v>
      </c>
      <c r="E437" s="233" t="s">
        <v>2244</v>
      </c>
      <c r="F437" s="234" t="s">
        <v>2245</v>
      </c>
      <c r="G437" s="235" t="s">
        <v>204</v>
      </c>
      <c r="H437" s="236">
        <v>98</v>
      </c>
      <c r="I437" s="237"/>
      <c r="J437" s="238">
        <f>ROUND(I437*H437,2)</f>
        <v>0</v>
      </c>
      <c r="K437" s="234" t="s">
        <v>1</v>
      </c>
      <c r="L437" s="239"/>
      <c r="M437" s="240" t="s">
        <v>1</v>
      </c>
      <c r="N437" s="241" t="s">
        <v>40</v>
      </c>
      <c r="O437" s="71"/>
      <c r="P437" s="200">
        <f>O437*H437</f>
        <v>0</v>
      </c>
      <c r="Q437" s="200">
        <v>0</v>
      </c>
      <c r="R437" s="200">
        <f>Q437*H437</f>
        <v>0</v>
      </c>
      <c r="S437" s="200">
        <v>0</v>
      </c>
      <c r="T437" s="201">
        <f>S437*H437</f>
        <v>0</v>
      </c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R437" s="202" t="s">
        <v>992</v>
      </c>
      <c r="AT437" s="202" t="s">
        <v>291</v>
      </c>
      <c r="AU437" s="202" t="s">
        <v>84</v>
      </c>
      <c r="AY437" s="17" t="s">
        <v>164</v>
      </c>
      <c r="BE437" s="203">
        <f>IF(N437="základní",J437,0)</f>
        <v>0</v>
      </c>
      <c r="BF437" s="203">
        <f>IF(N437="snížená",J437,0)</f>
        <v>0</v>
      </c>
      <c r="BG437" s="203">
        <f>IF(N437="zákl. přenesená",J437,0)</f>
        <v>0</v>
      </c>
      <c r="BH437" s="203">
        <f>IF(N437="sníž. přenesená",J437,0)</f>
        <v>0</v>
      </c>
      <c r="BI437" s="203">
        <f>IF(N437="nulová",J437,0)</f>
        <v>0</v>
      </c>
      <c r="BJ437" s="17" t="s">
        <v>82</v>
      </c>
      <c r="BK437" s="203">
        <f>ROUND(I437*H437,2)</f>
        <v>0</v>
      </c>
      <c r="BL437" s="17" t="s">
        <v>992</v>
      </c>
      <c r="BM437" s="202" t="s">
        <v>2246</v>
      </c>
    </row>
    <row r="438" spans="1:65" s="14" customFormat="1" ht="11.25">
      <c r="B438" s="220"/>
      <c r="C438" s="221"/>
      <c r="D438" s="211" t="s">
        <v>176</v>
      </c>
      <c r="E438" s="222" t="s">
        <v>1</v>
      </c>
      <c r="F438" s="223" t="s">
        <v>2247</v>
      </c>
      <c r="G438" s="221"/>
      <c r="H438" s="224">
        <v>76</v>
      </c>
      <c r="I438" s="225"/>
      <c r="J438" s="221"/>
      <c r="K438" s="221"/>
      <c r="L438" s="226"/>
      <c r="M438" s="227"/>
      <c r="N438" s="228"/>
      <c r="O438" s="228"/>
      <c r="P438" s="228"/>
      <c r="Q438" s="228"/>
      <c r="R438" s="228"/>
      <c r="S438" s="228"/>
      <c r="T438" s="229"/>
      <c r="AT438" s="230" t="s">
        <v>176</v>
      </c>
      <c r="AU438" s="230" t="s">
        <v>84</v>
      </c>
      <c r="AV438" s="14" t="s">
        <v>84</v>
      </c>
      <c r="AW438" s="14" t="s">
        <v>31</v>
      </c>
      <c r="AX438" s="14" t="s">
        <v>75</v>
      </c>
      <c r="AY438" s="230" t="s">
        <v>164</v>
      </c>
    </row>
    <row r="439" spans="1:65" s="14" customFormat="1" ht="11.25">
      <c r="B439" s="220"/>
      <c r="C439" s="221"/>
      <c r="D439" s="211" t="s">
        <v>176</v>
      </c>
      <c r="E439" s="222" t="s">
        <v>1</v>
      </c>
      <c r="F439" s="223" t="s">
        <v>2248</v>
      </c>
      <c r="G439" s="221"/>
      <c r="H439" s="224">
        <v>22</v>
      </c>
      <c r="I439" s="225"/>
      <c r="J439" s="221"/>
      <c r="K439" s="221"/>
      <c r="L439" s="226"/>
      <c r="M439" s="227"/>
      <c r="N439" s="228"/>
      <c r="O439" s="228"/>
      <c r="P439" s="228"/>
      <c r="Q439" s="228"/>
      <c r="R439" s="228"/>
      <c r="S439" s="228"/>
      <c r="T439" s="229"/>
      <c r="AT439" s="230" t="s">
        <v>176</v>
      </c>
      <c r="AU439" s="230" t="s">
        <v>84</v>
      </c>
      <c r="AV439" s="14" t="s">
        <v>84</v>
      </c>
      <c r="AW439" s="14" t="s">
        <v>31</v>
      </c>
      <c r="AX439" s="14" t="s">
        <v>75</v>
      </c>
      <c r="AY439" s="230" t="s">
        <v>164</v>
      </c>
    </row>
    <row r="440" spans="1:65" s="2" customFormat="1" ht="36" customHeight="1">
      <c r="A440" s="34"/>
      <c r="B440" s="35"/>
      <c r="C440" s="191" t="s">
        <v>1097</v>
      </c>
      <c r="D440" s="191" t="s">
        <v>167</v>
      </c>
      <c r="E440" s="192" t="s">
        <v>2249</v>
      </c>
      <c r="F440" s="193" t="s">
        <v>2250</v>
      </c>
      <c r="G440" s="194" t="s">
        <v>204</v>
      </c>
      <c r="H440" s="195">
        <v>534</v>
      </c>
      <c r="I440" s="196"/>
      <c r="J440" s="197">
        <f>ROUND(I440*H440,2)</f>
        <v>0</v>
      </c>
      <c r="K440" s="193" t="s">
        <v>171</v>
      </c>
      <c r="L440" s="39"/>
      <c r="M440" s="198" t="s">
        <v>1</v>
      </c>
      <c r="N440" s="199" t="s">
        <v>40</v>
      </c>
      <c r="O440" s="71"/>
      <c r="P440" s="200">
        <f>O440*H440</f>
        <v>0</v>
      </c>
      <c r="Q440" s="200">
        <v>0</v>
      </c>
      <c r="R440" s="200">
        <f>Q440*H440</f>
        <v>0</v>
      </c>
      <c r="S440" s="200">
        <v>0</v>
      </c>
      <c r="T440" s="201">
        <f>S440*H440</f>
        <v>0</v>
      </c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R440" s="202" t="s">
        <v>290</v>
      </c>
      <c r="AT440" s="202" t="s">
        <v>167</v>
      </c>
      <c r="AU440" s="202" t="s">
        <v>84</v>
      </c>
      <c r="AY440" s="17" t="s">
        <v>164</v>
      </c>
      <c r="BE440" s="203">
        <f>IF(N440="základní",J440,0)</f>
        <v>0</v>
      </c>
      <c r="BF440" s="203">
        <f>IF(N440="snížená",J440,0)</f>
        <v>0</v>
      </c>
      <c r="BG440" s="203">
        <f>IF(N440="zákl. přenesená",J440,0)</f>
        <v>0</v>
      </c>
      <c r="BH440" s="203">
        <f>IF(N440="sníž. přenesená",J440,0)</f>
        <v>0</v>
      </c>
      <c r="BI440" s="203">
        <f>IF(N440="nulová",J440,0)</f>
        <v>0</v>
      </c>
      <c r="BJ440" s="17" t="s">
        <v>82</v>
      </c>
      <c r="BK440" s="203">
        <f>ROUND(I440*H440,2)</f>
        <v>0</v>
      </c>
      <c r="BL440" s="17" t="s">
        <v>290</v>
      </c>
      <c r="BM440" s="202" t="s">
        <v>2251</v>
      </c>
    </row>
    <row r="441" spans="1:65" s="2" customFormat="1" ht="11.25">
      <c r="A441" s="34"/>
      <c r="B441" s="35"/>
      <c r="C441" s="36"/>
      <c r="D441" s="204" t="s">
        <v>174</v>
      </c>
      <c r="E441" s="36"/>
      <c r="F441" s="205" t="s">
        <v>2252</v>
      </c>
      <c r="G441" s="36"/>
      <c r="H441" s="36"/>
      <c r="I441" s="206"/>
      <c r="J441" s="36"/>
      <c r="K441" s="36"/>
      <c r="L441" s="39"/>
      <c r="M441" s="207"/>
      <c r="N441" s="208"/>
      <c r="O441" s="71"/>
      <c r="P441" s="71"/>
      <c r="Q441" s="71"/>
      <c r="R441" s="71"/>
      <c r="S441" s="71"/>
      <c r="T441" s="72"/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T441" s="17" t="s">
        <v>174</v>
      </c>
      <c r="AU441" s="17" t="s">
        <v>84</v>
      </c>
    </row>
    <row r="442" spans="1:65" s="2" customFormat="1" ht="16.5" customHeight="1">
      <c r="A442" s="34"/>
      <c r="B442" s="35"/>
      <c r="C442" s="232" t="s">
        <v>1102</v>
      </c>
      <c r="D442" s="232" t="s">
        <v>291</v>
      </c>
      <c r="E442" s="233" t="s">
        <v>2253</v>
      </c>
      <c r="F442" s="234" t="s">
        <v>2254</v>
      </c>
      <c r="G442" s="235" t="s">
        <v>204</v>
      </c>
      <c r="H442" s="236">
        <v>20</v>
      </c>
      <c r="I442" s="237"/>
      <c r="J442" s="238">
        <f>ROUND(I442*H442,2)</f>
        <v>0</v>
      </c>
      <c r="K442" s="234" t="s">
        <v>1</v>
      </c>
      <c r="L442" s="239"/>
      <c r="M442" s="240" t="s">
        <v>1</v>
      </c>
      <c r="N442" s="241" t="s">
        <v>40</v>
      </c>
      <c r="O442" s="71"/>
      <c r="P442" s="200">
        <f>O442*H442</f>
        <v>0</v>
      </c>
      <c r="Q442" s="200">
        <v>0</v>
      </c>
      <c r="R442" s="200">
        <f>Q442*H442</f>
        <v>0</v>
      </c>
      <c r="S442" s="200">
        <v>0</v>
      </c>
      <c r="T442" s="201">
        <f>S442*H442</f>
        <v>0</v>
      </c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R442" s="202" t="s">
        <v>992</v>
      </c>
      <c r="AT442" s="202" t="s">
        <v>291</v>
      </c>
      <c r="AU442" s="202" t="s">
        <v>84</v>
      </c>
      <c r="AY442" s="17" t="s">
        <v>164</v>
      </c>
      <c r="BE442" s="203">
        <f>IF(N442="základní",J442,0)</f>
        <v>0</v>
      </c>
      <c r="BF442" s="203">
        <f>IF(N442="snížená",J442,0)</f>
        <v>0</v>
      </c>
      <c r="BG442" s="203">
        <f>IF(N442="zákl. přenesená",J442,0)</f>
        <v>0</v>
      </c>
      <c r="BH442" s="203">
        <f>IF(N442="sníž. přenesená",J442,0)</f>
        <v>0</v>
      </c>
      <c r="BI442" s="203">
        <f>IF(N442="nulová",J442,0)</f>
        <v>0</v>
      </c>
      <c r="BJ442" s="17" t="s">
        <v>82</v>
      </c>
      <c r="BK442" s="203">
        <f>ROUND(I442*H442,2)</f>
        <v>0</v>
      </c>
      <c r="BL442" s="17" t="s">
        <v>992</v>
      </c>
      <c r="BM442" s="202" t="s">
        <v>2255</v>
      </c>
    </row>
    <row r="443" spans="1:65" s="14" customFormat="1" ht="11.25">
      <c r="B443" s="220"/>
      <c r="C443" s="221"/>
      <c r="D443" s="211" t="s">
        <v>176</v>
      </c>
      <c r="E443" s="222" t="s">
        <v>1</v>
      </c>
      <c r="F443" s="223" t="s">
        <v>320</v>
      </c>
      <c r="G443" s="221"/>
      <c r="H443" s="224">
        <v>20</v>
      </c>
      <c r="I443" s="225"/>
      <c r="J443" s="221"/>
      <c r="K443" s="221"/>
      <c r="L443" s="226"/>
      <c r="M443" s="227"/>
      <c r="N443" s="228"/>
      <c r="O443" s="228"/>
      <c r="P443" s="228"/>
      <c r="Q443" s="228"/>
      <c r="R443" s="228"/>
      <c r="S443" s="228"/>
      <c r="T443" s="229"/>
      <c r="AT443" s="230" t="s">
        <v>176</v>
      </c>
      <c r="AU443" s="230" t="s">
        <v>84</v>
      </c>
      <c r="AV443" s="14" t="s">
        <v>84</v>
      </c>
      <c r="AW443" s="14" t="s">
        <v>31</v>
      </c>
      <c r="AX443" s="14" t="s">
        <v>75</v>
      </c>
      <c r="AY443" s="230" t="s">
        <v>164</v>
      </c>
    </row>
    <row r="444" spans="1:65" s="2" customFormat="1" ht="36" customHeight="1">
      <c r="A444" s="34"/>
      <c r="B444" s="35"/>
      <c r="C444" s="191" t="s">
        <v>1110</v>
      </c>
      <c r="D444" s="191" t="s">
        <v>167</v>
      </c>
      <c r="E444" s="192" t="s">
        <v>2256</v>
      </c>
      <c r="F444" s="193" t="s">
        <v>2257</v>
      </c>
      <c r="G444" s="194" t="s">
        <v>204</v>
      </c>
      <c r="H444" s="195">
        <v>20</v>
      </c>
      <c r="I444" s="196"/>
      <c r="J444" s="197">
        <f>ROUND(I444*H444,2)</f>
        <v>0</v>
      </c>
      <c r="K444" s="193" t="s">
        <v>171</v>
      </c>
      <c r="L444" s="39"/>
      <c r="M444" s="198" t="s">
        <v>1</v>
      </c>
      <c r="N444" s="199" t="s">
        <v>40</v>
      </c>
      <c r="O444" s="71"/>
      <c r="P444" s="200">
        <f>O444*H444</f>
        <v>0</v>
      </c>
      <c r="Q444" s="200">
        <v>0</v>
      </c>
      <c r="R444" s="200">
        <f>Q444*H444</f>
        <v>0</v>
      </c>
      <c r="S444" s="200">
        <v>0</v>
      </c>
      <c r="T444" s="201">
        <f>S444*H444</f>
        <v>0</v>
      </c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R444" s="202" t="s">
        <v>290</v>
      </c>
      <c r="AT444" s="202" t="s">
        <v>167</v>
      </c>
      <c r="AU444" s="202" t="s">
        <v>84</v>
      </c>
      <c r="AY444" s="17" t="s">
        <v>164</v>
      </c>
      <c r="BE444" s="203">
        <f>IF(N444="základní",J444,0)</f>
        <v>0</v>
      </c>
      <c r="BF444" s="203">
        <f>IF(N444="snížená",J444,0)</f>
        <v>0</v>
      </c>
      <c r="BG444" s="203">
        <f>IF(N444="zákl. přenesená",J444,0)</f>
        <v>0</v>
      </c>
      <c r="BH444" s="203">
        <f>IF(N444="sníž. přenesená",J444,0)</f>
        <v>0</v>
      </c>
      <c r="BI444" s="203">
        <f>IF(N444="nulová",J444,0)</f>
        <v>0</v>
      </c>
      <c r="BJ444" s="17" t="s">
        <v>82</v>
      </c>
      <c r="BK444" s="203">
        <f>ROUND(I444*H444,2)</f>
        <v>0</v>
      </c>
      <c r="BL444" s="17" t="s">
        <v>290</v>
      </c>
      <c r="BM444" s="202" t="s">
        <v>2258</v>
      </c>
    </row>
    <row r="445" spans="1:65" s="2" customFormat="1" ht="11.25">
      <c r="A445" s="34"/>
      <c r="B445" s="35"/>
      <c r="C445" s="36"/>
      <c r="D445" s="204" t="s">
        <v>174</v>
      </c>
      <c r="E445" s="36"/>
      <c r="F445" s="205" t="s">
        <v>2259</v>
      </c>
      <c r="G445" s="36"/>
      <c r="H445" s="36"/>
      <c r="I445" s="206"/>
      <c r="J445" s="36"/>
      <c r="K445" s="36"/>
      <c r="L445" s="39"/>
      <c r="M445" s="207"/>
      <c r="N445" s="208"/>
      <c r="O445" s="71"/>
      <c r="P445" s="71"/>
      <c r="Q445" s="71"/>
      <c r="R445" s="71"/>
      <c r="S445" s="71"/>
      <c r="T445" s="72"/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T445" s="17" t="s">
        <v>174</v>
      </c>
      <c r="AU445" s="17" t="s">
        <v>84</v>
      </c>
    </row>
    <row r="446" spans="1:65" s="2" customFormat="1" ht="26.45" customHeight="1">
      <c r="A446" s="34"/>
      <c r="B446" s="35"/>
      <c r="C446" s="232" t="s">
        <v>1115</v>
      </c>
      <c r="D446" s="232" t="s">
        <v>291</v>
      </c>
      <c r="E446" s="233" t="s">
        <v>2260</v>
      </c>
      <c r="F446" s="234" t="s">
        <v>2261</v>
      </c>
      <c r="G446" s="235" t="s">
        <v>204</v>
      </c>
      <c r="H446" s="236">
        <v>30</v>
      </c>
      <c r="I446" s="237"/>
      <c r="J446" s="238">
        <f>ROUND(I446*H446,2)</f>
        <v>0</v>
      </c>
      <c r="K446" s="234" t="s">
        <v>1</v>
      </c>
      <c r="L446" s="239"/>
      <c r="M446" s="240" t="s">
        <v>1</v>
      </c>
      <c r="N446" s="241" t="s">
        <v>40</v>
      </c>
      <c r="O446" s="71"/>
      <c r="P446" s="200">
        <f>O446*H446</f>
        <v>0</v>
      </c>
      <c r="Q446" s="200">
        <v>0</v>
      </c>
      <c r="R446" s="200">
        <f>Q446*H446</f>
        <v>0</v>
      </c>
      <c r="S446" s="200">
        <v>0</v>
      </c>
      <c r="T446" s="201">
        <f>S446*H446</f>
        <v>0</v>
      </c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R446" s="202" t="s">
        <v>992</v>
      </c>
      <c r="AT446" s="202" t="s">
        <v>291</v>
      </c>
      <c r="AU446" s="202" t="s">
        <v>84</v>
      </c>
      <c r="AY446" s="17" t="s">
        <v>164</v>
      </c>
      <c r="BE446" s="203">
        <f>IF(N446="základní",J446,0)</f>
        <v>0</v>
      </c>
      <c r="BF446" s="203">
        <f>IF(N446="snížená",J446,0)</f>
        <v>0</v>
      </c>
      <c r="BG446" s="203">
        <f>IF(N446="zákl. přenesená",J446,0)</f>
        <v>0</v>
      </c>
      <c r="BH446" s="203">
        <f>IF(N446="sníž. přenesená",J446,0)</f>
        <v>0</v>
      </c>
      <c r="BI446" s="203">
        <f>IF(N446="nulová",J446,0)</f>
        <v>0</v>
      </c>
      <c r="BJ446" s="17" t="s">
        <v>82</v>
      </c>
      <c r="BK446" s="203">
        <f>ROUND(I446*H446,2)</f>
        <v>0</v>
      </c>
      <c r="BL446" s="17" t="s">
        <v>992</v>
      </c>
      <c r="BM446" s="202" t="s">
        <v>2262</v>
      </c>
    </row>
    <row r="447" spans="1:65" s="14" customFormat="1" ht="11.25">
      <c r="B447" s="220"/>
      <c r="C447" s="221"/>
      <c r="D447" s="211" t="s">
        <v>176</v>
      </c>
      <c r="E447" s="222" t="s">
        <v>1</v>
      </c>
      <c r="F447" s="223" t="s">
        <v>2263</v>
      </c>
      <c r="G447" s="221"/>
      <c r="H447" s="224">
        <v>25</v>
      </c>
      <c r="I447" s="225"/>
      <c r="J447" s="221"/>
      <c r="K447" s="221"/>
      <c r="L447" s="226"/>
      <c r="M447" s="227"/>
      <c r="N447" s="228"/>
      <c r="O447" s="228"/>
      <c r="P447" s="228"/>
      <c r="Q447" s="228"/>
      <c r="R447" s="228"/>
      <c r="S447" s="228"/>
      <c r="T447" s="229"/>
      <c r="AT447" s="230" t="s">
        <v>176</v>
      </c>
      <c r="AU447" s="230" t="s">
        <v>84</v>
      </c>
      <c r="AV447" s="14" t="s">
        <v>84</v>
      </c>
      <c r="AW447" s="14" t="s">
        <v>31</v>
      </c>
      <c r="AX447" s="14" t="s">
        <v>75</v>
      </c>
      <c r="AY447" s="230" t="s">
        <v>164</v>
      </c>
    </row>
    <row r="448" spans="1:65" s="14" customFormat="1" ht="11.25">
      <c r="B448" s="220"/>
      <c r="C448" s="221"/>
      <c r="D448" s="211" t="s">
        <v>176</v>
      </c>
      <c r="E448" s="222" t="s">
        <v>1</v>
      </c>
      <c r="F448" s="223" t="s">
        <v>2264</v>
      </c>
      <c r="G448" s="221"/>
      <c r="H448" s="224">
        <v>5</v>
      </c>
      <c r="I448" s="225"/>
      <c r="J448" s="221"/>
      <c r="K448" s="221"/>
      <c r="L448" s="226"/>
      <c r="M448" s="227"/>
      <c r="N448" s="228"/>
      <c r="O448" s="228"/>
      <c r="P448" s="228"/>
      <c r="Q448" s="228"/>
      <c r="R448" s="228"/>
      <c r="S448" s="228"/>
      <c r="T448" s="229"/>
      <c r="AT448" s="230" t="s">
        <v>176</v>
      </c>
      <c r="AU448" s="230" t="s">
        <v>84</v>
      </c>
      <c r="AV448" s="14" t="s">
        <v>84</v>
      </c>
      <c r="AW448" s="14" t="s">
        <v>31</v>
      </c>
      <c r="AX448" s="14" t="s">
        <v>75</v>
      </c>
      <c r="AY448" s="230" t="s">
        <v>164</v>
      </c>
    </row>
    <row r="449" spans="1:65" s="2" customFormat="1" ht="26.45" customHeight="1">
      <c r="A449" s="34"/>
      <c r="B449" s="35"/>
      <c r="C449" s="191" t="s">
        <v>1120</v>
      </c>
      <c r="D449" s="191" t="s">
        <v>167</v>
      </c>
      <c r="E449" s="192" t="s">
        <v>2265</v>
      </c>
      <c r="F449" s="193" t="s">
        <v>2266</v>
      </c>
      <c r="G449" s="194" t="s">
        <v>204</v>
      </c>
      <c r="H449" s="195">
        <v>30</v>
      </c>
      <c r="I449" s="196"/>
      <c r="J449" s="197">
        <f>ROUND(I449*H449,2)</f>
        <v>0</v>
      </c>
      <c r="K449" s="193" t="s">
        <v>171</v>
      </c>
      <c r="L449" s="39"/>
      <c r="M449" s="198" t="s">
        <v>1</v>
      </c>
      <c r="N449" s="199" t="s">
        <v>40</v>
      </c>
      <c r="O449" s="71"/>
      <c r="P449" s="200">
        <f>O449*H449</f>
        <v>0</v>
      </c>
      <c r="Q449" s="200">
        <v>0</v>
      </c>
      <c r="R449" s="200">
        <f>Q449*H449</f>
        <v>0</v>
      </c>
      <c r="S449" s="200">
        <v>0</v>
      </c>
      <c r="T449" s="201">
        <f>S449*H449</f>
        <v>0</v>
      </c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R449" s="202" t="s">
        <v>290</v>
      </c>
      <c r="AT449" s="202" t="s">
        <v>167</v>
      </c>
      <c r="AU449" s="202" t="s">
        <v>84</v>
      </c>
      <c r="AY449" s="17" t="s">
        <v>164</v>
      </c>
      <c r="BE449" s="203">
        <f>IF(N449="základní",J449,0)</f>
        <v>0</v>
      </c>
      <c r="BF449" s="203">
        <f>IF(N449="snížená",J449,0)</f>
        <v>0</v>
      </c>
      <c r="BG449" s="203">
        <f>IF(N449="zákl. přenesená",J449,0)</f>
        <v>0</v>
      </c>
      <c r="BH449" s="203">
        <f>IF(N449="sníž. přenesená",J449,0)</f>
        <v>0</v>
      </c>
      <c r="BI449" s="203">
        <f>IF(N449="nulová",J449,0)</f>
        <v>0</v>
      </c>
      <c r="BJ449" s="17" t="s">
        <v>82</v>
      </c>
      <c r="BK449" s="203">
        <f>ROUND(I449*H449,2)</f>
        <v>0</v>
      </c>
      <c r="BL449" s="17" t="s">
        <v>290</v>
      </c>
      <c r="BM449" s="202" t="s">
        <v>2267</v>
      </c>
    </row>
    <row r="450" spans="1:65" s="2" customFormat="1" ht="11.25">
      <c r="A450" s="34"/>
      <c r="B450" s="35"/>
      <c r="C450" s="36"/>
      <c r="D450" s="204" t="s">
        <v>174</v>
      </c>
      <c r="E450" s="36"/>
      <c r="F450" s="205" t="s">
        <v>2268</v>
      </c>
      <c r="G450" s="36"/>
      <c r="H450" s="36"/>
      <c r="I450" s="206"/>
      <c r="J450" s="36"/>
      <c r="K450" s="36"/>
      <c r="L450" s="39"/>
      <c r="M450" s="207"/>
      <c r="N450" s="208"/>
      <c r="O450" s="71"/>
      <c r="P450" s="71"/>
      <c r="Q450" s="71"/>
      <c r="R450" s="71"/>
      <c r="S450" s="71"/>
      <c r="T450" s="72"/>
      <c r="U450" s="34"/>
      <c r="V450" s="34"/>
      <c r="W450" s="34"/>
      <c r="X450" s="34"/>
      <c r="Y450" s="34"/>
      <c r="Z450" s="34"/>
      <c r="AA450" s="34"/>
      <c r="AB450" s="34"/>
      <c r="AC450" s="34"/>
      <c r="AD450" s="34"/>
      <c r="AE450" s="34"/>
      <c r="AT450" s="17" t="s">
        <v>174</v>
      </c>
      <c r="AU450" s="17" t="s">
        <v>84</v>
      </c>
    </row>
    <row r="451" spans="1:65" s="2" customFormat="1" ht="26.45" customHeight="1">
      <c r="A451" s="34"/>
      <c r="B451" s="35"/>
      <c r="C451" s="232" t="s">
        <v>1129</v>
      </c>
      <c r="D451" s="232" t="s">
        <v>291</v>
      </c>
      <c r="E451" s="233" t="s">
        <v>2269</v>
      </c>
      <c r="F451" s="234" t="s">
        <v>2270</v>
      </c>
      <c r="G451" s="235" t="s">
        <v>204</v>
      </c>
      <c r="H451" s="236">
        <v>156</v>
      </c>
      <c r="I451" s="237"/>
      <c r="J451" s="238">
        <f>ROUND(I451*H451,2)</f>
        <v>0</v>
      </c>
      <c r="K451" s="234" t="s">
        <v>1</v>
      </c>
      <c r="L451" s="239"/>
      <c r="M451" s="240" t="s">
        <v>1</v>
      </c>
      <c r="N451" s="241" t="s">
        <v>40</v>
      </c>
      <c r="O451" s="71"/>
      <c r="P451" s="200">
        <f>O451*H451</f>
        <v>0</v>
      </c>
      <c r="Q451" s="200">
        <v>0</v>
      </c>
      <c r="R451" s="200">
        <f>Q451*H451</f>
        <v>0</v>
      </c>
      <c r="S451" s="200">
        <v>0</v>
      </c>
      <c r="T451" s="201">
        <f>S451*H451</f>
        <v>0</v>
      </c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R451" s="202" t="s">
        <v>992</v>
      </c>
      <c r="AT451" s="202" t="s">
        <v>291</v>
      </c>
      <c r="AU451" s="202" t="s">
        <v>84</v>
      </c>
      <c r="AY451" s="17" t="s">
        <v>164</v>
      </c>
      <c r="BE451" s="203">
        <f>IF(N451="základní",J451,0)</f>
        <v>0</v>
      </c>
      <c r="BF451" s="203">
        <f>IF(N451="snížená",J451,0)</f>
        <v>0</v>
      </c>
      <c r="BG451" s="203">
        <f>IF(N451="zákl. přenesená",J451,0)</f>
        <v>0</v>
      </c>
      <c r="BH451" s="203">
        <f>IF(N451="sníž. přenesená",J451,0)</f>
        <v>0</v>
      </c>
      <c r="BI451" s="203">
        <f>IF(N451="nulová",J451,0)</f>
        <v>0</v>
      </c>
      <c r="BJ451" s="17" t="s">
        <v>82</v>
      </c>
      <c r="BK451" s="203">
        <f>ROUND(I451*H451,2)</f>
        <v>0</v>
      </c>
      <c r="BL451" s="17" t="s">
        <v>992</v>
      </c>
      <c r="BM451" s="202" t="s">
        <v>2271</v>
      </c>
    </row>
    <row r="452" spans="1:65" s="14" customFormat="1" ht="11.25">
      <c r="B452" s="220"/>
      <c r="C452" s="221"/>
      <c r="D452" s="211" t="s">
        <v>176</v>
      </c>
      <c r="E452" s="222" t="s">
        <v>1</v>
      </c>
      <c r="F452" s="223" t="s">
        <v>2272</v>
      </c>
      <c r="G452" s="221"/>
      <c r="H452" s="224">
        <v>130</v>
      </c>
      <c r="I452" s="225"/>
      <c r="J452" s="221"/>
      <c r="K452" s="221"/>
      <c r="L452" s="226"/>
      <c r="M452" s="227"/>
      <c r="N452" s="228"/>
      <c r="O452" s="228"/>
      <c r="P452" s="228"/>
      <c r="Q452" s="228"/>
      <c r="R452" s="228"/>
      <c r="S452" s="228"/>
      <c r="T452" s="229"/>
      <c r="AT452" s="230" t="s">
        <v>176</v>
      </c>
      <c r="AU452" s="230" t="s">
        <v>84</v>
      </c>
      <c r="AV452" s="14" t="s">
        <v>84</v>
      </c>
      <c r="AW452" s="14" t="s">
        <v>31</v>
      </c>
      <c r="AX452" s="14" t="s">
        <v>75</v>
      </c>
      <c r="AY452" s="230" t="s">
        <v>164</v>
      </c>
    </row>
    <row r="453" spans="1:65" s="14" customFormat="1" ht="11.25">
      <c r="B453" s="220"/>
      <c r="C453" s="221"/>
      <c r="D453" s="211" t="s">
        <v>176</v>
      </c>
      <c r="E453" s="222" t="s">
        <v>1</v>
      </c>
      <c r="F453" s="223" t="s">
        <v>2273</v>
      </c>
      <c r="G453" s="221"/>
      <c r="H453" s="224">
        <v>26</v>
      </c>
      <c r="I453" s="225"/>
      <c r="J453" s="221"/>
      <c r="K453" s="221"/>
      <c r="L453" s="226"/>
      <c r="M453" s="227"/>
      <c r="N453" s="228"/>
      <c r="O453" s="228"/>
      <c r="P453" s="228"/>
      <c r="Q453" s="228"/>
      <c r="R453" s="228"/>
      <c r="S453" s="228"/>
      <c r="T453" s="229"/>
      <c r="AT453" s="230" t="s">
        <v>176</v>
      </c>
      <c r="AU453" s="230" t="s">
        <v>84</v>
      </c>
      <c r="AV453" s="14" t="s">
        <v>84</v>
      </c>
      <c r="AW453" s="14" t="s">
        <v>31</v>
      </c>
      <c r="AX453" s="14" t="s">
        <v>75</v>
      </c>
      <c r="AY453" s="230" t="s">
        <v>164</v>
      </c>
    </row>
    <row r="454" spans="1:65" s="2" customFormat="1" ht="26.45" customHeight="1">
      <c r="A454" s="34"/>
      <c r="B454" s="35"/>
      <c r="C454" s="232" t="s">
        <v>1136</v>
      </c>
      <c r="D454" s="232" t="s">
        <v>291</v>
      </c>
      <c r="E454" s="233" t="s">
        <v>2274</v>
      </c>
      <c r="F454" s="234" t="s">
        <v>2275</v>
      </c>
      <c r="G454" s="235" t="s">
        <v>204</v>
      </c>
      <c r="H454" s="236">
        <v>636</v>
      </c>
      <c r="I454" s="237"/>
      <c r="J454" s="238">
        <f>ROUND(I454*H454,2)</f>
        <v>0</v>
      </c>
      <c r="K454" s="234" t="s">
        <v>1</v>
      </c>
      <c r="L454" s="239"/>
      <c r="M454" s="240" t="s">
        <v>1</v>
      </c>
      <c r="N454" s="241" t="s">
        <v>40</v>
      </c>
      <c r="O454" s="71"/>
      <c r="P454" s="200">
        <f>O454*H454</f>
        <v>0</v>
      </c>
      <c r="Q454" s="200">
        <v>0</v>
      </c>
      <c r="R454" s="200">
        <f>Q454*H454</f>
        <v>0</v>
      </c>
      <c r="S454" s="200">
        <v>0</v>
      </c>
      <c r="T454" s="201">
        <f>S454*H454</f>
        <v>0</v>
      </c>
      <c r="U454" s="34"/>
      <c r="V454" s="34"/>
      <c r="W454" s="34"/>
      <c r="X454" s="34"/>
      <c r="Y454" s="34"/>
      <c r="Z454" s="34"/>
      <c r="AA454" s="34"/>
      <c r="AB454" s="34"/>
      <c r="AC454" s="34"/>
      <c r="AD454" s="34"/>
      <c r="AE454" s="34"/>
      <c r="AR454" s="202" t="s">
        <v>992</v>
      </c>
      <c r="AT454" s="202" t="s">
        <v>291</v>
      </c>
      <c r="AU454" s="202" t="s">
        <v>84</v>
      </c>
      <c r="AY454" s="17" t="s">
        <v>164</v>
      </c>
      <c r="BE454" s="203">
        <f>IF(N454="základní",J454,0)</f>
        <v>0</v>
      </c>
      <c r="BF454" s="203">
        <f>IF(N454="snížená",J454,0)</f>
        <v>0</v>
      </c>
      <c r="BG454" s="203">
        <f>IF(N454="zákl. přenesená",J454,0)</f>
        <v>0</v>
      </c>
      <c r="BH454" s="203">
        <f>IF(N454="sníž. přenesená",J454,0)</f>
        <v>0</v>
      </c>
      <c r="BI454" s="203">
        <f>IF(N454="nulová",J454,0)</f>
        <v>0</v>
      </c>
      <c r="BJ454" s="17" t="s">
        <v>82</v>
      </c>
      <c r="BK454" s="203">
        <f>ROUND(I454*H454,2)</f>
        <v>0</v>
      </c>
      <c r="BL454" s="17" t="s">
        <v>992</v>
      </c>
      <c r="BM454" s="202" t="s">
        <v>2276</v>
      </c>
    </row>
    <row r="455" spans="1:65" s="14" customFormat="1" ht="11.25">
      <c r="B455" s="220"/>
      <c r="C455" s="221"/>
      <c r="D455" s="211" t="s">
        <v>176</v>
      </c>
      <c r="E455" s="222" t="s">
        <v>1</v>
      </c>
      <c r="F455" s="223" t="s">
        <v>2277</v>
      </c>
      <c r="G455" s="221"/>
      <c r="H455" s="224">
        <v>526</v>
      </c>
      <c r="I455" s="225"/>
      <c r="J455" s="221"/>
      <c r="K455" s="221"/>
      <c r="L455" s="226"/>
      <c r="M455" s="227"/>
      <c r="N455" s="228"/>
      <c r="O455" s="228"/>
      <c r="P455" s="228"/>
      <c r="Q455" s="228"/>
      <c r="R455" s="228"/>
      <c r="S455" s="228"/>
      <c r="T455" s="229"/>
      <c r="AT455" s="230" t="s">
        <v>176</v>
      </c>
      <c r="AU455" s="230" t="s">
        <v>84</v>
      </c>
      <c r="AV455" s="14" t="s">
        <v>84</v>
      </c>
      <c r="AW455" s="14" t="s">
        <v>31</v>
      </c>
      <c r="AX455" s="14" t="s">
        <v>75</v>
      </c>
      <c r="AY455" s="230" t="s">
        <v>164</v>
      </c>
    </row>
    <row r="456" spans="1:65" s="14" customFormat="1" ht="11.25">
      <c r="B456" s="220"/>
      <c r="C456" s="221"/>
      <c r="D456" s="211" t="s">
        <v>176</v>
      </c>
      <c r="E456" s="222" t="s">
        <v>1</v>
      </c>
      <c r="F456" s="223" t="s">
        <v>2278</v>
      </c>
      <c r="G456" s="221"/>
      <c r="H456" s="224">
        <v>110</v>
      </c>
      <c r="I456" s="225"/>
      <c r="J456" s="221"/>
      <c r="K456" s="221"/>
      <c r="L456" s="226"/>
      <c r="M456" s="227"/>
      <c r="N456" s="228"/>
      <c r="O456" s="228"/>
      <c r="P456" s="228"/>
      <c r="Q456" s="228"/>
      <c r="R456" s="228"/>
      <c r="S456" s="228"/>
      <c r="T456" s="229"/>
      <c r="AT456" s="230" t="s">
        <v>176</v>
      </c>
      <c r="AU456" s="230" t="s">
        <v>84</v>
      </c>
      <c r="AV456" s="14" t="s">
        <v>84</v>
      </c>
      <c r="AW456" s="14" t="s">
        <v>31</v>
      </c>
      <c r="AX456" s="14" t="s">
        <v>75</v>
      </c>
      <c r="AY456" s="230" t="s">
        <v>164</v>
      </c>
    </row>
    <row r="457" spans="1:65" s="2" customFormat="1" ht="26.45" customHeight="1">
      <c r="A457" s="34"/>
      <c r="B457" s="35"/>
      <c r="C457" s="191" t="s">
        <v>1143</v>
      </c>
      <c r="D457" s="191" t="s">
        <v>167</v>
      </c>
      <c r="E457" s="192" t="s">
        <v>2279</v>
      </c>
      <c r="F457" s="193" t="s">
        <v>2280</v>
      </c>
      <c r="G457" s="194" t="s">
        <v>204</v>
      </c>
      <c r="H457" s="195">
        <v>792</v>
      </c>
      <c r="I457" s="196"/>
      <c r="J457" s="197">
        <f>ROUND(I457*H457,2)</f>
        <v>0</v>
      </c>
      <c r="K457" s="193" t="s">
        <v>171</v>
      </c>
      <c r="L457" s="39"/>
      <c r="M457" s="198" t="s">
        <v>1</v>
      </c>
      <c r="N457" s="199" t="s">
        <v>40</v>
      </c>
      <c r="O457" s="71"/>
      <c r="P457" s="200">
        <f>O457*H457</f>
        <v>0</v>
      </c>
      <c r="Q457" s="200">
        <v>0</v>
      </c>
      <c r="R457" s="200">
        <f>Q457*H457</f>
        <v>0</v>
      </c>
      <c r="S457" s="200">
        <v>0</v>
      </c>
      <c r="T457" s="201">
        <f>S457*H457</f>
        <v>0</v>
      </c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R457" s="202" t="s">
        <v>290</v>
      </c>
      <c r="AT457" s="202" t="s">
        <v>167</v>
      </c>
      <c r="AU457" s="202" t="s">
        <v>84</v>
      </c>
      <c r="AY457" s="17" t="s">
        <v>164</v>
      </c>
      <c r="BE457" s="203">
        <f>IF(N457="základní",J457,0)</f>
        <v>0</v>
      </c>
      <c r="BF457" s="203">
        <f>IF(N457="snížená",J457,0)</f>
        <v>0</v>
      </c>
      <c r="BG457" s="203">
        <f>IF(N457="zákl. přenesená",J457,0)</f>
        <v>0</v>
      </c>
      <c r="BH457" s="203">
        <f>IF(N457="sníž. přenesená",J457,0)</f>
        <v>0</v>
      </c>
      <c r="BI457" s="203">
        <f>IF(N457="nulová",J457,0)</f>
        <v>0</v>
      </c>
      <c r="BJ457" s="17" t="s">
        <v>82</v>
      </c>
      <c r="BK457" s="203">
        <f>ROUND(I457*H457,2)</f>
        <v>0</v>
      </c>
      <c r="BL457" s="17" t="s">
        <v>290</v>
      </c>
      <c r="BM457" s="202" t="s">
        <v>2281</v>
      </c>
    </row>
    <row r="458" spans="1:65" s="2" customFormat="1" ht="11.25">
      <c r="A458" s="34"/>
      <c r="B458" s="35"/>
      <c r="C458" s="36"/>
      <c r="D458" s="204" t="s">
        <v>174</v>
      </c>
      <c r="E458" s="36"/>
      <c r="F458" s="205" t="s">
        <v>2282</v>
      </c>
      <c r="G458" s="36"/>
      <c r="H458" s="36"/>
      <c r="I458" s="206"/>
      <c r="J458" s="36"/>
      <c r="K458" s="36"/>
      <c r="L458" s="39"/>
      <c r="M458" s="207"/>
      <c r="N458" s="208"/>
      <c r="O458" s="71"/>
      <c r="P458" s="71"/>
      <c r="Q458" s="71"/>
      <c r="R458" s="71"/>
      <c r="S458" s="71"/>
      <c r="T458" s="72"/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  <c r="AT458" s="17" t="s">
        <v>174</v>
      </c>
      <c r="AU458" s="17" t="s">
        <v>84</v>
      </c>
    </row>
    <row r="459" spans="1:65" s="2" customFormat="1" ht="26.45" customHeight="1">
      <c r="A459" s="34"/>
      <c r="B459" s="35"/>
      <c r="C459" s="232" t="s">
        <v>1148</v>
      </c>
      <c r="D459" s="232" t="s">
        <v>291</v>
      </c>
      <c r="E459" s="233" t="s">
        <v>2283</v>
      </c>
      <c r="F459" s="234" t="s">
        <v>2284</v>
      </c>
      <c r="G459" s="235" t="s">
        <v>204</v>
      </c>
      <c r="H459" s="236">
        <v>90</v>
      </c>
      <c r="I459" s="237"/>
      <c r="J459" s="238">
        <f>ROUND(I459*H459,2)</f>
        <v>0</v>
      </c>
      <c r="K459" s="234" t="s">
        <v>1</v>
      </c>
      <c r="L459" s="239"/>
      <c r="M459" s="240" t="s">
        <v>1</v>
      </c>
      <c r="N459" s="241" t="s">
        <v>40</v>
      </c>
      <c r="O459" s="71"/>
      <c r="P459" s="200">
        <f>O459*H459</f>
        <v>0</v>
      </c>
      <c r="Q459" s="200">
        <v>0</v>
      </c>
      <c r="R459" s="200">
        <f>Q459*H459</f>
        <v>0</v>
      </c>
      <c r="S459" s="200">
        <v>0</v>
      </c>
      <c r="T459" s="201">
        <f>S459*H459</f>
        <v>0</v>
      </c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R459" s="202" t="s">
        <v>992</v>
      </c>
      <c r="AT459" s="202" t="s">
        <v>291</v>
      </c>
      <c r="AU459" s="202" t="s">
        <v>84</v>
      </c>
      <c r="AY459" s="17" t="s">
        <v>164</v>
      </c>
      <c r="BE459" s="203">
        <f>IF(N459="základní",J459,0)</f>
        <v>0</v>
      </c>
      <c r="BF459" s="203">
        <f>IF(N459="snížená",J459,0)</f>
        <v>0</v>
      </c>
      <c r="BG459" s="203">
        <f>IF(N459="zákl. přenesená",J459,0)</f>
        <v>0</v>
      </c>
      <c r="BH459" s="203">
        <f>IF(N459="sníž. přenesená",J459,0)</f>
        <v>0</v>
      </c>
      <c r="BI459" s="203">
        <f>IF(N459="nulová",J459,0)</f>
        <v>0</v>
      </c>
      <c r="BJ459" s="17" t="s">
        <v>82</v>
      </c>
      <c r="BK459" s="203">
        <f>ROUND(I459*H459,2)</f>
        <v>0</v>
      </c>
      <c r="BL459" s="17" t="s">
        <v>992</v>
      </c>
      <c r="BM459" s="202" t="s">
        <v>2285</v>
      </c>
    </row>
    <row r="460" spans="1:65" s="14" customFormat="1" ht="11.25">
      <c r="B460" s="220"/>
      <c r="C460" s="221"/>
      <c r="D460" s="211" t="s">
        <v>176</v>
      </c>
      <c r="E460" s="222" t="s">
        <v>1</v>
      </c>
      <c r="F460" s="223" t="s">
        <v>2286</v>
      </c>
      <c r="G460" s="221"/>
      <c r="H460" s="224">
        <v>75</v>
      </c>
      <c r="I460" s="225"/>
      <c r="J460" s="221"/>
      <c r="K460" s="221"/>
      <c r="L460" s="226"/>
      <c r="M460" s="227"/>
      <c r="N460" s="228"/>
      <c r="O460" s="228"/>
      <c r="P460" s="228"/>
      <c r="Q460" s="228"/>
      <c r="R460" s="228"/>
      <c r="S460" s="228"/>
      <c r="T460" s="229"/>
      <c r="AT460" s="230" t="s">
        <v>176</v>
      </c>
      <c r="AU460" s="230" t="s">
        <v>84</v>
      </c>
      <c r="AV460" s="14" t="s">
        <v>84</v>
      </c>
      <c r="AW460" s="14" t="s">
        <v>31</v>
      </c>
      <c r="AX460" s="14" t="s">
        <v>75</v>
      </c>
      <c r="AY460" s="230" t="s">
        <v>164</v>
      </c>
    </row>
    <row r="461" spans="1:65" s="14" customFormat="1" ht="11.25">
      <c r="B461" s="220"/>
      <c r="C461" s="221"/>
      <c r="D461" s="211" t="s">
        <v>176</v>
      </c>
      <c r="E461" s="222" t="s">
        <v>1</v>
      </c>
      <c r="F461" s="223" t="s">
        <v>2287</v>
      </c>
      <c r="G461" s="221"/>
      <c r="H461" s="224">
        <v>15</v>
      </c>
      <c r="I461" s="225"/>
      <c r="J461" s="221"/>
      <c r="K461" s="221"/>
      <c r="L461" s="226"/>
      <c r="M461" s="227"/>
      <c r="N461" s="228"/>
      <c r="O461" s="228"/>
      <c r="P461" s="228"/>
      <c r="Q461" s="228"/>
      <c r="R461" s="228"/>
      <c r="S461" s="228"/>
      <c r="T461" s="229"/>
      <c r="AT461" s="230" t="s">
        <v>176</v>
      </c>
      <c r="AU461" s="230" t="s">
        <v>84</v>
      </c>
      <c r="AV461" s="14" t="s">
        <v>84</v>
      </c>
      <c r="AW461" s="14" t="s">
        <v>31</v>
      </c>
      <c r="AX461" s="14" t="s">
        <v>75</v>
      </c>
      <c r="AY461" s="230" t="s">
        <v>164</v>
      </c>
    </row>
    <row r="462" spans="1:65" s="2" customFormat="1" ht="26.45" customHeight="1">
      <c r="A462" s="34"/>
      <c r="B462" s="35"/>
      <c r="C462" s="191" t="s">
        <v>1160</v>
      </c>
      <c r="D462" s="191" t="s">
        <v>167</v>
      </c>
      <c r="E462" s="192" t="s">
        <v>2288</v>
      </c>
      <c r="F462" s="193" t="s">
        <v>2289</v>
      </c>
      <c r="G462" s="194" t="s">
        <v>204</v>
      </c>
      <c r="H462" s="195">
        <v>90</v>
      </c>
      <c r="I462" s="196"/>
      <c r="J462" s="197">
        <f>ROUND(I462*H462,2)</f>
        <v>0</v>
      </c>
      <c r="K462" s="193" t="s">
        <v>171</v>
      </c>
      <c r="L462" s="39"/>
      <c r="M462" s="198" t="s">
        <v>1</v>
      </c>
      <c r="N462" s="199" t="s">
        <v>40</v>
      </c>
      <c r="O462" s="71"/>
      <c r="P462" s="200">
        <f>O462*H462</f>
        <v>0</v>
      </c>
      <c r="Q462" s="200">
        <v>0</v>
      </c>
      <c r="R462" s="200">
        <f>Q462*H462</f>
        <v>0</v>
      </c>
      <c r="S462" s="200">
        <v>0</v>
      </c>
      <c r="T462" s="201">
        <f>S462*H462</f>
        <v>0</v>
      </c>
      <c r="U462" s="34"/>
      <c r="V462" s="34"/>
      <c r="W462" s="34"/>
      <c r="X462" s="34"/>
      <c r="Y462" s="34"/>
      <c r="Z462" s="34"/>
      <c r="AA462" s="34"/>
      <c r="AB462" s="34"/>
      <c r="AC462" s="34"/>
      <c r="AD462" s="34"/>
      <c r="AE462" s="34"/>
      <c r="AR462" s="202" t="s">
        <v>290</v>
      </c>
      <c r="AT462" s="202" t="s">
        <v>167</v>
      </c>
      <c r="AU462" s="202" t="s">
        <v>84</v>
      </c>
      <c r="AY462" s="17" t="s">
        <v>164</v>
      </c>
      <c r="BE462" s="203">
        <f>IF(N462="základní",J462,0)</f>
        <v>0</v>
      </c>
      <c r="BF462" s="203">
        <f>IF(N462="snížená",J462,0)</f>
        <v>0</v>
      </c>
      <c r="BG462" s="203">
        <f>IF(N462="zákl. přenesená",J462,0)</f>
        <v>0</v>
      </c>
      <c r="BH462" s="203">
        <f>IF(N462="sníž. přenesená",J462,0)</f>
        <v>0</v>
      </c>
      <c r="BI462" s="203">
        <f>IF(N462="nulová",J462,0)</f>
        <v>0</v>
      </c>
      <c r="BJ462" s="17" t="s">
        <v>82</v>
      </c>
      <c r="BK462" s="203">
        <f>ROUND(I462*H462,2)</f>
        <v>0</v>
      </c>
      <c r="BL462" s="17" t="s">
        <v>290</v>
      </c>
      <c r="BM462" s="202" t="s">
        <v>2290</v>
      </c>
    </row>
    <row r="463" spans="1:65" s="2" customFormat="1" ht="11.25">
      <c r="A463" s="34"/>
      <c r="B463" s="35"/>
      <c r="C463" s="36"/>
      <c r="D463" s="204" t="s">
        <v>174</v>
      </c>
      <c r="E463" s="36"/>
      <c r="F463" s="205" t="s">
        <v>2291</v>
      </c>
      <c r="G463" s="36"/>
      <c r="H463" s="36"/>
      <c r="I463" s="206"/>
      <c r="J463" s="36"/>
      <c r="K463" s="36"/>
      <c r="L463" s="39"/>
      <c r="M463" s="207"/>
      <c r="N463" s="208"/>
      <c r="O463" s="71"/>
      <c r="P463" s="71"/>
      <c r="Q463" s="71"/>
      <c r="R463" s="71"/>
      <c r="S463" s="71"/>
      <c r="T463" s="72"/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T463" s="17" t="s">
        <v>174</v>
      </c>
      <c r="AU463" s="17" t="s">
        <v>84</v>
      </c>
    </row>
    <row r="464" spans="1:65" s="2" customFormat="1" ht="26.45" customHeight="1">
      <c r="A464" s="34"/>
      <c r="B464" s="35"/>
      <c r="C464" s="232" t="s">
        <v>1165</v>
      </c>
      <c r="D464" s="232" t="s">
        <v>291</v>
      </c>
      <c r="E464" s="233" t="s">
        <v>2292</v>
      </c>
      <c r="F464" s="234" t="s">
        <v>2293</v>
      </c>
      <c r="G464" s="235" t="s">
        <v>204</v>
      </c>
      <c r="H464" s="236">
        <v>41</v>
      </c>
      <c r="I464" s="237"/>
      <c r="J464" s="238">
        <f>ROUND(I464*H464,2)</f>
        <v>0</v>
      </c>
      <c r="K464" s="234" t="s">
        <v>1</v>
      </c>
      <c r="L464" s="239"/>
      <c r="M464" s="240" t="s">
        <v>1</v>
      </c>
      <c r="N464" s="241" t="s">
        <v>40</v>
      </c>
      <c r="O464" s="71"/>
      <c r="P464" s="200">
        <f>O464*H464</f>
        <v>0</v>
      </c>
      <c r="Q464" s="200">
        <v>0</v>
      </c>
      <c r="R464" s="200">
        <f>Q464*H464</f>
        <v>0</v>
      </c>
      <c r="S464" s="200">
        <v>0</v>
      </c>
      <c r="T464" s="201">
        <f>S464*H464</f>
        <v>0</v>
      </c>
      <c r="U464" s="34"/>
      <c r="V464" s="34"/>
      <c r="W464" s="34"/>
      <c r="X464" s="34"/>
      <c r="Y464" s="34"/>
      <c r="Z464" s="34"/>
      <c r="AA464" s="34"/>
      <c r="AB464" s="34"/>
      <c r="AC464" s="34"/>
      <c r="AD464" s="34"/>
      <c r="AE464" s="34"/>
      <c r="AR464" s="202" t="s">
        <v>992</v>
      </c>
      <c r="AT464" s="202" t="s">
        <v>291</v>
      </c>
      <c r="AU464" s="202" t="s">
        <v>84</v>
      </c>
      <c r="AY464" s="17" t="s">
        <v>164</v>
      </c>
      <c r="BE464" s="203">
        <f>IF(N464="základní",J464,0)</f>
        <v>0</v>
      </c>
      <c r="BF464" s="203">
        <f>IF(N464="snížená",J464,0)</f>
        <v>0</v>
      </c>
      <c r="BG464" s="203">
        <f>IF(N464="zákl. přenesená",J464,0)</f>
        <v>0</v>
      </c>
      <c r="BH464" s="203">
        <f>IF(N464="sníž. přenesená",J464,0)</f>
        <v>0</v>
      </c>
      <c r="BI464" s="203">
        <f>IF(N464="nulová",J464,0)</f>
        <v>0</v>
      </c>
      <c r="BJ464" s="17" t="s">
        <v>82</v>
      </c>
      <c r="BK464" s="203">
        <f>ROUND(I464*H464,2)</f>
        <v>0</v>
      </c>
      <c r="BL464" s="17" t="s">
        <v>992</v>
      </c>
      <c r="BM464" s="202" t="s">
        <v>2294</v>
      </c>
    </row>
    <row r="465" spans="1:65" s="14" customFormat="1" ht="11.25">
      <c r="B465" s="220"/>
      <c r="C465" s="221"/>
      <c r="D465" s="211" t="s">
        <v>176</v>
      </c>
      <c r="E465" s="222" t="s">
        <v>1</v>
      </c>
      <c r="F465" s="223" t="s">
        <v>2295</v>
      </c>
      <c r="G465" s="221"/>
      <c r="H465" s="224">
        <v>33</v>
      </c>
      <c r="I465" s="225"/>
      <c r="J465" s="221"/>
      <c r="K465" s="221"/>
      <c r="L465" s="226"/>
      <c r="M465" s="227"/>
      <c r="N465" s="228"/>
      <c r="O465" s="228"/>
      <c r="P465" s="228"/>
      <c r="Q465" s="228"/>
      <c r="R465" s="228"/>
      <c r="S465" s="228"/>
      <c r="T465" s="229"/>
      <c r="AT465" s="230" t="s">
        <v>176</v>
      </c>
      <c r="AU465" s="230" t="s">
        <v>84</v>
      </c>
      <c r="AV465" s="14" t="s">
        <v>84</v>
      </c>
      <c r="AW465" s="14" t="s">
        <v>31</v>
      </c>
      <c r="AX465" s="14" t="s">
        <v>75</v>
      </c>
      <c r="AY465" s="230" t="s">
        <v>164</v>
      </c>
    </row>
    <row r="466" spans="1:65" s="14" customFormat="1" ht="11.25">
      <c r="B466" s="220"/>
      <c r="C466" s="221"/>
      <c r="D466" s="211" t="s">
        <v>176</v>
      </c>
      <c r="E466" s="222" t="s">
        <v>1</v>
      </c>
      <c r="F466" s="223" t="s">
        <v>2296</v>
      </c>
      <c r="G466" s="221"/>
      <c r="H466" s="224">
        <v>8</v>
      </c>
      <c r="I466" s="225"/>
      <c r="J466" s="221"/>
      <c r="K466" s="221"/>
      <c r="L466" s="226"/>
      <c r="M466" s="227"/>
      <c r="N466" s="228"/>
      <c r="O466" s="228"/>
      <c r="P466" s="228"/>
      <c r="Q466" s="228"/>
      <c r="R466" s="228"/>
      <c r="S466" s="228"/>
      <c r="T466" s="229"/>
      <c r="AT466" s="230" t="s">
        <v>176</v>
      </c>
      <c r="AU466" s="230" t="s">
        <v>84</v>
      </c>
      <c r="AV466" s="14" t="s">
        <v>84</v>
      </c>
      <c r="AW466" s="14" t="s">
        <v>31</v>
      </c>
      <c r="AX466" s="14" t="s">
        <v>75</v>
      </c>
      <c r="AY466" s="230" t="s">
        <v>164</v>
      </c>
    </row>
    <row r="467" spans="1:65" s="2" customFormat="1" ht="26.45" customHeight="1">
      <c r="A467" s="34"/>
      <c r="B467" s="35"/>
      <c r="C467" s="191" t="s">
        <v>2297</v>
      </c>
      <c r="D467" s="191" t="s">
        <v>167</v>
      </c>
      <c r="E467" s="192" t="s">
        <v>2298</v>
      </c>
      <c r="F467" s="193" t="s">
        <v>2299</v>
      </c>
      <c r="G467" s="194" t="s">
        <v>204</v>
      </c>
      <c r="H467" s="195">
        <v>41</v>
      </c>
      <c r="I467" s="196"/>
      <c r="J467" s="197">
        <f>ROUND(I467*H467,2)</f>
        <v>0</v>
      </c>
      <c r="K467" s="193" t="s">
        <v>171</v>
      </c>
      <c r="L467" s="39"/>
      <c r="M467" s="198" t="s">
        <v>1</v>
      </c>
      <c r="N467" s="199" t="s">
        <v>40</v>
      </c>
      <c r="O467" s="71"/>
      <c r="P467" s="200">
        <f>O467*H467</f>
        <v>0</v>
      </c>
      <c r="Q467" s="200">
        <v>0</v>
      </c>
      <c r="R467" s="200">
        <f>Q467*H467</f>
        <v>0</v>
      </c>
      <c r="S467" s="200">
        <v>0</v>
      </c>
      <c r="T467" s="201">
        <f>S467*H467</f>
        <v>0</v>
      </c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  <c r="AR467" s="202" t="s">
        <v>290</v>
      </c>
      <c r="AT467" s="202" t="s">
        <v>167</v>
      </c>
      <c r="AU467" s="202" t="s">
        <v>84</v>
      </c>
      <c r="AY467" s="17" t="s">
        <v>164</v>
      </c>
      <c r="BE467" s="203">
        <f>IF(N467="základní",J467,0)</f>
        <v>0</v>
      </c>
      <c r="BF467" s="203">
        <f>IF(N467="snížená",J467,0)</f>
        <v>0</v>
      </c>
      <c r="BG467" s="203">
        <f>IF(N467="zákl. přenesená",J467,0)</f>
        <v>0</v>
      </c>
      <c r="BH467" s="203">
        <f>IF(N467="sníž. přenesená",J467,0)</f>
        <v>0</v>
      </c>
      <c r="BI467" s="203">
        <f>IF(N467="nulová",J467,0)</f>
        <v>0</v>
      </c>
      <c r="BJ467" s="17" t="s">
        <v>82</v>
      </c>
      <c r="BK467" s="203">
        <f>ROUND(I467*H467,2)</f>
        <v>0</v>
      </c>
      <c r="BL467" s="17" t="s">
        <v>290</v>
      </c>
      <c r="BM467" s="202" t="s">
        <v>2300</v>
      </c>
    </row>
    <row r="468" spans="1:65" s="2" customFormat="1" ht="11.25">
      <c r="A468" s="34"/>
      <c r="B468" s="35"/>
      <c r="C468" s="36"/>
      <c r="D468" s="204" t="s">
        <v>174</v>
      </c>
      <c r="E468" s="36"/>
      <c r="F468" s="205" t="s">
        <v>2301</v>
      </c>
      <c r="G468" s="36"/>
      <c r="H468" s="36"/>
      <c r="I468" s="206"/>
      <c r="J468" s="36"/>
      <c r="K468" s="36"/>
      <c r="L468" s="39"/>
      <c r="M468" s="207"/>
      <c r="N468" s="208"/>
      <c r="O468" s="71"/>
      <c r="P468" s="71"/>
      <c r="Q468" s="71"/>
      <c r="R468" s="71"/>
      <c r="S468" s="71"/>
      <c r="T468" s="72"/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T468" s="17" t="s">
        <v>174</v>
      </c>
      <c r="AU468" s="17" t="s">
        <v>84</v>
      </c>
    </row>
    <row r="469" spans="1:65" s="2" customFormat="1" ht="16.5" customHeight="1">
      <c r="A469" s="34"/>
      <c r="B469" s="35"/>
      <c r="C469" s="232" t="s">
        <v>2302</v>
      </c>
      <c r="D469" s="232" t="s">
        <v>291</v>
      </c>
      <c r="E469" s="233" t="s">
        <v>2303</v>
      </c>
      <c r="F469" s="234" t="s">
        <v>2304</v>
      </c>
      <c r="G469" s="235" t="s">
        <v>204</v>
      </c>
      <c r="H469" s="236">
        <v>20</v>
      </c>
      <c r="I469" s="237"/>
      <c r="J469" s="238">
        <f>ROUND(I469*H469,2)</f>
        <v>0</v>
      </c>
      <c r="K469" s="234" t="s">
        <v>1</v>
      </c>
      <c r="L469" s="239"/>
      <c r="M469" s="240" t="s">
        <v>1</v>
      </c>
      <c r="N469" s="241" t="s">
        <v>40</v>
      </c>
      <c r="O469" s="71"/>
      <c r="P469" s="200">
        <f>O469*H469</f>
        <v>0</v>
      </c>
      <c r="Q469" s="200">
        <v>0</v>
      </c>
      <c r="R469" s="200">
        <f>Q469*H469</f>
        <v>0</v>
      </c>
      <c r="S469" s="200">
        <v>0</v>
      </c>
      <c r="T469" s="201">
        <f>S469*H469</f>
        <v>0</v>
      </c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R469" s="202" t="s">
        <v>992</v>
      </c>
      <c r="AT469" s="202" t="s">
        <v>291</v>
      </c>
      <c r="AU469" s="202" t="s">
        <v>84</v>
      </c>
      <c r="AY469" s="17" t="s">
        <v>164</v>
      </c>
      <c r="BE469" s="203">
        <f>IF(N469="základní",J469,0)</f>
        <v>0</v>
      </c>
      <c r="BF469" s="203">
        <f>IF(N469="snížená",J469,0)</f>
        <v>0</v>
      </c>
      <c r="BG469" s="203">
        <f>IF(N469="zákl. přenesená",J469,0)</f>
        <v>0</v>
      </c>
      <c r="BH469" s="203">
        <f>IF(N469="sníž. přenesená",J469,0)</f>
        <v>0</v>
      </c>
      <c r="BI469" s="203">
        <f>IF(N469="nulová",J469,0)</f>
        <v>0</v>
      </c>
      <c r="BJ469" s="17" t="s">
        <v>82</v>
      </c>
      <c r="BK469" s="203">
        <f>ROUND(I469*H469,2)</f>
        <v>0</v>
      </c>
      <c r="BL469" s="17" t="s">
        <v>992</v>
      </c>
      <c r="BM469" s="202" t="s">
        <v>2305</v>
      </c>
    </row>
    <row r="470" spans="1:65" s="14" customFormat="1" ht="11.25">
      <c r="B470" s="220"/>
      <c r="C470" s="221"/>
      <c r="D470" s="211" t="s">
        <v>176</v>
      </c>
      <c r="E470" s="222" t="s">
        <v>1</v>
      </c>
      <c r="F470" s="223" t="s">
        <v>320</v>
      </c>
      <c r="G470" s="221"/>
      <c r="H470" s="224">
        <v>20</v>
      </c>
      <c r="I470" s="225"/>
      <c r="J470" s="221"/>
      <c r="K470" s="221"/>
      <c r="L470" s="226"/>
      <c r="M470" s="227"/>
      <c r="N470" s="228"/>
      <c r="O470" s="228"/>
      <c r="P470" s="228"/>
      <c r="Q470" s="228"/>
      <c r="R470" s="228"/>
      <c r="S470" s="228"/>
      <c r="T470" s="229"/>
      <c r="AT470" s="230" t="s">
        <v>176</v>
      </c>
      <c r="AU470" s="230" t="s">
        <v>84</v>
      </c>
      <c r="AV470" s="14" t="s">
        <v>84</v>
      </c>
      <c r="AW470" s="14" t="s">
        <v>31</v>
      </c>
      <c r="AX470" s="14" t="s">
        <v>75</v>
      </c>
      <c r="AY470" s="230" t="s">
        <v>164</v>
      </c>
    </row>
    <row r="471" spans="1:65" s="2" customFormat="1" ht="26.45" customHeight="1">
      <c r="A471" s="34"/>
      <c r="B471" s="35"/>
      <c r="C471" s="191" t="s">
        <v>2306</v>
      </c>
      <c r="D471" s="191" t="s">
        <v>167</v>
      </c>
      <c r="E471" s="192" t="s">
        <v>2307</v>
      </c>
      <c r="F471" s="193" t="s">
        <v>2308</v>
      </c>
      <c r="G471" s="194" t="s">
        <v>204</v>
      </c>
      <c r="H471" s="195">
        <v>20</v>
      </c>
      <c r="I471" s="196"/>
      <c r="J471" s="197">
        <f>ROUND(I471*H471,2)</f>
        <v>0</v>
      </c>
      <c r="K471" s="193" t="s">
        <v>171</v>
      </c>
      <c r="L471" s="39"/>
      <c r="M471" s="198" t="s">
        <v>1</v>
      </c>
      <c r="N471" s="199" t="s">
        <v>40</v>
      </c>
      <c r="O471" s="71"/>
      <c r="P471" s="200">
        <f>O471*H471</f>
        <v>0</v>
      </c>
      <c r="Q471" s="200">
        <v>0</v>
      </c>
      <c r="R471" s="200">
        <f>Q471*H471</f>
        <v>0</v>
      </c>
      <c r="S471" s="200">
        <v>0</v>
      </c>
      <c r="T471" s="201">
        <f>S471*H471</f>
        <v>0</v>
      </c>
      <c r="U471" s="34"/>
      <c r="V471" s="34"/>
      <c r="W471" s="34"/>
      <c r="X471" s="34"/>
      <c r="Y471" s="34"/>
      <c r="Z471" s="34"/>
      <c r="AA471" s="34"/>
      <c r="AB471" s="34"/>
      <c r="AC471" s="34"/>
      <c r="AD471" s="34"/>
      <c r="AE471" s="34"/>
      <c r="AR471" s="202" t="s">
        <v>290</v>
      </c>
      <c r="AT471" s="202" t="s">
        <v>167</v>
      </c>
      <c r="AU471" s="202" t="s">
        <v>84</v>
      </c>
      <c r="AY471" s="17" t="s">
        <v>164</v>
      </c>
      <c r="BE471" s="203">
        <f>IF(N471="základní",J471,0)</f>
        <v>0</v>
      </c>
      <c r="BF471" s="203">
        <f>IF(N471="snížená",J471,0)</f>
        <v>0</v>
      </c>
      <c r="BG471" s="203">
        <f>IF(N471="zákl. přenesená",J471,0)</f>
        <v>0</v>
      </c>
      <c r="BH471" s="203">
        <f>IF(N471="sníž. přenesená",J471,0)</f>
        <v>0</v>
      </c>
      <c r="BI471" s="203">
        <f>IF(N471="nulová",J471,0)</f>
        <v>0</v>
      </c>
      <c r="BJ471" s="17" t="s">
        <v>82</v>
      </c>
      <c r="BK471" s="203">
        <f>ROUND(I471*H471,2)</f>
        <v>0</v>
      </c>
      <c r="BL471" s="17" t="s">
        <v>290</v>
      </c>
      <c r="BM471" s="202" t="s">
        <v>2309</v>
      </c>
    </row>
    <row r="472" spans="1:65" s="2" customFormat="1" ht="11.25">
      <c r="A472" s="34"/>
      <c r="B472" s="35"/>
      <c r="C472" s="36"/>
      <c r="D472" s="204" t="s">
        <v>174</v>
      </c>
      <c r="E472" s="36"/>
      <c r="F472" s="205" t="s">
        <v>2310</v>
      </c>
      <c r="G472" s="36"/>
      <c r="H472" s="36"/>
      <c r="I472" s="206"/>
      <c r="J472" s="36"/>
      <c r="K472" s="36"/>
      <c r="L472" s="39"/>
      <c r="M472" s="207"/>
      <c r="N472" s="208"/>
      <c r="O472" s="71"/>
      <c r="P472" s="71"/>
      <c r="Q472" s="71"/>
      <c r="R472" s="71"/>
      <c r="S472" s="71"/>
      <c r="T472" s="72"/>
      <c r="U472" s="34"/>
      <c r="V472" s="34"/>
      <c r="W472" s="34"/>
      <c r="X472" s="34"/>
      <c r="Y472" s="34"/>
      <c r="Z472" s="34"/>
      <c r="AA472" s="34"/>
      <c r="AB472" s="34"/>
      <c r="AC472" s="34"/>
      <c r="AD472" s="34"/>
      <c r="AE472" s="34"/>
      <c r="AT472" s="17" t="s">
        <v>174</v>
      </c>
      <c r="AU472" s="17" t="s">
        <v>84</v>
      </c>
    </row>
    <row r="473" spans="1:65" s="2" customFormat="1" ht="16.5" customHeight="1">
      <c r="A473" s="34"/>
      <c r="B473" s="35"/>
      <c r="C473" s="232" t="s">
        <v>2311</v>
      </c>
      <c r="D473" s="232" t="s">
        <v>291</v>
      </c>
      <c r="E473" s="233" t="s">
        <v>2312</v>
      </c>
      <c r="F473" s="234" t="s">
        <v>2313</v>
      </c>
      <c r="G473" s="235" t="s">
        <v>204</v>
      </c>
      <c r="H473" s="236">
        <v>72</v>
      </c>
      <c r="I473" s="237"/>
      <c r="J473" s="238">
        <f>ROUND(I473*H473,2)</f>
        <v>0</v>
      </c>
      <c r="K473" s="234" t="s">
        <v>1</v>
      </c>
      <c r="L473" s="239"/>
      <c r="M473" s="240" t="s">
        <v>1</v>
      </c>
      <c r="N473" s="241" t="s">
        <v>40</v>
      </c>
      <c r="O473" s="71"/>
      <c r="P473" s="200">
        <f>O473*H473</f>
        <v>0</v>
      </c>
      <c r="Q473" s="200">
        <v>0</v>
      </c>
      <c r="R473" s="200">
        <f>Q473*H473</f>
        <v>0</v>
      </c>
      <c r="S473" s="200">
        <v>0</v>
      </c>
      <c r="T473" s="201">
        <f>S473*H473</f>
        <v>0</v>
      </c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R473" s="202" t="s">
        <v>992</v>
      </c>
      <c r="AT473" s="202" t="s">
        <v>291</v>
      </c>
      <c r="AU473" s="202" t="s">
        <v>84</v>
      </c>
      <c r="AY473" s="17" t="s">
        <v>164</v>
      </c>
      <c r="BE473" s="203">
        <f>IF(N473="základní",J473,0)</f>
        <v>0</v>
      </c>
      <c r="BF473" s="203">
        <f>IF(N473="snížená",J473,0)</f>
        <v>0</v>
      </c>
      <c r="BG473" s="203">
        <f>IF(N473="zákl. přenesená",J473,0)</f>
        <v>0</v>
      </c>
      <c r="BH473" s="203">
        <f>IF(N473="sníž. přenesená",J473,0)</f>
        <v>0</v>
      </c>
      <c r="BI473" s="203">
        <f>IF(N473="nulová",J473,0)</f>
        <v>0</v>
      </c>
      <c r="BJ473" s="17" t="s">
        <v>82</v>
      </c>
      <c r="BK473" s="203">
        <f>ROUND(I473*H473,2)</f>
        <v>0</v>
      </c>
      <c r="BL473" s="17" t="s">
        <v>992</v>
      </c>
      <c r="BM473" s="202" t="s">
        <v>2314</v>
      </c>
    </row>
    <row r="474" spans="1:65" s="14" customFormat="1" ht="11.25">
      <c r="B474" s="220"/>
      <c r="C474" s="221"/>
      <c r="D474" s="211" t="s">
        <v>176</v>
      </c>
      <c r="E474" s="222" t="s">
        <v>1</v>
      </c>
      <c r="F474" s="223" t="s">
        <v>654</v>
      </c>
      <c r="G474" s="221"/>
      <c r="H474" s="224">
        <v>72</v>
      </c>
      <c r="I474" s="225"/>
      <c r="J474" s="221"/>
      <c r="K474" s="221"/>
      <c r="L474" s="226"/>
      <c r="M474" s="227"/>
      <c r="N474" s="228"/>
      <c r="O474" s="228"/>
      <c r="P474" s="228"/>
      <c r="Q474" s="228"/>
      <c r="R474" s="228"/>
      <c r="S474" s="228"/>
      <c r="T474" s="229"/>
      <c r="AT474" s="230" t="s">
        <v>176</v>
      </c>
      <c r="AU474" s="230" t="s">
        <v>84</v>
      </c>
      <c r="AV474" s="14" t="s">
        <v>84</v>
      </c>
      <c r="AW474" s="14" t="s">
        <v>31</v>
      </c>
      <c r="AX474" s="14" t="s">
        <v>75</v>
      </c>
      <c r="AY474" s="230" t="s">
        <v>164</v>
      </c>
    </row>
    <row r="475" spans="1:65" s="2" customFormat="1" ht="26.45" customHeight="1">
      <c r="A475" s="34"/>
      <c r="B475" s="35"/>
      <c r="C475" s="191" t="s">
        <v>2315</v>
      </c>
      <c r="D475" s="191" t="s">
        <v>167</v>
      </c>
      <c r="E475" s="192" t="s">
        <v>2307</v>
      </c>
      <c r="F475" s="193" t="s">
        <v>2308</v>
      </c>
      <c r="G475" s="194" t="s">
        <v>204</v>
      </c>
      <c r="H475" s="195">
        <v>72</v>
      </c>
      <c r="I475" s="196"/>
      <c r="J475" s="197">
        <f>ROUND(I475*H475,2)</f>
        <v>0</v>
      </c>
      <c r="K475" s="193" t="s">
        <v>171</v>
      </c>
      <c r="L475" s="39"/>
      <c r="M475" s="198" t="s">
        <v>1</v>
      </c>
      <c r="N475" s="199" t="s">
        <v>40</v>
      </c>
      <c r="O475" s="71"/>
      <c r="P475" s="200">
        <f>O475*H475</f>
        <v>0</v>
      </c>
      <c r="Q475" s="200">
        <v>0</v>
      </c>
      <c r="R475" s="200">
        <f>Q475*H475</f>
        <v>0</v>
      </c>
      <c r="S475" s="200">
        <v>0</v>
      </c>
      <c r="T475" s="201">
        <f>S475*H475</f>
        <v>0</v>
      </c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R475" s="202" t="s">
        <v>290</v>
      </c>
      <c r="AT475" s="202" t="s">
        <v>167</v>
      </c>
      <c r="AU475" s="202" t="s">
        <v>84</v>
      </c>
      <c r="AY475" s="17" t="s">
        <v>164</v>
      </c>
      <c r="BE475" s="203">
        <f>IF(N475="základní",J475,0)</f>
        <v>0</v>
      </c>
      <c r="BF475" s="203">
        <f>IF(N475="snížená",J475,0)</f>
        <v>0</v>
      </c>
      <c r="BG475" s="203">
        <f>IF(N475="zákl. přenesená",J475,0)</f>
        <v>0</v>
      </c>
      <c r="BH475" s="203">
        <f>IF(N475="sníž. přenesená",J475,0)</f>
        <v>0</v>
      </c>
      <c r="BI475" s="203">
        <f>IF(N475="nulová",J475,0)</f>
        <v>0</v>
      </c>
      <c r="BJ475" s="17" t="s">
        <v>82</v>
      </c>
      <c r="BK475" s="203">
        <f>ROUND(I475*H475,2)</f>
        <v>0</v>
      </c>
      <c r="BL475" s="17" t="s">
        <v>290</v>
      </c>
      <c r="BM475" s="202" t="s">
        <v>2316</v>
      </c>
    </row>
    <row r="476" spans="1:65" s="2" customFormat="1" ht="11.25">
      <c r="A476" s="34"/>
      <c r="B476" s="35"/>
      <c r="C476" s="36"/>
      <c r="D476" s="204" t="s">
        <v>174</v>
      </c>
      <c r="E476" s="36"/>
      <c r="F476" s="205" t="s">
        <v>2310</v>
      </c>
      <c r="G476" s="36"/>
      <c r="H476" s="36"/>
      <c r="I476" s="206"/>
      <c r="J476" s="36"/>
      <c r="K476" s="36"/>
      <c r="L476" s="39"/>
      <c r="M476" s="207"/>
      <c r="N476" s="208"/>
      <c r="O476" s="71"/>
      <c r="P476" s="71"/>
      <c r="Q476" s="71"/>
      <c r="R476" s="71"/>
      <c r="S476" s="71"/>
      <c r="T476" s="72"/>
      <c r="U476" s="34"/>
      <c r="V476" s="34"/>
      <c r="W476" s="34"/>
      <c r="X476" s="34"/>
      <c r="Y476" s="34"/>
      <c r="Z476" s="34"/>
      <c r="AA476" s="34"/>
      <c r="AB476" s="34"/>
      <c r="AC476" s="34"/>
      <c r="AD476" s="34"/>
      <c r="AE476" s="34"/>
      <c r="AT476" s="17" t="s">
        <v>174</v>
      </c>
      <c r="AU476" s="17" t="s">
        <v>84</v>
      </c>
    </row>
    <row r="477" spans="1:65" s="2" customFormat="1" ht="16.5" customHeight="1">
      <c r="A477" s="34"/>
      <c r="B477" s="35"/>
      <c r="C477" s="232" t="s">
        <v>2317</v>
      </c>
      <c r="D477" s="232" t="s">
        <v>291</v>
      </c>
      <c r="E477" s="233" t="s">
        <v>2318</v>
      </c>
      <c r="F477" s="234" t="s">
        <v>2319</v>
      </c>
      <c r="G477" s="235" t="s">
        <v>204</v>
      </c>
      <c r="H477" s="236">
        <v>146</v>
      </c>
      <c r="I477" s="237"/>
      <c r="J477" s="238">
        <f>ROUND(I477*H477,2)</f>
        <v>0</v>
      </c>
      <c r="K477" s="234" t="s">
        <v>1</v>
      </c>
      <c r="L477" s="239"/>
      <c r="M477" s="240" t="s">
        <v>1</v>
      </c>
      <c r="N477" s="241" t="s">
        <v>40</v>
      </c>
      <c r="O477" s="71"/>
      <c r="P477" s="200">
        <f>O477*H477</f>
        <v>0</v>
      </c>
      <c r="Q477" s="200">
        <v>0</v>
      </c>
      <c r="R477" s="200">
        <f>Q477*H477</f>
        <v>0</v>
      </c>
      <c r="S477" s="200">
        <v>0</v>
      </c>
      <c r="T477" s="201">
        <f>S477*H477</f>
        <v>0</v>
      </c>
      <c r="U477" s="34"/>
      <c r="V477" s="34"/>
      <c r="W477" s="34"/>
      <c r="X477" s="34"/>
      <c r="Y477" s="34"/>
      <c r="Z477" s="34"/>
      <c r="AA477" s="34"/>
      <c r="AB477" s="34"/>
      <c r="AC477" s="34"/>
      <c r="AD477" s="34"/>
      <c r="AE477" s="34"/>
      <c r="AR477" s="202" t="s">
        <v>992</v>
      </c>
      <c r="AT477" s="202" t="s">
        <v>291</v>
      </c>
      <c r="AU477" s="202" t="s">
        <v>84</v>
      </c>
      <c r="AY477" s="17" t="s">
        <v>164</v>
      </c>
      <c r="BE477" s="203">
        <f>IF(N477="základní",J477,0)</f>
        <v>0</v>
      </c>
      <c r="BF477" s="203">
        <f>IF(N477="snížená",J477,0)</f>
        <v>0</v>
      </c>
      <c r="BG477" s="203">
        <f>IF(N477="zákl. přenesená",J477,0)</f>
        <v>0</v>
      </c>
      <c r="BH477" s="203">
        <f>IF(N477="sníž. přenesená",J477,0)</f>
        <v>0</v>
      </c>
      <c r="BI477" s="203">
        <f>IF(N477="nulová",J477,0)</f>
        <v>0</v>
      </c>
      <c r="BJ477" s="17" t="s">
        <v>82</v>
      </c>
      <c r="BK477" s="203">
        <f>ROUND(I477*H477,2)</f>
        <v>0</v>
      </c>
      <c r="BL477" s="17" t="s">
        <v>992</v>
      </c>
      <c r="BM477" s="202" t="s">
        <v>2320</v>
      </c>
    </row>
    <row r="478" spans="1:65" s="14" customFormat="1" ht="11.25">
      <c r="B478" s="220"/>
      <c r="C478" s="221"/>
      <c r="D478" s="211" t="s">
        <v>176</v>
      </c>
      <c r="E478" s="222" t="s">
        <v>1</v>
      </c>
      <c r="F478" s="223" t="s">
        <v>2321</v>
      </c>
      <c r="G478" s="221"/>
      <c r="H478" s="224">
        <v>85</v>
      </c>
      <c r="I478" s="225"/>
      <c r="J478" s="221"/>
      <c r="K478" s="221"/>
      <c r="L478" s="226"/>
      <c r="M478" s="227"/>
      <c r="N478" s="228"/>
      <c r="O478" s="228"/>
      <c r="P478" s="228"/>
      <c r="Q478" s="228"/>
      <c r="R478" s="228"/>
      <c r="S478" s="228"/>
      <c r="T478" s="229"/>
      <c r="AT478" s="230" t="s">
        <v>176</v>
      </c>
      <c r="AU478" s="230" t="s">
        <v>84</v>
      </c>
      <c r="AV478" s="14" t="s">
        <v>84</v>
      </c>
      <c r="AW478" s="14" t="s">
        <v>31</v>
      </c>
      <c r="AX478" s="14" t="s">
        <v>75</v>
      </c>
      <c r="AY478" s="230" t="s">
        <v>164</v>
      </c>
    </row>
    <row r="479" spans="1:65" s="14" customFormat="1" ht="11.25">
      <c r="B479" s="220"/>
      <c r="C479" s="221"/>
      <c r="D479" s="211" t="s">
        <v>176</v>
      </c>
      <c r="E479" s="222" t="s">
        <v>1</v>
      </c>
      <c r="F479" s="223" t="s">
        <v>2322</v>
      </c>
      <c r="G479" s="221"/>
      <c r="H479" s="224">
        <v>36</v>
      </c>
      <c r="I479" s="225"/>
      <c r="J479" s="221"/>
      <c r="K479" s="221"/>
      <c r="L479" s="226"/>
      <c r="M479" s="227"/>
      <c r="N479" s="228"/>
      <c r="O479" s="228"/>
      <c r="P479" s="228"/>
      <c r="Q479" s="228"/>
      <c r="R479" s="228"/>
      <c r="S479" s="228"/>
      <c r="T479" s="229"/>
      <c r="AT479" s="230" t="s">
        <v>176</v>
      </c>
      <c r="AU479" s="230" t="s">
        <v>84</v>
      </c>
      <c r="AV479" s="14" t="s">
        <v>84</v>
      </c>
      <c r="AW479" s="14" t="s">
        <v>31</v>
      </c>
      <c r="AX479" s="14" t="s">
        <v>75</v>
      </c>
      <c r="AY479" s="230" t="s">
        <v>164</v>
      </c>
    </row>
    <row r="480" spans="1:65" s="14" customFormat="1" ht="11.25">
      <c r="B480" s="220"/>
      <c r="C480" s="221"/>
      <c r="D480" s="211" t="s">
        <v>176</v>
      </c>
      <c r="E480" s="222" t="s">
        <v>1</v>
      </c>
      <c r="F480" s="223" t="s">
        <v>2323</v>
      </c>
      <c r="G480" s="221"/>
      <c r="H480" s="224">
        <v>25</v>
      </c>
      <c r="I480" s="225"/>
      <c r="J480" s="221"/>
      <c r="K480" s="221"/>
      <c r="L480" s="226"/>
      <c r="M480" s="227"/>
      <c r="N480" s="228"/>
      <c r="O480" s="228"/>
      <c r="P480" s="228"/>
      <c r="Q480" s="228"/>
      <c r="R480" s="228"/>
      <c r="S480" s="228"/>
      <c r="T480" s="229"/>
      <c r="AT480" s="230" t="s">
        <v>176</v>
      </c>
      <c r="AU480" s="230" t="s">
        <v>84</v>
      </c>
      <c r="AV480" s="14" t="s">
        <v>84</v>
      </c>
      <c r="AW480" s="14" t="s">
        <v>31</v>
      </c>
      <c r="AX480" s="14" t="s">
        <v>75</v>
      </c>
      <c r="AY480" s="230" t="s">
        <v>164</v>
      </c>
    </row>
    <row r="481" spans="1:65" s="2" customFormat="1" ht="16.5" customHeight="1">
      <c r="A481" s="34"/>
      <c r="B481" s="35"/>
      <c r="C481" s="232" t="s">
        <v>2324</v>
      </c>
      <c r="D481" s="232" t="s">
        <v>291</v>
      </c>
      <c r="E481" s="233" t="s">
        <v>2325</v>
      </c>
      <c r="F481" s="234" t="s">
        <v>2326</v>
      </c>
      <c r="G481" s="235" t="s">
        <v>204</v>
      </c>
      <c r="H481" s="236">
        <v>5</v>
      </c>
      <c r="I481" s="237"/>
      <c r="J481" s="238">
        <f>ROUND(I481*H481,2)</f>
        <v>0</v>
      </c>
      <c r="K481" s="234" t="s">
        <v>1</v>
      </c>
      <c r="L481" s="239"/>
      <c r="M481" s="240" t="s">
        <v>1</v>
      </c>
      <c r="N481" s="241" t="s">
        <v>40</v>
      </c>
      <c r="O481" s="71"/>
      <c r="P481" s="200">
        <f>O481*H481</f>
        <v>0</v>
      </c>
      <c r="Q481" s="200">
        <v>0</v>
      </c>
      <c r="R481" s="200">
        <f>Q481*H481</f>
        <v>0</v>
      </c>
      <c r="S481" s="200">
        <v>0</v>
      </c>
      <c r="T481" s="201">
        <f>S481*H481</f>
        <v>0</v>
      </c>
      <c r="U481" s="34"/>
      <c r="V481" s="34"/>
      <c r="W481" s="34"/>
      <c r="X481" s="34"/>
      <c r="Y481" s="34"/>
      <c r="Z481" s="34"/>
      <c r="AA481" s="34"/>
      <c r="AB481" s="34"/>
      <c r="AC481" s="34"/>
      <c r="AD481" s="34"/>
      <c r="AE481" s="34"/>
      <c r="AR481" s="202" t="s">
        <v>992</v>
      </c>
      <c r="AT481" s="202" t="s">
        <v>291</v>
      </c>
      <c r="AU481" s="202" t="s">
        <v>84</v>
      </c>
      <c r="AY481" s="17" t="s">
        <v>164</v>
      </c>
      <c r="BE481" s="203">
        <f>IF(N481="základní",J481,0)</f>
        <v>0</v>
      </c>
      <c r="BF481" s="203">
        <f>IF(N481="snížená",J481,0)</f>
        <v>0</v>
      </c>
      <c r="BG481" s="203">
        <f>IF(N481="zákl. přenesená",J481,0)</f>
        <v>0</v>
      </c>
      <c r="BH481" s="203">
        <f>IF(N481="sníž. přenesená",J481,0)</f>
        <v>0</v>
      </c>
      <c r="BI481" s="203">
        <f>IF(N481="nulová",J481,0)</f>
        <v>0</v>
      </c>
      <c r="BJ481" s="17" t="s">
        <v>82</v>
      </c>
      <c r="BK481" s="203">
        <f>ROUND(I481*H481,2)</f>
        <v>0</v>
      </c>
      <c r="BL481" s="17" t="s">
        <v>992</v>
      </c>
      <c r="BM481" s="202" t="s">
        <v>2327</v>
      </c>
    </row>
    <row r="482" spans="1:65" s="14" customFormat="1" ht="11.25">
      <c r="B482" s="220"/>
      <c r="C482" s="221"/>
      <c r="D482" s="211" t="s">
        <v>176</v>
      </c>
      <c r="E482" s="222" t="s">
        <v>1</v>
      </c>
      <c r="F482" s="223" t="s">
        <v>2328</v>
      </c>
      <c r="G482" s="221"/>
      <c r="H482" s="224">
        <v>5</v>
      </c>
      <c r="I482" s="225"/>
      <c r="J482" s="221"/>
      <c r="K482" s="221"/>
      <c r="L482" s="226"/>
      <c r="M482" s="227"/>
      <c r="N482" s="228"/>
      <c r="O482" s="228"/>
      <c r="P482" s="228"/>
      <c r="Q482" s="228"/>
      <c r="R482" s="228"/>
      <c r="S482" s="228"/>
      <c r="T482" s="229"/>
      <c r="AT482" s="230" t="s">
        <v>176</v>
      </c>
      <c r="AU482" s="230" t="s">
        <v>84</v>
      </c>
      <c r="AV482" s="14" t="s">
        <v>84</v>
      </c>
      <c r="AW482" s="14" t="s">
        <v>31</v>
      </c>
      <c r="AX482" s="14" t="s">
        <v>75</v>
      </c>
      <c r="AY482" s="230" t="s">
        <v>164</v>
      </c>
    </row>
    <row r="483" spans="1:65" s="2" customFormat="1" ht="26.45" customHeight="1">
      <c r="A483" s="34"/>
      <c r="B483" s="35"/>
      <c r="C483" s="191" t="s">
        <v>2329</v>
      </c>
      <c r="D483" s="191" t="s">
        <v>167</v>
      </c>
      <c r="E483" s="192" t="s">
        <v>2330</v>
      </c>
      <c r="F483" s="193" t="s">
        <v>2331</v>
      </c>
      <c r="G483" s="194" t="s">
        <v>204</v>
      </c>
      <c r="H483" s="195">
        <v>151</v>
      </c>
      <c r="I483" s="196"/>
      <c r="J483" s="197">
        <f>ROUND(I483*H483,2)</f>
        <v>0</v>
      </c>
      <c r="K483" s="193" t="s">
        <v>171</v>
      </c>
      <c r="L483" s="39"/>
      <c r="M483" s="198" t="s">
        <v>1</v>
      </c>
      <c r="N483" s="199" t="s">
        <v>40</v>
      </c>
      <c r="O483" s="71"/>
      <c r="P483" s="200">
        <f>O483*H483</f>
        <v>0</v>
      </c>
      <c r="Q483" s="200">
        <v>0</v>
      </c>
      <c r="R483" s="200">
        <f>Q483*H483</f>
        <v>0</v>
      </c>
      <c r="S483" s="200">
        <v>0</v>
      </c>
      <c r="T483" s="201">
        <f>S483*H483</f>
        <v>0</v>
      </c>
      <c r="U483" s="34"/>
      <c r="V483" s="34"/>
      <c r="W483" s="34"/>
      <c r="X483" s="34"/>
      <c r="Y483" s="34"/>
      <c r="Z483" s="34"/>
      <c r="AA483" s="34"/>
      <c r="AB483" s="34"/>
      <c r="AC483" s="34"/>
      <c r="AD483" s="34"/>
      <c r="AE483" s="34"/>
      <c r="AR483" s="202" t="s">
        <v>290</v>
      </c>
      <c r="AT483" s="202" t="s">
        <v>167</v>
      </c>
      <c r="AU483" s="202" t="s">
        <v>84</v>
      </c>
      <c r="AY483" s="17" t="s">
        <v>164</v>
      </c>
      <c r="BE483" s="203">
        <f>IF(N483="základní",J483,0)</f>
        <v>0</v>
      </c>
      <c r="BF483" s="203">
        <f>IF(N483="snížená",J483,0)</f>
        <v>0</v>
      </c>
      <c r="BG483" s="203">
        <f>IF(N483="zákl. přenesená",J483,0)</f>
        <v>0</v>
      </c>
      <c r="BH483" s="203">
        <f>IF(N483="sníž. přenesená",J483,0)</f>
        <v>0</v>
      </c>
      <c r="BI483" s="203">
        <f>IF(N483="nulová",J483,0)</f>
        <v>0</v>
      </c>
      <c r="BJ483" s="17" t="s">
        <v>82</v>
      </c>
      <c r="BK483" s="203">
        <f>ROUND(I483*H483,2)</f>
        <v>0</v>
      </c>
      <c r="BL483" s="17" t="s">
        <v>290</v>
      </c>
      <c r="BM483" s="202" t="s">
        <v>2332</v>
      </c>
    </row>
    <row r="484" spans="1:65" s="2" customFormat="1" ht="11.25">
      <c r="A484" s="34"/>
      <c r="B484" s="35"/>
      <c r="C484" s="36"/>
      <c r="D484" s="204" t="s">
        <v>174</v>
      </c>
      <c r="E484" s="36"/>
      <c r="F484" s="205" t="s">
        <v>2333</v>
      </c>
      <c r="G484" s="36"/>
      <c r="H484" s="36"/>
      <c r="I484" s="206"/>
      <c r="J484" s="36"/>
      <c r="K484" s="36"/>
      <c r="L484" s="39"/>
      <c r="M484" s="207"/>
      <c r="N484" s="208"/>
      <c r="O484" s="71"/>
      <c r="P484" s="71"/>
      <c r="Q484" s="71"/>
      <c r="R484" s="71"/>
      <c r="S484" s="71"/>
      <c r="T484" s="72"/>
      <c r="U484" s="34"/>
      <c r="V484" s="34"/>
      <c r="W484" s="34"/>
      <c r="X484" s="34"/>
      <c r="Y484" s="34"/>
      <c r="Z484" s="34"/>
      <c r="AA484" s="34"/>
      <c r="AB484" s="34"/>
      <c r="AC484" s="34"/>
      <c r="AD484" s="34"/>
      <c r="AE484" s="34"/>
      <c r="AT484" s="17" t="s">
        <v>174</v>
      </c>
      <c r="AU484" s="17" t="s">
        <v>84</v>
      </c>
    </row>
    <row r="485" spans="1:65" s="2" customFormat="1" ht="26.45" customHeight="1">
      <c r="A485" s="34"/>
      <c r="B485" s="35"/>
      <c r="C485" s="191" t="s">
        <v>2334</v>
      </c>
      <c r="D485" s="191" t="s">
        <v>167</v>
      </c>
      <c r="E485" s="192" t="s">
        <v>2335</v>
      </c>
      <c r="F485" s="193" t="s">
        <v>2336</v>
      </c>
      <c r="G485" s="194" t="s">
        <v>393</v>
      </c>
      <c r="H485" s="195">
        <v>73</v>
      </c>
      <c r="I485" s="196"/>
      <c r="J485" s="197">
        <f>ROUND(I485*H485,2)</f>
        <v>0</v>
      </c>
      <c r="K485" s="193" t="s">
        <v>171</v>
      </c>
      <c r="L485" s="39"/>
      <c r="M485" s="198" t="s">
        <v>1</v>
      </c>
      <c r="N485" s="199" t="s">
        <v>40</v>
      </c>
      <c r="O485" s="71"/>
      <c r="P485" s="200">
        <f>O485*H485</f>
        <v>0</v>
      </c>
      <c r="Q485" s="200">
        <v>0</v>
      </c>
      <c r="R485" s="200">
        <f>Q485*H485</f>
        <v>0</v>
      </c>
      <c r="S485" s="200">
        <v>0</v>
      </c>
      <c r="T485" s="201">
        <f>S485*H485</f>
        <v>0</v>
      </c>
      <c r="U485" s="34"/>
      <c r="V485" s="34"/>
      <c r="W485" s="34"/>
      <c r="X485" s="34"/>
      <c r="Y485" s="34"/>
      <c r="Z485" s="34"/>
      <c r="AA485" s="34"/>
      <c r="AB485" s="34"/>
      <c r="AC485" s="34"/>
      <c r="AD485" s="34"/>
      <c r="AE485" s="34"/>
      <c r="AR485" s="202" t="s">
        <v>290</v>
      </c>
      <c r="AT485" s="202" t="s">
        <v>167</v>
      </c>
      <c r="AU485" s="202" t="s">
        <v>84</v>
      </c>
      <c r="AY485" s="17" t="s">
        <v>164</v>
      </c>
      <c r="BE485" s="203">
        <f>IF(N485="základní",J485,0)</f>
        <v>0</v>
      </c>
      <c r="BF485" s="203">
        <f>IF(N485="snížená",J485,0)</f>
        <v>0</v>
      </c>
      <c r="BG485" s="203">
        <f>IF(N485="zákl. přenesená",J485,0)</f>
        <v>0</v>
      </c>
      <c r="BH485" s="203">
        <f>IF(N485="sníž. přenesená",J485,0)</f>
        <v>0</v>
      </c>
      <c r="BI485" s="203">
        <f>IF(N485="nulová",J485,0)</f>
        <v>0</v>
      </c>
      <c r="BJ485" s="17" t="s">
        <v>82</v>
      </c>
      <c r="BK485" s="203">
        <f>ROUND(I485*H485,2)</f>
        <v>0</v>
      </c>
      <c r="BL485" s="17" t="s">
        <v>290</v>
      </c>
      <c r="BM485" s="202" t="s">
        <v>2337</v>
      </c>
    </row>
    <row r="486" spans="1:65" s="2" customFormat="1" ht="11.25">
      <c r="A486" s="34"/>
      <c r="B486" s="35"/>
      <c r="C486" s="36"/>
      <c r="D486" s="204" t="s">
        <v>174</v>
      </c>
      <c r="E486" s="36"/>
      <c r="F486" s="205" t="s">
        <v>2338</v>
      </c>
      <c r="G486" s="36"/>
      <c r="H486" s="36"/>
      <c r="I486" s="206"/>
      <c r="J486" s="36"/>
      <c r="K486" s="36"/>
      <c r="L486" s="39"/>
      <c r="M486" s="207"/>
      <c r="N486" s="208"/>
      <c r="O486" s="71"/>
      <c r="P486" s="71"/>
      <c r="Q486" s="71"/>
      <c r="R486" s="71"/>
      <c r="S486" s="71"/>
      <c r="T486" s="72"/>
      <c r="U486" s="34"/>
      <c r="V486" s="34"/>
      <c r="W486" s="34"/>
      <c r="X486" s="34"/>
      <c r="Y486" s="34"/>
      <c r="Z486" s="34"/>
      <c r="AA486" s="34"/>
      <c r="AB486" s="34"/>
      <c r="AC486" s="34"/>
      <c r="AD486" s="34"/>
      <c r="AE486" s="34"/>
      <c r="AT486" s="17" t="s">
        <v>174</v>
      </c>
      <c r="AU486" s="17" t="s">
        <v>84</v>
      </c>
    </row>
    <row r="487" spans="1:65" s="14" customFormat="1" ht="11.25">
      <c r="B487" s="220"/>
      <c r="C487" s="221"/>
      <c r="D487" s="211" t="s">
        <v>176</v>
      </c>
      <c r="E487" s="222" t="s">
        <v>1</v>
      </c>
      <c r="F487" s="223" t="s">
        <v>2339</v>
      </c>
      <c r="G487" s="221"/>
      <c r="H487" s="224">
        <v>18</v>
      </c>
      <c r="I487" s="225"/>
      <c r="J487" s="221"/>
      <c r="K487" s="221"/>
      <c r="L487" s="226"/>
      <c r="M487" s="227"/>
      <c r="N487" s="228"/>
      <c r="O487" s="228"/>
      <c r="P487" s="228"/>
      <c r="Q487" s="228"/>
      <c r="R487" s="228"/>
      <c r="S487" s="228"/>
      <c r="T487" s="229"/>
      <c r="AT487" s="230" t="s">
        <v>176</v>
      </c>
      <c r="AU487" s="230" t="s">
        <v>84</v>
      </c>
      <c r="AV487" s="14" t="s">
        <v>84</v>
      </c>
      <c r="AW487" s="14" t="s">
        <v>31</v>
      </c>
      <c r="AX487" s="14" t="s">
        <v>75</v>
      </c>
      <c r="AY487" s="230" t="s">
        <v>164</v>
      </c>
    </row>
    <row r="488" spans="1:65" s="14" customFormat="1" ht="11.25">
      <c r="B488" s="220"/>
      <c r="C488" s="221"/>
      <c r="D488" s="211" t="s">
        <v>176</v>
      </c>
      <c r="E488" s="222" t="s">
        <v>1</v>
      </c>
      <c r="F488" s="223" t="s">
        <v>2340</v>
      </c>
      <c r="G488" s="221"/>
      <c r="H488" s="224">
        <v>8</v>
      </c>
      <c r="I488" s="225"/>
      <c r="J488" s="221"/>
      <c r="K488" s="221"/>
      <c r="L488" s="226"/>
      <c r="M488" s="227"/>
      <c r="N488" s="228"/>
      <c r="O488" s="228"/>
      <c r="P488" s="228"/>
      <c r="Q488" s="228"/>
      <c r="R488" s="228"/>
      <c r="S488" s="228"/>
      <c r="T488" s="229"/>
      <c r="AT488" s="230" t="s">
        <v>176</v>
      </c>
      <c r="AU488" s="230" t="s">
        <v>84</v>
      </c>
      <c r="AV488" s="14" t="s">
        <v>84</v>
      </c>
      <c r="AW488" s="14" t="s">
        <v>31</v>
      </c>
      <c r="AX488" s="14" t="s">
        <v>75</v>
      </c>
      <c r="AY488" s="230" t="s">
        <v>164</v>
      </c>
    </row>
    <row r="489" spans="1:65" s="14" customFormat="1" ht="11.25">
      <c r="B489" s="220"/>
      <c r="C489" s="221"/>
      <c r="D489" s="211" t="s">
        <v>176</v>
      </c>
      <c r="E489" s="222" t="s">
        <v>1</v>
      </c>
      <c r="F489" s="223" t="s">
        <v>2341</v>
      </c>
      <c r="G489" s="221"/>
      <c r="H489" s="224">
        <v>23</v>
      </c>
      <c r="I489" s="225"/>
      <c r="J489" s="221"/>
      <c r="K489" s="221"/>
      <c r="L489" s="226"/>
      <c r="M489" s="227"/>
      <c r="N489" s="228"/>
      <c r="O489" s="228"/>
      <c r="P489" s="228"/>
      <c r="Q489" s="228"/>
      <c r="R489" s="228"/>
      <c r="S489" s="228"/>
      <c r="T489" s="229"/>
      <c r="AT489" s="230" t="s">
        <v>176</v>
      </c>
      <c r="AU489" s="230" t="s">
        <v>84</v>
      </c>
      <c r="AV489" s="14" t="s">
        <v>84</v>
      </c>
      <c r="AW489" s="14" t="s">
        <v>31</v>
      </c>
      <c r="AX489" s="14" t="s">
        <v>75</v>
      </c>
      <c r="AY489" s="230" t="s">
        <v>164</v>
      </c>
    </row>
    <row r="490" spans="1:65" s="14" customFormat="1" ht="11.25">
      <c r="B490" s="220"/>
      <c r="C490" s="221"/>
      <c r="D490" s="211" t="s">
        <v>176</v>
      </c>
      <c r="E490" s="222" t="s">
        <v>1</v>
      </c>
      <c r="F490" s="223" t="s">
        <v>2342</v>
      </c>
      <c r="G490" s="221"/>
      <c r="H490" s="224">
        <v>24</v>
      </c>
      <c r="I490" s="225"/>
      <c r="J490" s="221"/>
      <c r="K490" s="221"/>
      <c r="L490" s="226"/>
      <c r="M490" s="227"/>
      <c r="N490" s="228"/>
      <c r="O490" s="228"/>
      <c r="P490" s="228"/>
      <c r="Q490" s="228"/>
      <c r="R490" s="228"/>
      <c r="S490" s="228"/>
      <c r="T490" s="229"/>
      <c r="AT490" s="230" t="s">
        <v>176</v>
      </c>
      <c r="AU490" s="230" t="s">
        <v>84</v>
      </c>
      <c r="AV490" s="14" t="s">
        <v>84</v>
      </c>
      <c r="AW490" s="14" t="s">
        <v>31</v>
      </c>
      <c r="AX490" s="14" t="s">
        <v>75</v>
      </c>
      <c r="AY490" s="230" t="s">
        <v>164</v>
      </c>
    </row>
    <row r="491" spans="1:65" s="2" customFormat="1" ht="26.45" customHeight="1">
      <c r="A491" s="34"/>
      <c r="B491" s="35"/>
      <c r="C491" s="191" t="s">
        <v>2343</v>
      </c>
      <c r="D491" s="191" t="s">
        <v>167</v>
      </c>
      <c r="E491" s="192" t="s">
        <v>2344</v>
      </c>
      <c r="F491" s="193" t="s">
        <v>2345</v>
      </c>
      <c r="G491" s="194" t="s">
        <v>393</v>
      </c>
      <c r="H491" s="195">
        <v>6</v>
      </c>
      <c r="I491" s="196"/>
      <c r="J491" s="197">
        <f>ROUND(I491*H491,2)</f>
        <v>0</v>
      </c>
      <c r="K491" s="193" t="s">
        <v>171</v>
      </c>
      <c r="L491" s="39"/>
      <c r="M491" s="198" t="s">
        <v>1</v>
      </c>
      <c r="N491" s="199" t="s">
        <v>40</v>
      </c>
      <c r="O491" s="71"/>
      <c r="P491" s="200">
        <f>O491*H491</f>
        <v>0</v>
      </c>
      <c r="Q491" s="200">
        <v>0</v>
      </c>
      <c r="R491" s="200">
        <f>Q491*H491</f>
        <v>0</v>
      </c>
      <c r="S491" s="200">
        <v>0</v>
      </c>
      <c r="T491" s="201">
        <f>S491*H491</f>
        <v>0</v>
      </c>
      <c r="U491" s="34"/>
      <c r="V491" s="34"/>
      <c r="W491" s="34"/>
      <c r="X491" s="34"/>
      <c r="Y491" s="34"/>
      <c r="Z491" s="34"/>
      <c r="AA491" s="34"/>
      <c r="AB491" s="34"/>
      <c r="AC491" s="34"/>
      <c r="AD491" s="34"/>
      <c r="AE491" s="34"/>
      <c r="AR491" s="202" t="s">
        <v>290</v>
      </c>
      <c r="AT491" s="202" t="s">
        <v>167</v>
      </c>
      <c r="AU491" s="202" t="s">
        <v>84</v>
      </c>
      <c r="AY491" s="17" t="s">
        <v>164</v>
      </c>
      <c r="BE491" s="203">
        <f>IF(N491="základní",J491,0)</f>
        <v>0</v>
      </c>
      <c r="BF491" s="203">
        <f>IF(N491="snížená",J491,0)</f>
        <v>0</v>
      </c>
      <c r="BG491" s="203">
        <f>IF(N491="zákl. přenesená",J491,0)</f>
        <v>0</v>
      </c>
      <c r="BH491" s="203">
        <f>IF(N491="sníž. přenesená",J491,0)</f>
        <v>0</v>
      </c>
      <c r="BI491" s="203">
        <f>IF(N491="nulová",J491,0)</f>
        <v>0</v>
      </c>
      <c r="BJ491" s="17" t="s">
        <v>82</v>
      </c>
      <c r="BK491" s="203">
        <f>ROUND(I491*H491,2)</f>
        <v>0</v>
      </c>
      <c r="BL491" s="17" t="s">
        <v>290</v>
      </c>
      <c r="BM491" s="202" t="s">
        <v>2346</v>
      </c>
    </row>
    <row r="492" spans="1:65" s="2" customFormat="1" ht="11.25">
      <c r="A492" s="34"/>
      <c r="B492" s="35"/>
      <c r="C492" s="36"/>
      <c r="D492" s="204" t="s">
        <v>174</v>
      </c>
      <c r="E492" s="36"/>
      <c r="F492" s="205" t="s">
        <v>2347</v>
      </c>
      <c r="G492" s="36"/>
      <c r="H492" s="36"/>
      <c r="I492" s="206"/>
      <c r="J492" s="36"/>
      <c r="K492" s="36"/>
      <c r="L492" s="39"/>
      <c r="M492" s="207"/>
      <c r="N492" s="208"/>
      <c r="O492" s="71"/>
      <c r="P492" s="71"/>
      <c r="Q492" s="71"/>
      <c r="R492" s="71"/>
      <c r="S492" s="71"/>
      <c r="T492" s="72"/>
      <c r="U492" s="34"/>
      <c r="V492" s="34"/>
      <c r="W492" s="34"/>
      <c r="X492" s="34"/>
      <c r="Y492" s="34"/>
      <c r="Z492" s="34"/>
      <c r="AA492" s="34"/>
      <c r="AB492" s="34"/>
      <c r="AC492" s="34"/>
      <c r="AD492" s="34"/>
      <c r="AE492" s="34"/>
      <c r="AT492" s="17" t="s">
        <v>174</v>
      </c>
      <c r="AU492" s="17" t="s">
        <v>84</v>
      </c>
    </row>
    <row r="493" spans="1:65" s="14" customFormat="1" ht="11.25">
      <c r="B493" s="220"/>
      <c r="C493" s="221"/>
      <c r="D493" s="211" t="s">
        <v>176</v>
      </c>
      <c r="E493" s="222" t="s">
        <v>1</v>
      </c>
      <c r="F493" s="223" t="s">
        <v>2348</v>
      </c>
      <c r="G493" s="221"/>
      <c r="H493" s="224">
        <v>6</v>
      </c>
      <c r="I493" s="225"/>
      <c r="J493" s="221"/>
      <c r="K493" s="221"/>
      <c r="L493" s="226"/>
      <c r="M493" s="227"/>
      <c r="N493" s="228"/>
      <c r="O493" s="228"/>
      <c r="P493" s="228"/>
      <c r="Q493" s="228"/>
      <c r="R493" s="228"/>
      <c r="S493" s="228"/>
      <c r="T493" s="229"/>
      <c r="AT493" s="230" t="s">
        <v>176</v>
      </c>
      <c r="AU493" s="230" t="s">
        <v>84</v>
      </c>
      <c r="AV493" s="14" t="s">
        <v>84</v>
      </c>
      <c r="AW493" s="14" t="s">
        <v>31</v>
      </c>
      <c r="AX493" s="14" t="s">
        <v>75</v>
      </c>
      <c r="AY493" s="230" t="s">
        <v>164</v>
      </c>
    </row>
    <row r="494" spans="1:65" s="2" customFormat="1" ht="26.45" customHeight="1">
      <c r="A494" s="34"/>
      <c r="B494" s="35"/>
      <c r="C494" s="191" t="s">
        <v>2349</v>
      </c>
      <c r="D494" s="191" t="s">
        <v>167</v>
      </c>
      <c r="E494" s="192" t="s">
        <v>1800</v>
      </c>
      <c r="F494" s="193" t="s">
        <v>1801</v>
      </c>
      <c r="G494" s="194" t="s">
        <v>393</v>
      </c>
      <c r="H494" s="195">
        <v>40</v>
      </c>
      <c r="I494" s="196"/>
      <c r="J494" s="197">
        <f>ROUND(I494*H494,2)</f>
        <v>0</v>
      </c>
      <c r="K494" s="193" t="s">
        <v>171</v>
      </c>
      <c r="L494" s="39"/>
      <c r="M494" s="198" t="s">
        <v>1</v>
      </c>
      <c r="N494" s="199" t="s">
        <v>40</v>
      </c>
      <c r="O494" s="71"/>
      <c r="P494" s="200">
        <f>O494*H494</f>
        <v>0</v>
      </c>
      <c r="Q494" s="200">
        <v>0</v>
      </c>
      <c r="R494" s="200">
        <f>Q494*H494</f>
        <v>0</v>
      </c>
      <c r="S494" s="200">
        <v>0</v>
      </c>
      <c r="T494" s="201">
        <f>S494*H494</f>
        <v>0</v>
      </c>
      <c r="U494" s="34"/>
      <c r="V494" s="34"/>
      <c r="W494" s="34"/>
      <c r="X494" s="34"/>
      <c r="Y494" s="34"/>
      <c r="Z494" s="34"/>
      <c r="AA494" s="34"/>
      <c r="AB494" s="34"/>
      <c r="AC494" s="34"/>
      <c r="AD494" s="34"/>
      <c r="AE494" s="34"/>
      <c r="AR494" s="202" t="s">
        <v>290</v>
      </c>
      <c r="AT494" s="202" t="s">
        <v>167</v>
      </c>
      <c r="AU494" s="202" t="s">
        <v>84</v>
      </c>
      <c r="AY494" s="17" t="s">
        <v>164</v>
      </c>
      <c r="BE494" s="203">
        <f>IF(N494="základní",J494,0)</f>
        <v>0</v>
      </c>
      <c r="BF494" s="203">
        <f>IF(N494="snížená",J494,0)</f>
        <v>0</v>
      </c>
      <c r="BG494" s="203">
        <f>IF(N494="zákl. přenesená",J494,0)</f>
        <v>0</v>
      </c>
      <c r="BH494" s="203">
        <f>IF(N494="sníž. přenesená",J494,0)</f>
        <v>0</v>
      </c>
      <c r="BI494" s="203">
        <f>IF(N494="nulová",J494,0)</f>
        <v>0</v>
      </c>
      <c r="BJ494" s="17" t="s">
        <v>82</v>
      </c>
      <c r="BK494" s="203">
        <f>ROUND(I494*H494,2)</f>
        <v>0</v>
      </c>
      <c r="BL494" s="17" t="s">
        <v>290</v>
      </c>
      <c r="BM494" s="202" t="s">
        <v>2350</v>
      </c>
    </row>
    <row r="495" spans="1:65" s="2" customFormat="1" ht="11.25">
      <c r="A495" s="34"/>
      <c r="B495" s="35"/>
      <c r="C495" s="36"/>
      <c r="D495" s="204" t="s">
        <v>174</v>
      </c>
      <c r="E495" s="36"/>
      <c r="F495" s="205" t="s">
        <v>1803</v>
      </c>
      <c r="G495" s="36"/>
      <c r="H495" s="36"/>
      <c r="I495" s="206"/>
      <c r="J495" s="36"/>
      <c r="K495" s="36"/>
      <c r="L495" s="39"/>
      <c r="M495" s="207"/>
      <c r="N495" s="208"/>
      <c r="O495" s="71"/>
      <c r="P495" s="71"/>
      <c r="Q495" s="71"/>
      <c r="R495" s="71"/>
      <c r="S495" s="71"/>
      <c r="T495" s="72"/>
      <c r="U495" s="34"/>
      <c r="V495" s="34"/>
      <c r="W495" s="34"/>
      <c r="X495" s="34"/>
      <c r="Y495" s="34"/>
      <c r="Z495" s="34"/>
      <c r="AA495" s="34"/>
      <c r="AB495" s="34"/>
      <c r="AC495" s="34"/>
      <c r="AD495" s="34"/>
      <c r="AE495" s="34"/>
      <c r="AT495" s="17" t="s">
        <v>174</v>
      </c>
      <c r="AU495" s="17" t="s">
        <v>84</v>
      </c>
    </row>
    <row r="496" spans="1:65" s="14" customFormat="1" ht="11.25">
      <c r="B496" s="220"/>
      <c r="C496" s="221"/>
      <c r="D496" s="211" t="s">
        <v>176</v>
      </c>
      <c r="E496" s="222" t="s">
        <v>1</v>
      </c>
      <c r="F496" s="223" t="s">
        <v>2351</v>
      </c>
      <c r="G496" s="221"/>
      <c r="H496" s="224">
        <v>40</v>
      </c>
      <c r="I496" s="225"/>
      <c r="J496" s="221"/>
      <c r="K496" s="221"/>
      <c r="L496" s="226"/>
      <c r="M496" s="227"/>
      <c r="N496" s="228"/>
      <c r="O496" s="228"/>
      <c r="P496" s="228"/>
      <c r="Q496" s="228"/>
      <c r="R496" s="228"/>
      <c r="S496" s="228"/>
      <c r="T496" s="229"/>
      <c r="AT496" s="230" t="s">
        <v>176</v>
      </c>
      <c r="AU496" s="230" t="s">
        <v>84</v>
      </c>
      <c r="AV496" s="14" t="s">
        <v>84</v>
      </c>
      <c r="AW496" s="14" t="s">
        <v>31</v>
      </c>
      <c r="AX496" s="14" t="s">
        <v>75</v>
      </c>
      <c r="AY496" s="230" t="s">
        <v>164</v>
      </c>
    </row>
    <row r="497" spans="1:65" s="2" customFormat="1" ht="26.45" customHeight="1">
      <c r="A497" s="34"/>
      <c r="B497" s="35"/>
      <c r="C497" s="191" t="s">
        <v>2352</v>
      </c>
      <c r="D497" s="191" t="s">
        <v>167</v>
      </c>
      <c r="E497" s="192" t="s">
        <v>2353</v>
      </c>
      <c r="F497" s="193" t="s">
        <v>2354</v>
      </c>
      <c r="G497" s="194" t="s">
        <v>393</v>
      </c>
      <c r="H497" s="195">
        <v>36</v>
      </c>
      <c r="I497" s="196"/>
      <c r="J497" s="197">
        <f>ROUND(I497*H497,2)</f>
        <v>0</v>
      </c>
      <c r="K497" s="193" t="s">
        <v>171</v>
      </c>
      <c r="L497" s="39"/>
      <c r="M497" s="198" t="s">
        <v>1</v>
      </c>
      <c r="N497" s="199" t="s">
        <v>40</v>
      </c>
      <c r="O497" s="71"/>
      <c r="P497" s="200">
        <f>O497*H497</f>
        <v>0</v>
      </c>
      <c r="Q497" s="200">
        <v>0</v>
      </c>
      <c r="R497" s="200">
        <f>Q497*H497</f>
        <v>0</v>
      </c>
      <c r="S497" s="200">
        <v>0</v>
      </c>
      <c r="T497" s="201">
        <f>S497*H497</f>
        <v>0</v>
      </c>
      <c r="U497" s="34"/>
      <c r="V497" s="34"/>
      <c r="W497" s="34"/>
      <c r="X497" s="34"/>
      <c r="Y497" s="34"/>
      <c r="Z497" s="34"/>
      <c r="AA497" s="34"/>
      <c r="AB497" s="34"/>
      <c r="AC497" s="34"/>
      <c r="AD497" s="34"/>
      <c r="AE497" s="34"/>
      <c r="AR497" s="202" t="s">
        <v>290</v>
      </c>
      <c r="AT497" s="202" t="s">
        <v>167</v>
      </c>
      <c r="AU497" s="202" t="s">
        <v>84</v>
      </c>
      <c r="AY497" s="17" t="s">
        <v>164</v>
      </c>
      <c r="BE497" s="203">
        <f>IF(N497="základní",J497,0)</f>
        <v>0</v>
      </c>
      <c r="BF497" s="203">
        <f>IF(N497="snížená",J497,0)</f>
        <v>0</v>
      </c>
      <c r="BG497" s="203">
        <f>IF(N497="zákl. přenesená",J497,0)</f>
        <v>0</v>
      </c>
      <c r="BH497" s="203">
        <f>IF(N497="sníž. přenesená",J497,0)</f>
        <v>0</v>
      </c>
      <c r="BI497" s="203">
        <f>IF(N497="nulová",J497,0)</f>
        <v>0</v>
      </c>
      <c r="BJ497" s="17" t="s">
        <v>82</v>
      </c>
      <c r="BK497" s="203">
        <f>ROUND(I497*H497,2)</f>
        <v>0</v>
      </c>
      <c r="BL497" s="17" t="s">
        <v>290</v>
      </c>
      <c r="BM497" s="202" t="s">
        <v>2355</v>
      </c>
    </row>
    <row r="498" spans="1:65" s="2" customFormat="1" ht="11.25">
      <c r="A498" s="34"/>
      <c r="B498" s="35"/>
      <c r="C498" s="36"/>
      <c r="D498" s="204" t="s">
        <v>174</v>
      </c>
      <c r="E498" s="36"/>
      <c r="F498" s="205" t="s">
        <v>2356</v>
      </c>
      <c r="G498" s="36"/>
      <c r="H498" s="36"/>
      <c r="I498" s="206"/>
      <c r="J498" s="36"/>
      <c r="K498" s="36"/>
      <c r="L498" s="39"/>
      <c r="M498" s="207"/>
      <c r="N498" s="208"/>
      <c r="O498" s="71"/>
      <c r="P498" s="71"/>
      <c r="Q498" s="71"/>
      <c r="R498" s="71"/>
      <c r="S498" s="71"/>
      <c r="T498" s="72"/>
      <c r="U498" s="34"/>
      <c r="V498" s="34"/>
      <c r="W498" s="34"/>
      <c r="X498" s="34"/>
      <c r="Y498" s="34"/>
      <c r="Z498" s="34"/>
      <c r="AA498" s="34"/>
      <c r="AB498" s="34"/>
      <c r="AC498" s="34"/>
      <c r="AD498" s="34"/>
      <c r="AE498" s="34"/>
      <c r="AT498" s="17" t="s">
        <v>174</v>
      </c>
      <c r="AU498" s="17" t="s">
        <v>84</v>
      </c>
    </row>
    <row r="499" spans="1:65" s="14" customFormat="1" ht="11.25">
      <c r="B499" s="220"/>
      <c r="C499" s="221"/>
      <c r="D499" s="211" t="s">
        <v>176</v>
      </c>
      <c r="E499" s="222" t="s">
        <v>1</v>
      </c>
      <c r="F499" s="223" t="s">
        <v>2357</v>
      </c>
      <c r="G499" s="221"/>
      <c r="H499" s="224">
        <v>24</v>
      </c>
      <c r="I499" s="225"/>
      <c r="J499" s="221"/>
      <c r="K499" s="221"/>
      <c r="L499" s="226"/>
      <c r="M499" s="227"/>
      <c r="N499" s="228"/>
      <c r="O499" s="228"/>
      <c r="P499" s="228"/>
      <c r="Q499" s="228"/>
      <c r="R499" s="228"/>
      <c r="S499" s="228"/>
      <c r="T499" s="229"/>
      <c r="AT499" s="230" t="s">
        <v>176</v>
      </c>
      <c r="AU499" s="230" t="s">
        <v>84</v>
      </c>
      <c r="AV499" s="14" t="s">
        <v>84</v>
      </c>
      <c r="AW499" s="14" t="s">
        <v>31</v>
      </c>
      <c r="AX499" s="14" t="s">
        <v>75</v>
      </c>
      <c r="AY499" s="230" t="s">
        <v>164</v>
      </c>
    </row>
    <row r="500" spans="1:65" s="14" customFormat="1" ht="11.25">
      <c r="B500" s="220"/>
      <c r="C500" s="221"/>
      <c r="D500" s="211" t="s">
        <v>176</v>
      </c>
      <c r="E500" s="222" t="s">
        <v>1</v>
      </c>
      <c r="F500" s="223" t="s">
        <v>2358</v>
      </c>
      <c r="G500" s="221"/>
      <c r="H500" s="224">
        <v>12</v>
      </c>
      <c r="I500" s="225"/>
      <c r="J500" s="221"/>
      <c r="K500" s="221"/>
      <c r="L500" s="226"/>
      <c r="M500" s="227"/>
      <c r="N500" s="228"/>
      <c r="O500" s="228"/>
      <c r="P500" s="228"/>
      <c r="Q500" s="228"/>
      <c r="R500" s="228"/>
      <c r="S500" s="228"/>
      <c r="T500" s="229"/>
      <c r="AT500" s="230" t="s">
        <v>176</v>
      </c>
      <c r="AU500" s="230" t="s">
        <v>84</v>
      </c>
      <c r="AV500" s="14" t="s">
        <v>84</v>
      </c>
      <c r="AW500" s="14" t="s">
        <v>31</v>
      </c>
      <c r="AX500" s="14" t="s">
        <v>75</v>
      </c>
      <c r="AY500" s="230" t="s">
        <v>164</v>
      </c>
    </row>
    <row r="501" spans="1:65" s="2" customFormat="1" ht="26.45" customHeight="1">
      <c r="A501" s="34"/>
      <c r="B501" s="35"/>
      <c r="C501" s="191" t="s">
        <v>2359</v>
      </c>
      <c r="D501" s="191" t="s">
        <v>167</v>
      </c>
      <c r="E501" s="192" t="s">
        <v>2360</v>
      </c>
      <c r="F501" s="193" t="s">
        <v>2361</v>
      </c>
      <c r="G501" s="194" t="s">
        <v>393</v>
      </c>
      <c r="H501" s="195">
        <v>4</v>
      </c>
      <c r="I501" s="196"/>
      <c r="J501" s="197">
        <f>ROUND(I501*H501,2)</f>
        <v>0</v>
      </c>
      <c r="K501" s="193" t="s">
        <v>171</v>
      </c>
      <c r="L501" s="39"/>
      <c r="M501" s="198" t="s">
        <v>1</v>
      </c>
      <c r="N501" s="199" t="s">
        <v>40</v>
      </c>
      <c r="O501" s="71"/>
      <c r="P501" s="200">
        <f>O501*H501</f>
        <v>0</v>
      </c>
      <c r="Q501" s="200">
        <v>0</v>
      </c>
      <c r="R501" s="200">
        <f>Q501*H501</f>
        <v>0</v>
      </c>
      <c r="S501" s="200">
        <v>0</v>
      </c>
      <c r="T501" s="201">
        <f>S501*H501</f>
        <v>0</v>
      </c>
      <c r="U501" s="34"/>
      <c r="V501" s="34"/>
      <c r="W501" s="34"/>
      <c r="X501" s="34"/>
      <c r="Y501" s="34"/>
      <c r="Z501" s="34"/>
      <c r="AA501" s="34"/>
      <c r="AB501" s="34"/>
      <c r="AC501" s="34"/>
      <c r="AD501" s="34"/>
      <c r="AE501" s="34"/>
      <c r="AR501" s="202" t="s">
        <v>290</v>
      </c>
      <c r="AT501" s="202" t="s">
        <v>167</v>
      </c>
      <c r="AU501" s="202" t="s">
        <v>84</v>
      </c>
      <c r="AY501" s="17" t="s">
        <v>164</v>
      </c>
      <c r="BE501" s="203">
        <f>IF(N501="základní",J501,0)</f>
        <v>0</v>
      </c>
      <c r="BF501" s="203">
        <f>IF(N501="snížená",J501,0)</f>
        <v>0</v>
      </c>
      <c r="BG501" s="203">
        <f>IF(N501="zákl. přenesená",J501,0)</f>
        <v>0</v>
      </c>
      <c r="BH501" s="203">
        <f>IF(N501="sníž. přenesená",J501,0)</f>
        <v>0</v>
      </c>
      <c r="BI501" s="203">
        <f>IF(N501="nulová",J501,0)</f>
        <v>0</v>
      </c>
      <c r="BJ501" s="17" t="s">
        <v>82</v>
      </c>
      <c r="BK501" s="203">
        <f>ROUND(I501*H501,2)</f>
        <v>0</v>
      </c>
      <c r="BL501" s="17" t="s">
        <v>290</v>
      </c>
      <c r="BM501" s="202" t="s">
        <v>2362</v>
      </c>
    </row>
    <row r="502" spans="1:65" s="2" customFormat="1" ht="11.25">
      <c r="A502" s="34"/>
      <c r="B502" s="35"/>
      <c r="C502" s="36"/>
      <c r="D502" s="204" t="s">
        <v>174</v>
      </c>
      <c r="E502" s="36"/>
      <c r="F502" s="205" t="s">
        <v>2363</v>
      </c>
      <c r="G502" s="36"/>
      <c r="H502" s="36"/>
      <c r="I502" s="206"/>
      <c r="J502" s="36"/>
      <c r="K502" s="36"/>
      <c r="L502" s="39"/>
      <c r="M502" s="207"/>
      <c r="N502" s="208"/>
      <c r="O502" s="71"/>
      <c r="P502" s="71"/>
      <c r="Q502" s="71"/>
      <c r="R502" s="71"/>
      <c r="S502" s="71"/>
      <c r="T502" s="72"/>
      <c r="U502" s="34"/>
      <c r="V502" s="34"/>
      <c r="W502" s="34"/>
      <c r="X502" s="34"/>
      <c r="Y502" s="34"/>
      <c r="Z502" s="34"/>
      <c r="AA502" s="34"/>
      <c r="AB502" s="34"/>
      <c r="AC502" s="34"/>
      <c r="AD502" s="34"/>
      <c r="AE502" s="34"/>
      <c r="AT502" s="17" t="s">
        <v>174</v>
      </c>
      <c r="AU502" s="17" t="s">
        <v>84</v>
      </c>
    </row>
    <row r="503" spans="1:65" s="14" customFormat="1" ht="11.25">
      <c r="B503" s="220"/>
      <c r="C503" s="221"/>
      <c r="D503" s="211" t="s">
        <v>176</v>
      </c>
      <c r="E503" s="222" t="s">
        <v>1</v>
      </c>
      <c r="F503" s="223" t="s">
        <v>2364</v>
      </c>
      <c r="G503" s="221"/>
      <c r="H503" s="224">
        <v>4</v>
      </c>
      <c r="I503" s="225"/>
      <c r="J503" s="221"/>
      <c r="K503" s="221"/>
      <c r="L503" s="226"/>
      <c r="M503" s="227"/>
      <c r="N503" s="228"/>
      <c r="O503" s="228"/>
      <c r="P503" s="228"/>
      <c r="Q503" s="228"/>
      <c r="R503" s="228"/>
      <c r="S503" s="228"/>
      <c r="T503" s="229"/>
      <c r="AT503" s="230" t="s">
        <v>176</v>
      </c>
      <c r="AU503" s="230" t="s">
        <v>84</v>
      </c>
      <c r="AV503" s="14" t="s">
        <v>84</v>
      </c>
      <c r="AW503" s="14" t="s">
        <v>31</v>
      </c>
      <c r="AX503" s="14" t="s">
        <v>75</v>
      </c>
      <c r="AY503" s="230" t="s">
        <v>164</v>
      </c>
    </row>
    <row r="504" spans="1:65" s="12" customFormat="1" ht="22.9" customHeight="1">
      <c r="B504" s="175"/>
      <c r="C504" s="176"/>
      <c r="D504" s="177" t="s">
        <v>74</v>
      </c>
      <c r="E504" s="189" t="s">
        <v>2365</v>
      </c>
      <c r="F504" s="189" t="s">
        <v>2366</v>
      </c>
      <c r="G504" s="176"/>
      <c r="H504" s="176"/>
      <c r="I504" s="179"/>
      <c r="J504" s="190">
        <f>BK504</f>
        <v>0</v>
      </c>
      <c r="K504" s="176"/>
      <c r="L504" s="181"/>
      <c r="M504" s="182"/>
      <c r="N504" s="183"/>
      <c r="O504" s="183"/>
      <c r="P504" s="184">
        <f>SUM(P505:P516)</f>
        <v>0</v>
      </c>
      <c r="Q504" s="183"/>
      <c r="R504" s="184">
        <f>SUM(R505:R516)</f>
        <v>0</v>
      </c>
      <c r="S504" s="183"/>
      <c r="T504" s="185">
        <f>SUM(T505:T516)</f>
        <v>0</v>
      </c>
      <c r="AR504" s="186" t="s">
        <v>165</v>
      </c>
      <c r="AT504" s="187" t="s">
        <v>74</v>
      </c>
      <c r="AU504" s="187" t="s">
        <v>82</v>
      </c>
      <c r="AY504" s="186" t="s">
        <v>164</v>
      </c>
      <c r="BK504" s="188">
        <f>SUM(BK505:BK516)</f>
        <v>0</v>
      </c>
    </row>
    <row r="505" spans="1:65" s="2" customFormat="1" ht="16.5" customHeight="1">
      <c r="A505" s="34"/>
      <c r="B505" s="35"/>
      <c r="C505" s="232" t="s">
        <v>2367</v>
      </c>
      <c r="D505" s="232" t="s">
        <v>291</v>
      </c>
      <c r="E505" s="233" t="s">
        <v>2368</v>
      </c>
      <c r="F505" s="234" t="s">
        <v>2369</v>
      </c>
      <c r="G505" s="235" t="s">
        <v>1267</v>
      </c>
      <c r="H505" s="236">
        <v>13</v>
      </c>
      <c r="I505" s="237"/>
      <c r="J505" s="238">
        <f>ROUND(I505*H505,2)</f>
        <v>0</v>
      </c>
      <c r="K505" s="234" t="s">
        <v>1</v>
      </c>
      <c r="L505" s="239"/>
      <c r="M505" s="240" t="s">
        <v>1</v>
      </c>
      <c r="N505" s="241" t="s">
        <v>40</v>
      </c>
      <c r="O505" s="71"/>
      <c r="P505" s="200">
        <f>O505*H505</f>
        <v>0</v>
      </c>
      <c r="Q505" s="200">
        <v>0</v>
      </c>
      <c r="R505" s="200">
        <f>Q505*H505</f>
        <v>0</v>
      </c>
      <c r="S505" s="200">
        <v>0</v>
      </c>
      <c r="T505" s="201">
        <f>S505*H505</f>
        <v>0</v>
      </c>
      <c r="U505" s="34"/>
      <c r="V505" s="34"/>
      <c r="W505" s="34"/>
      <c r="X505" s="34"/>
      <c r="Y505" s="34"/>
      <c r="Z505" s="34"/>
      <c r="AA505" s="34"/>
      <c r="AB505" s="34"/>
      <c r="AC505" s="34"/>
      <c r="AD505" s="34"/>
      <c r="AE505" s="34"/>
      <c r="AR505" s="202" t="s">
        <v>992</v>
      </c>
      <c r="AT505" s="202" t="s">
        <v>291</v>
      </c>
      <c r="AU505" s="202" t="s">
        <v>84</v>
      </c>
      <c r="AY505" s="17" t="s">
        <v>164</v>
      </c>
      <c r="BE505" s="203">
        <f>IF(N505="základní",J505,0)</f>
        <v>0</v>
      </c>
      <c r="BF505" s="203">
        <f>IF(N505="snížená",J505,0)</f>
        <v>0</v>
      </c>
      <c r="BG505" s="203">
        <f>IF(N505="zákl. přenesená",J505,0)</f>
        <v>0</v>
      </c>
      <c r="BH505" s="203">
        <f>IF(N505="sníž. přenesená",J505,0)</f>
        <v>0</v>
      </c>
      <c r="BI505" s="203">
        <f>IF(N505="nulová",J505,0)</f>
        <v>0</v>
      </c>
      <c r="BJ505" s="17" t="s">
        <v>82</v>
      </c>
      <c r="BK505" s="203">
        <f>ROUND(I505*H505,2)</f>
        <v>0</v>
      </c>
      <c r="BL505" s="17" t="s">
        <v>992</v>
      </c>
      <c r="BM505" s="202" t="s">
        <v>2370</v>
      </c>
    </row>
    <row r="506" spans="1:65" s="14" customFormat="1" ht="11.25">
      <c r="B506" s="220"/>
      <c r="C506" s="221"/>
      <c r="D506" s="211" t="s">
        <v>176</v>
      </c>
      <c r="E506" s="222" t="s">
        <v>1</v>
      </c>
      <c r="F506" s="223" t="s">
        <v>268</v>
      </c>
      <c r="G506" s="221"/>
      <c r="H506" s="224">
        <v>13</v>
      </c>
      <c r="I506" s="225"/>
      <c r="J506" s="221"/>
      <c r="K506" s="221"/>
      <c r="L506" s="226"/>
      <c r="M506" s="227"/>
      <c r="N506" s="228"/>
      <c r="O506" s="228"/>
      <c r="P506" s="228"/>
      <c r="Q506" s="228"/>
      <c r="R506" s="228"/>
      <c r="S506" s="228"/>
      <c r="T506" s="229"/>
      <c r="AT506" s="230" t="s">
        <v>176</v>
      </c>
      <c r="AU506" s="230" t="s">
        <v>84</v>
      </c>
      <c r="AV506" s="14" t="s">
        <v>84</v>
      </c>
      <c r="AW506" s="14" t="s">
        <v>31</v>
      </c>
      <c r="AX506" s="14" t="s">
        <v>75</v>
      </c>
      <c r="AY506" s="230" t="s">
        <v>164</v>
      </c>
    </row>
    <row r="507" spans="1:65" s="2" customFormat="1" ht="16.5" customHeight="1">
      <c r="A507" s="34"/>
      <c r="B507" s="35"/>
      <c r="C507" s="232" t="s">
        <v>2371</v>
      </c>
      <c r="D507" s="232" t="s">
        <v>291</v>
      </c>
      <c r="E507" s="233" t="s">
        <v>2372</v>
      </c>
      <c r="F507" s="234" t="s">
        <v>2373</v>
      </c>
      <c r="G507" s="235" t="s">
        <v>1267</v>
      </c>
      <c r="H507" s="236">
        <v>3</v>
      </c>
      <c r="I507" s="237"/>
      <c r="J507" s="238">
        <f>ROUND(I507*H507,2)</f>
        <v>0</v>
      </c>
      <c r="K507" s="234" t="s">
        <v>1</v>
      </c>
      <c r="L507" s="239"/>
      <c r="M507" s="240" t="s">
        <v>1</v>
      </c>
      <c r="N507" s="241" t="s">
        <v>40</v>
      </c>
      <c r="O507" s="71"/>
      <c r="P507" s="200">
        <f>O507*H507</f>
        <v>0</v>
      </c>
      <c r="Q507" s="200">
        <v>0</v>
      </c>
      <c r="R507" s="200">
        <f>Q507*H507</f>
        <v>0</v>
      </c>
      <c r="S507" s="200">
        <v>0</v>
      </c>
      <c r="T507" s="201">
        <f>S507*H507</f>
        <v>0</v>
      </c>
      <c r="U507" s="34"/>
      <c r="V507" s="34"/>
      <c r="W507" s="34"/>
      <c r="X507" s="34"/>
      <c r="Y507" s="34"/>
      <c r="Z507" s="34"/>
      <c r="AA507" s="34"/>
      <c r="AB507" s="34"/>
      <c r="AC507" s="34"/>
      <c r="AD507" s="34"/>
      <c r="AE507" s="34"/>
      <c r="AR507" s="202" t="s">
        <v>992</v>
      </c>
      <c r="AT507" s="202" t="s">
        <v>291</v>
      </c>
      <c r="AU507" s="202" t="s">
        <v>84</v>
      </c>
      <c r="AY507" s="17" t="s">
        <v>164</v>
      </c>
      <c r="BE507" s="203">
        <f>IF(N507="základní",J507,0)</f>
        <v>0</v>
      </c>
      <c r="BF507" s="203">
        <f>IF(N507="snížená",J507,0)</f>
        <v>0</v>
      </c>
      <c r="BG507" s="203">
        <f>IF(N507="zákl. přenesená",J507,0)</f>
        <v>0</v>
      </c>
      <c r="BH507" s="203">
        <f>IF(N507="sníž. přenesená",J507,0)</f>
        <v>0</v>
      </c>
      <c r="BI507" s="203">
        <f>IF(N507="nulová",J507,0)</f>
        <v>0</v>
      </c>
      <c r="BJ507" s="17" t="s">
        <v>82</v>
      </c>
      <c r="BK507" s="203">
        <f>ROUND(I507*H507,2)</f>
        <v>0</v>
      </c>
      <c r="BL507" s="17" t="s">
        <v>992</v>
      </c>
      <c r="BM507" s="202" t="s">
        <v>2374</v>
      </c>
    </row>
    <row r="508" spans="1:65" s="14" customFormat="1" ht="11.25">
      <c r="B508" s="220"/>
      <c r="C508" s="221"/>
      <c r="D508" s="211" t="s">
        <v>176</v>
      </c>
      <c r="E508" s="222" t="s">
        <v>1</v>
      </c>
      <c r="F508" s="223" t="s">
        <v>165</v>
      </c>
      <c r="G508" s="221"/>
      <c r="H508" s="224">
        <v>3</v>
      </c>
      <c r="I508" s="225"/>
      <c r="J508" s="221"/>
      <c r="K508" s="221"/>
      <c r="L508" s="226"/>
      <c r="M508" s="227"/>
      <c r="N508" s="228"/>
      <c r="O508" s="228"/>
      <c r="P508" s="228"/>
      <c r="Q508" s="228"/>
      <c r="R508" s="228"/>
      <c r="S508" s="228"/>
      <c r="T508" s="229"/>
      <c r="AT508" s="230" t="s">
        <v>176</v>
      </c>
      <c r="AU508" s="230" t="s">
        <v>84</v>
      </c>
      <c r="AV508" s="14" t="s">
        <v>84</v>
      </c>
      <c r="AW508" s="14" t="s">
        <v>31</v>
      </c>
      <c r="AX508" s="14" t="s">
        <v>75</v>
      </c>
      <c r="AY508" s="230" t="s">
        <v>164</v>
      </c>
    </row>
    <row r="509" spans="1:65" s="2" customFormat="1" ht="40.9" customHeight="1">
      <c r="A509" s="34"/>
      <c r="B509" s="35"/>
      <c r="C509" s="191" t="s">
        <v>2375</v>
      </c>
      <c r="D509" s="191" t="s">
        <v>167</v>
      </c>
      <c r="E509" s="192" t="s">
        <v>2376</v>
      </c>
      <c r="F509" s="193" t="s">
        <v>2377</v>
      </c>
      <c r="G509" s="194" t="s">
        <v>393</v>
      </c>
      <c r="H509" s="195">
        <v>16</v>
      </c>
      <c r="I509" s="196"/>
      <c r="J509" s="197">
        <f>ROUND(I509*H509,2)</f>
        <v>0</v>
      </c>
      <c r="K509" s="193" t="s">
        <v>171</v>
      </c>
      <c r="L509" s="39"/>
      <c r="M509" s="198" t="s">
        <v>1</v>
      </c>
      <c r="N509" s="199" t="s">
        <v>40</v>
      </c>
      <c r="O509" s="71"/>
      <c r="P509" s="200">
        <f>O509*H509</f>
        <v>0</v>
      </c>
      <c r="Q509" s="200">
        <v>0</v>
      </c>
      <c r="R509" s="200">
        <f>Q509*H509</f>
        <v>0</v>
      </c>
      <c r="S509" s="200">
        <v>0</v>
      </c>
      <c r="T509" s="201">
        <f>S509*H509</f>
        <v>0</v>
      </c>
      <c r="U509" s="34"/>
      <c r="V509" s="34"/>
      <c r="W509" s="34"/>
      <c r="X509" s="34"/>
      <c r="Y509" s="34"/>
      <c r="Z509" s="34"/>
      <c r="AA509" s="34"/>
      <c r="AB509" s="34"/>
      <c r="AC509" s="34"/>
      <c r="AD509" s="34"/>
      <c r="AE509" s="34"/>
      <c r="AR509" s="202" t="s">
        <v>290</v>
      </c>
      <c r="AT509" s="202" t="s">
        <v>167</v>
      </c>
      <c r="AU509" s="202" t="s">
        <v>84</v>
      </c>
      <c r="AY509" s="17" t="s">
        <v>164</v>
      </c>
      <c r="BE509" s="203">
        <f>IF(N509="základní",J509,0)</f>
        <v>0</v>
      </c>
      <c r="BF509" s="203">
        <f>IF(N509="snížená",J509,0)</f>
        <v>0</v>
      </c>
      <c r="BG509" s="203">
        <f>IF(N509="zákl. přenesená",J509,0)</f>
        <v>0</v>
      </c>
      <c r="BH509" s="203">
        <f>IF(N509="sníž. přenesená",J509,0)</f>
        <v>0</v>
      </c>
      <c r="BI509" s="203">
        <f>IF(N509="nulová",J509,0)</f>
        <v>0</v>
      </c>
      <c r="BJ509" s="17" t="s">
        <v>82</v>
      </c>
      <c r="BK509" s="203">
        <f>ROUND(I509*H509,2)</f>
        <v>0</v>
      </c>
      <c r="BL509" s="17" t="s">
        <v>290</v>
      </c>
      <c r="BM509" s="202" t="s">
        <v>2378</v>
      </c>
    </row>
    <row r="510" spans="1:65" s="2" customFormat="1" ht="11.25">
      <c r="A510" s="34"/>
      <c r="B510" s="35"/>
      <c r="C510" s="36"/>
      <c r="D510" s="204" t="s">
        <v>174</v>
      </c>
      <c r="E510" s="36"/>
      <c r="F510" s="205" t="s">
        <v>2379</v>
      </c>
      <c r="G510" s="36"/>
      <c r="H510" s="36"/>
      <c r="I510" s="206"/>
      <c r="J510" s="36"/>
      <c r="K510" s="36"/>
      <c r="L510" s="39"/>
      <c r="M510" s="207"/>
      <c r="N510" s="208"/>
      <c r="O510" s="71"/>
      <c r="P510" s="71"/>
      <c r="Q510" s="71"/>
      <c r="R510" s="71"/>
      <c r="S510" s="71"/>
      <c r="T510" s="72"/>
      <c r="U510" s="34"/>
      <c r="V510" s="34"/>
      <c r="W510" s="34"/>
      <c r="X510" s="34"/>
      <c r="Y510" s="34"/>
      <c r="Z510" s="34"/>
      <c r="AA510" s="34"/>
      <c r="AB510" s="34"/>
      <c r="AC510" s="34"/>
      <c r="AD510" s="34"/>
      <c r="AE510" s="34"/>
      <c r="AT510" s="17" t="s">
        <v>174</v>
      </c>
      <c r="AU510" s="17" t="s">
        <v>84</v>
      </c>
    </row>
    <row r="511" spans="1:65" s="2" customFormat="1" ht="16.5" customHeight="1">
      <c r="A511" s="34"/>
      <c r="B511" s="35"/>
      <c r="C511" s="232" t="s">
        <v>2380</v>
      </c>
      <c r="D511" s="232" t="s">
        <v>291</v>
      </c>
      <c r="E511" s="233" t="s">
        <v>167</v>
      </c>
      <c r="F511" s="234" t="s">
        <v>2381</v>
      </c>
      <c r="G511" s="235" t="s">
        <v>1267</v>
      </c>
      <c r="H511" s="236">
        <v>5</v>
      </c>
      <c r="I511" s="237"/>
      <c r="J511" s="238">
        <f>ROUND(I511*H511,2)</f>
        <v>0</v>
      </c>
      <c r="K511" s="234" t="s">
        <v>1</v>
      </c>
      <c r="L511" s="239"/>
      <c r="M511" s="240" t="s">
        <v>1</v>
      </c>
      <c r="N511" s="241" t="s">
        <v>40</v>
      </c>
      <c r="O511" s="71"/>
      <c r="P511" s="200">
        <f>O511*H511</f>
        <v>0</v>
      </c>
      <c r="Q511" s="200">
        <v>0</v>
      </c>
      <c r="R511" s="200">
        <f>Q511*H511</f>
        <v>0</v>
      </c>
      <c r="S511" s="200">
        <v>0</v>
      </c>
      <c r="T511" s="201">
        <f>S511*H511</f>
        <v>0</v>
      </c>
      <c r="U511" s="34"/>
      <c r="V511" s="34"/>
      <c r="W511" s="34"/>
      <c r="X511" s="34"/>
      <c r="Y511" s="34"/>
      <c r="Z511" s="34"/>
      <c r="AA511" s="34"/>
      <c r="AB511" s="34"/>
      <c r="AC511" s="34"/>
      <c r="AD511" s="34"/>
      <c r="AE511" s="34"/>
      <c r="AR511" s="202" t="s">
        <v>992</v>
      </c>
      <c r="AT511" s="202" t="s">
        <v>291</v>
      </c>
      <c r="AU511" s="202" t="s">
        <v>84</v>
      </c>
      <c r="AY511" s="17" t="s">
        <v>164</v>
      </c>
      <c r="BE511" s="203">
        <f>IF(N511="základní",J511,0)</f>
        <v>0</v>
      </c>
      <c r="BF511" s="203">
        <f>IF(N511="snížená",J511,0)</f>
        <v>0</v>
      </c>
      <c r="BG511" s="203">
        <f>IF(N511="zákl. přenesená",J511,0)</f>
        <v>0</v>
      </c>
      <c r="BH511" s="203">
        <f>IF(N511="sníž. přenesená",J511,0)</f>
        <v>0</v>
      </c>
      <c r="BI511" s="203">
        <f>IF(N511="nulová",J511,0)</f>
        <v>0</v>
      </c>
      <c r="BJ511" s="17" t="s">
        <v>82</v>
      </c>
      <c r="BK511" s="203">
        <f>ROUND(I511*H511,2)</f>
        <v>0</v>
      </c>
      <c r="BL511" s="17" t="s">
        <v>992</v>
      </c>
      <c r="BM511" s="202" t="s">
        <v>2382</v>
      </c>
    </row>
    <row r="512" spans="1:65" s="14" customFormat="1" ht="11.25">
      <c r="B512" s="220"/>
      <c r="C512" s="221"/>
      <c r="D512" s="211" t="s">
        <v>176</v>
      </c>
      <c r="E512" s="222" t="s">
        <v>1</v>
      </c>
      <c r="F512" s="223" t="s">
        <v>201</v>
      </c>
      <c r="G512" s="221"/>
      <c r="H512" s="224">
        <v>5</v>
      </c>
      <c r="I512" s="225"/>
      <c r="J512" s="221"/>
      <c r="K512" s="221"/>
      <c r="L512" s="226"/>
      <c r="M512" s="227"/>
      <c r="N512" s="228"/>
      <c r="O512" s="228"/>
      <c r="P512" s="228"/>
      <c r="Q512" s="228"/>
      <c r="R512" s="228"/>
      <c r="S512" s="228"/>
      <c r="T512" s="229"/>
      <c r="AT512" s="230" t="s">
        <v>176</v>
      </c>
      <c r="AU512" s="230" t="s">
        <v>84</v>
      </c>
      <c r="AV512" s="14" t="s">
        <v>84</v>
      </c>
      <c r="AW512" s="14" t="s">
        <v>31</v>
      </c>
      <c r="AX512" s="14" t="s">
        <v>75</v>
      </c>
      <c r="AY512" s="230" t="s">
        <v>164</v>
      </c>
    </row>
    <row r="513" spans="1:65" s="2" customFormat="1" ht="26.45" customHeight="1">
      <c r="A513" s="34"/>
      <c r="B513" s="35"/>
      <c r="C513" s="191" t="s">
        <v>2383</v>
      </c>
      <c r="D513" s="191" t="s">
        <v>167</v>
      </c>
      <c r="E513" s="192" t="s">
        <v>2384</v>
      </c>
      <c r="F513" s="193" t="s">
        <v>2385</v>
      </c>
      <c r="G513" s="194" t="s">
        <v>393</v>
      </c>
      <c r="H513" s="195">
        <v>5</v>
      </c>
      <c r="I513" s="196"/>
      <c r="J513" s="197">
        <f>ROUND(I513*H513,2)</f>
        <v>0</v>
      </c>
      <c r="K513" s="193" t="s">
        <v>1</v>
      </c>
      <c r="L513" s="39"/>
      <c r="M513" s="198" t="s">
        <v>1</v>
      </c>
      <c r="N513" s="199" t="s">
        <v>40</v>
      </c>
      <c r="O513" s="71"/>
      <c r="P513" s="200">
        <f>O513*H513</f>
        <v>0</v>
      </c>
      <c r="Q513" s="200">
        <v>0</v>
      </c>
      <c r="R513" s="200">
        <f>Q513*H513</f>
        <v>0</v>
      </c>
      <c r="S513" s="200">
        <v>0</v>
      </c>
      <c r="T513" s="201">
        <f>S513*H513</f>
        <v>0</v>
      </c>
      <c r="U513" s="34"/>
      <c r="V513" s="34"/>
      <c r="W513" s="34"/>
      <c r="X513" s="34"/>
      <c r="Y513" s="34"/>
      <c r="Z513" s="34"/>
      <c r="AA513" s="34"/>
      <c r="AB513" s="34"/>
      <c r="AC513" s="34"/>
      <c r="AD513" s="34"/>
      <c r="AE513" s="34"/>
      <c r="AR513" s="202" t="s">
        <v>290</v>
      </c>
      <c r="AT513" s="202" t="s">
        <v>167</v>
      </c>
      <c r="AU513" s="202" t="s">
        <v>84</v>
      </c>
      <c r="AY513" s="17" t="s">
        <v>164</v>
      </c>
      <c r="BE513" s="203">
        <f>IF(N513="základní",J513,0)</f>
        <v>0</v>
      </c>
      <c r="BF513" s="203">
        <f>IF(N513="snížená",J513,0)</f>
        <v>0</v>
      </c>
      <c r="BG513" s="203">
        <f>IF(N513="zákl. přenesená",J513,0)</f>
        <v>0</v>
      </c>
      <c r="BH513" s="203">
        <f>IF(N513="sníž. přenesená",J513,0)</f>
        <v>0</v>
      </c>
      <c r="BI513" s="203">
        <f>IF(N513="nulová",J513,0)</f>
        <v>0</v>
      </c>
      <c r="BJ513" s="17" t="s">
        <v>82</v>
      </c>
      <c r="BK513" s="203">
        <f>ROUND(I513*H513,2)</f>
        <v>0</v>
      </c>
      <c r="BL513" s="17" t="s">
        <v>290</v>
      </c>
      <c r="BM513" s="202" t="s">
        <v>2386</v>
      </c>
    </row>
    <row r="514" spans="1:65" s="2" customFormat="1" ht="40.9" customHeight="1">
      <c r="A514" s="34"/>
      <c r="B514" s="35"/>
      <c r="C514" s="191" t="s">
        <v>2387</v>
      </c>
      <c r="D514" s="191" t="s">
        <v>167</v>
      </c>
      <c r="E514" s="192" t="s">
        <v>2388</v>
      </c>
      <c r="F514" s="193" t="s">
        <v>2389</v>
      </c>
      <c r="G514" s="194" t="s">
        <v>393</v>
      </c>
      <c r="H514" s="195">
        <v>1</v>
      </c>
      <c r="I514" s="196"/>
      <c r="J514" s="197">
        <f>ROUND(I514*H514,2)</f>
        <v>0</v>
      </c>
      <c r="K514" s="193" t="s">
        <v>171</v>
      </c>
      <c r="L514" s="39"/>
      <c r="M514" s="198" t="s">
        <v>1</v>
      </c>
      <c r="N514" s="199" t="s">
        <v>40</v>
      </c>
      <c r="O514" s="71"/>
      <c r="P514" s="200">
        <f>O514*H514</f>
        <v>0</v>
      </c>
      <c r="Q514" s="200">
        <v>0</v>
      </c>
      <c r="R514" s="200">
        <f>Q514*H514</f>
        <v>0</v>
      </c>
      <c r="S514" s="200">
        <v>0</v>
      </c>
      <c r="T514" s="201">
        <f>S514*H514</f>
        <v>0</v>
      </c>
      <c r="U514" s="34"/>
      <c r="V514" s="34"/>
      <c r="W514" s="34"/>
      <c r="X514" s="34"/>
      <c r="Y514" s="34"/>
      <c r="Z514" s="34"/>
      <c r="AA514" s="34"/>
      <c r="AB514" s="34"/>
      <c r="AC514" s="34"/>
      <c r="AD514" s="34"/>
      <c r="AE514" s="34"/>
      <c r="AR514" s="202" t="s">
        <v>290</v>
      </c>
      <c r="AT514" s="202" t="s">
        <v>167</v>
      </c>
      <c r="AU514" s="202" t="s">
        <v>84</v>
      </c>
      <c r="AY514" s="17" t="s">
        <v>164</v>
      </c>
      <c r="BE514" s="203">
        <f>IF(N514="základní",J514,0)</f>
        <v>0</v>
      </c>
      <c r="BF514" s="203">
        <f>IF(N514="snížená",J514,0)</f>
        <v>0</v>
      </c>
      <c r="BG514" s="203">
        <f>IF(N514="zákl. přenesená",J514,0)</f>
        <v>0</v>
      </c>
      <c r="BH514" s="203">
        <f>IF(N514="sníž. přenesená",J514,0)</f>
        <v>0</v>
      </c>
      <c r="BI514" s="203">
        <f>IF(N514="nulová",J514,0)</f>
        <v>0</v>
      </c>
      <c r="BJ514" s="17" t="s">
        <v>82</v>
      </c>
      <c r="BK514" s="203">
        <f>ROUND(I514*H514,2)</f>
        <v>0</v>
      </c>
      <c r="BL514" s="17" t="s">
        <v>290</v>
      </c>
      <c r="BM514" s="202" t="s">
        <v>2390</v>
      </c>
    </row>
    <row r="515" spans="1:65" s="2" customFormat="1" ht="11.25">
      <c r="A515" s="34"/>
      <c r="B515" s="35"/>
      <c r="C515" s="36"/>
      <c r="D515" s="204" t="s">
        <v>174</v>
      </c>
      <c r="E515" s="36"/>
      <c r="F515" s="205" t="s">
        <v>2391</v>
      </c>
      <c r="G515" s="36"/>
      <c r="H515" s="36"/>
      <c r="I515" s="206"/>
      <c r="J515" s="36"/>
      <c r="K515" s="36"/>
      <c r="L515" s="39"/>
      <c r="M515" s="207"/>
      <c r="N515" s="208"/>
      <c r="O515" s="71"/>
      <c r="P515" s="71"/>
      <c r="Q515" s="71"/>
      <c r="R515" s="71"/>
      <c r="S515" s="71"/>
      <c r="T515" s="72"/>
      <c r="U515" s="34"/>
      <c r="V515" s="34"/>
      <c r="W515" s="34"/>
      <c r="X515" s="34"/>
      <c r="Y515" s="34"/>
      <c r="Z515" s="34"/>
      <c r="AA515" s="34"/>
      <c r="AB515" s="34"/>
      <c r="AC515" s="34"/>
      <c r="AD515" s="34"/>
      <c r="AE515" s="34"/>
      <c r="AT515" s="17" t="s">
        <v>174</v>
      </c>
      <c r="AU515" s="17" t="s">
        <v>84</v>
      </c>
    </row>
    <row r="516" spans="1:65" s="14" customFormat="1" ht="11.25">
      <c r="B516" s="220"/>
      <c r="C516" s="221"/>
      <c r="D516" s="211" t="s">
        <v>176</v>
      </c>
      <c r="E516" s="222" t="s">
        <v>1</v>
      </c>
      <c r="F516" s="223" t="s">
        <v>2392</v>
      </c>
      <c r="G516" s="221"/>
      <c r="H516" s="224">
        <v>1</v>
      </c>
      <c r="I516" s="225"/>
      <c r="J516" s="221"/>
      <c r="K516" s="221"/>
      <c r="L516" s="226"/>
      <c r="M516" s="227"/>
      <c r="N516" s="228"/>
      <c r="O516" s="228"/>
      <c r="P516" s="228"/>
      <c r="Q516" s="228"/>
      <c r="R516" s="228"/>
      <c r="S516" s="228"/>
      <c r="T516" s="229"/>
      <c r="AT516" s="230" t="s">
        <v>176</v>
      </c>
      <c r="AU516" s="230" t="s">
        <v>84</v>
      </c>
      <c r="AV516" s="14" t="s">
        <v>84</v>
      </c>
      <c r="AW516" s="14" t="s">
        <v>31</v>
      </c>
      <c r="AX516" s="14" t="s">
        <v>75</v>
      </c>
      <c r="AY516" s="230" t="s">
        <v>164</v>
      </c>
    </row>
    <row r="517" spans="1:65" s="12" customFormat="1" ht="22.9" customHeight="1">
      <c r="B517" s="175"/>
      <c r="C517" s="176"/>
      <c r="D517" s="177" t="s">
        <v>74</v>
      </c>
      <c r="E517" s="189" t="s">
        <v>2393</v>
      </c>
      <c r="F517" s="189" t="s">
        <v>2394</v>
      </c>
      <c r="G517" s="176"/>
      <c r="H517" s="176"/>
      <c r="I517" s="179"/>
      <c r="J517" s="190">
        <f>BK517</f>
        <v>0</v>
      </c>
      <c r="K517" s="176"/>
      <c r="L517" s="181"/>
      <c r="M517" s="182"/>
      <c r="N517" s="183"/>
      <c r="O517" s="183"/>
      <c r="P517" s="184">
        <f>SUM(P518:P557)</f>
        <v>0</v>
      </c>
      <c r="Q517" s="183"/>
      <c r="R517" s="184">
        <f>SUM(R518:R557)</f>
        <v>3.295E-2</v>
      </c>
      <c r="S517" s="183"/>
      <c r="T517" s="185">
        <f>SUM(T518:T557)</f>
        <v>0.31203999999999998</v>
      </c>
      <c r="AR517" s="186" t="s">
        <v>165</v>
      </c>
      <c r="AT517" s="187" t="s">
        <v>74</v>
      </c>
      <c r="AU517" s="187" t="s">
        <v>82</v>
      </c>
      <c r="AY517" s="186" t="s">
        <v>164</v>
      </c>
      <c r="BK517" s="188">
        <f>SUM(BK518:BK557)</f>
        <v>0</v>
      </c>
    </row>
    <row r="518" spans="1:65" s="2" customFormat="1" ht="36" customHeight="1">
      <c r="A518" s="34"/>
      <c r="B518" s="35"/>
      <c r="C518" s="191" t="s">
        <v>2395</v>
      </c>
      <c r="D518" s="191" t="s">
        <v>167</v>
      </c>
      <c r="E518" s="192" t="s">
        <v>2396</v>
      </c>
      <c r="F518" s="193" t="s">
        <v>2397</v>
      </c>
      <c r="G518" s="194" t="s">
        <v>393</v>
      </c>
      <c r="H518" s="195">
        <v>2</v>
      </c>
      <c r="I518" s="196"/>
      <c r="J518" s="197">
        <f>ROUND(I518*H518,2)</f>
        <v>0</v>
      </c>
      <c r="K518" s="193" t="s">
        <v>171</v>
      </c>
      <c r="L518" s="39"/>
      <c r="M518" s="198" t="s">
        <v>1</v>
      </c>
      <c r="N518" s="199" t="s">
        <v>40</v>
      </c>
      <c r="O518" s="71"/>
      <c r="P518" s="200">
        <f>O518*H518</f>
        <v>0</v>
      </c>
      <c r="Q518" s="200">
        <v>0</v>
      </c>
      <c r="R518" s="200">
        <f>Q518*H518</f>
        <v>0</v>
      </c>
      <c r="S518" s="200">
        <v>8.0000000000000002E-3</v>
      </c>
      <c r="T518" s="201">
        <f>S518*H518</f>
        <v>1.6E-2</v>
      </c>
      <c r="U518" s="34"/>
      <c r="V518" s="34"/>
      <c r="W518" s="34"/>
      <c r="X518" s="34"/>
      <c r="Y518" s="34"/>
      <c r="Z518" s="34"/>
      <c r="AA518" s="34"/>
      <c r="AB518" s="34"/>
      <c r="AC518" s="34"/>
      <c r="AD518" s="34"/>
      <c r="AE518" s="34"/>
      <c r="AR518" s="202" t="s">
        <v>604</v>
      </c>
      <c r="AT518" s="202" t="s">
        <v>167</v>
      </c>
      <c r="AU518" s="202" t="s">
        <v>84</v>
      </c>
      <c r="AY518" s="17" t="s">
        <v>164</v>
      </c>
      <c r="BE518" s="203">
        <f>IF(N518="základní",J518,0)</f>
        <v>0</v>
      </c>
      <c r="BF518" s="203">
        <f>IF(N518="snížená",J518,0)</f>
        <v>0</v>
      </c>
      <c r="BG518" s="203">
        <f>IF(N518="zákl. přenesená",J518,0)</f>
        <v>0</v>
      </c>
      <c r="BH518" s="203">
        <f>IF(N518="sníž. přenesená",J518,0)</f>
        <v>0</v>
      </c>
      <c r="BI518" s="203">
        <f>IF(N518="nulová",J518,0)</f>
        <v>0</v>
      </c>
      <c r="BJ518" s="17" t="s">
        <v>82</v>
      </c>
      <c r="BK518" s="203">
        <f>ROUND(I518*H518,2)</f>
        <v>0</v>
      </c>
      <c r="BL518" s="17" t="s">
        <v>604</v>
      </c>
      <c r="BM518" s="202" t="s">
        <v>2398</v>
      </c>
    </row>
    <row r="519" spans="1:65" s="2" customFormat="1" ht="11.25">
      <c r="A519" s="34"/>
      <c r="B519" s="35"/>
      <c r="C519" s="36"/>
      <c r="D519" s="204" t="s">
        <v>174</v>
      </c>
      <c r="E519" s="36"/>
      <c r="F519" s="205" t="s">
        <v>2399</v>
      </c>
      <c r="G519" s="36"/>
      <c r="H519" s="36"/>
      <c r="I519" s="206"/>
      <c r="J519" s="36"/>
      <c r="K519" s="36"/>
      <c r="L519" s="39"/>
      <c r="M519" s="207"/>
      <c r="N519" s="208"/>
      <c r="O519" s="71"/>
      <c r="P519" s="71"/>
      <c r="Q519" s="71"/>
      <c r="R519" s="71"/>
      <c r="S519" s="71"/>
      <c r="T519" s="72"/>
      <c r="U519" s="34"/>
      <c r="V519" s="34"/>
      <c r="W519" s="34"/>
      <c r="X519" s="34"/>
      <c r="Y519" s="34"/>
      <c r="Z519" s="34"/>
      <c r="AA519" s="34"/>
      <c r="AB519" s="34"/>
      <c r="AC519" s="34"/>
      <c r="AD519" s="34"/>
      <c r="AE519" s="34"/>
      <c r="AT519" s="17" t="s">
        <v>174</v>
      </c>
      <c r="AU519" s="17" t="s">
        <v>84</v>
      </c>
    </row>
    <row r="520" spans="1:65" s="14" customFormat="1" ht="11.25">
      <c r="B520" s="220"/>
      <c r="C520" s="221"/>
      <c r="D520" s="211" t="s">
        <v>176</v>
      </c>
      <c r="E520" s="222" t="s">
        <v>1</v>
      </c>
      <c r="F520" s="223" t="s">
        <v>84</v>
      </c>
      <c r="G520" s="221"/>
      <c r="H520" s="224">
        <v>2</v>
      </c>
      <c r="I520" s="225"/>
      <c r="J520" s="221"/>
      <c r="K520" s="221"/>
      <c r="L520" s="226"/>
      <c r="M520" s="227"/>
      <c r="N520" s="228"/>
      <c r="O520" s="228"/>
      <c r="P520" s="228"/>
      <c r="Q520" s="228"/>
      <c r="R520" s="228"/>
      <c r="S520" s="228"/>
      <c r="T520" s="229"/>
      <c r="AT520" s="230" t="s">
        <v>176</v>
      </c>
      <c r="AU520" s="230" t="s">
        <v>84</v>
      </c>
      <c r="AV520" s="14" t="s">
        <v>84</v>
      </c>
      <c r="AW520" s="14" t="s">
        <v>31</v>
      </c>
      <c r="AX520" s="14" t="s">
        <v>75</v>
      </c>
      <c r="AY520" s="230" t="s">
        <v>164</v>
      </c>
    </row>
    <row r="521" spans="1:65" s="2" customFormat="1" ht="26.45" customHeight="1">
      <c r="A521" s="34"/>
      <c r="B521" s="35"/>
      <c r="C521" s="191" t="s">
        <v>2400</v>
      </c>
      <c r="D521" s="191" t="s">
        <v>167</v>
      </c>
      <c r="E521" s="192" t="s">
        <v>2401</v>
      </c>
      <c r="F521" s="193" t="s">
        <v>2402</v>
      </c>
      <c r="G521" s="194" t="s">
        <v>393</v>
      </c>
      <c r="H521" s="195">
        <v>72</v>
      </c>
      <c r="I521" s="196"/>
      <c r="J521" s="197">
        <f>ROUND(I521*H521,2)</f>
        <v>0</v>
      </c>
      <c r="K521" s="193" t="s">
        <v>171</v>
      </c>
      <c r="L521" s="39"/>
      <c r="M521" s="198" t="s">
        <v>1</v>
      </c>
      <c r="N521" s="199" t="s">
        <v>40</v>
      </c>
      <c r="O521" s="71"/>
      <c r="P521" s="200">
        <f>O521*H521</f>
        <v>0</v>
      </c>
      <c r="Q521" s="200">
        <v>0</v>
      </c>
      <c r="R521" s="200">
        <f>Q521*H521</f>
        <v>0</v>
      </c>
      <c r="S521" s="200">
        <v>5.6999999999999998E-4</v>
      </c>
      <c r="T521" s="201">
        <f>S521*H521</f>
        <v>4.104E-2</v>
      </c>
      <c r="U521" s="34"/>
      <c r="V521" s="34"/>
      <c r="W521" s="34"/>
      <c r="X521" s="34"/>
      <c r="Y521" s="34"/>
      <c r="Z521" s="34"/>
      <c r="AA521" s="34"/>
      <c r="AB521" s="34"/>
      <c r="AC521" s="34"/>
      <c r="AD521" s="34"/>
      <c r="AE521" s="34"/>
      <c r="AR521" s="202" t="s">
        <v>604</v>
      </c>
      <c r="AT521" s="202" t="s">
        <v>167</v>
      </c>
      <c r="AU521" s="202" t="s">
        <v>84</v>
      </c>
      <c r="AY521" s="17" t="s">
        <v>164</v>
      </c>
      <c r="BE521" s="203">
        <f>IF(N521="základní",J521,0)</f>
        <v>0</v>
      </c>
      <c r="BF521" s="203">
        <f>IF(N521="snížená",J521,0)</f>
        <v>0</v>
      </c>
      <c r="BG521" s="203">
        <f>IF(N521="zákl. přenesená",J521,0)</f>
        <v>0</v>
      </c>
      <c r="BH521" s="203">
        <f>IF(N521="sníž. přenesená",J521,0)</f>
        <v>0</v>
      </c>
      <c r="BI521" s="203">
        <f>IF(N521="nulová",J521,0)</f>
        <v>0</v>
      </c>
      <c r="BJ521" s="17" t="s">
        <v>82</v>
      </c>
      <c r="BK521" s="203">
        <f>ROUND(I521*H521,2)</f>
        <v>0</v>
      </c>
      <c r="BL521" s="17" t="s">
        <v>604</v>
      </c>
      <c r="BM521" s="202" t="s">
        <v>2403</v>
      </c>
    </row>
    <row r="522" spans="1:65" s="2" customFormat="1" ht="11.25">
      <c r="A522" s="34"/>
      <c r="B522" s="35"/>
      <c r="C522" s="36"/>
      <c r="D522" s="204" t="s">
        <v>174</v>
      </c>
      <c r="E522" s="36"/>
      <c r="F522" s="205" t="s">
        <v>2404</v>
      </c>
      <c r="G522" s="36"/>
      <c r="H522" s="36"/>
      <c r="I522" s="206"/>
      <c r="J522" s="36"/>
      <c r="K522" s="36"/>
      <c r="L522" s="39"/>
      <c r="M522" s="207"/>
      <c r="N522" s="208"/>
      <c r="O522" s="71"/>
      <c r="P522" s="71"/>
      <c r="Q522" s="71"/>
      <c r="R522" s="71"/>
      <c r="S522" s="71"/>
      <c r="T522" s="72"/>
      <c r="U522" s="34"/>
      <c r="V522" s="34"/>
      <c r="W522" s="34"/>
      <c r="X522" s="34"/>
      <c r="Y522" s="34"/>
      <c r="Z522" s="34"/>
      <c r="AA522" s="34"/>
      <c r="AB522" s="34"/>
      <c r="AC522" s="34"/>
      <c r="AD522" s="34"/>
      <c r="AE522" s="34"/>
      <c r="AT522" s="17" t="s">
        <v>174</v>
      </c>
      <c r="AU522" s="17" t="s">
        <v>84</v>
      </c>
    </row>
    <row r="523" spans="1:65" s="14" customFormat="1" ht="11.25">
      <c r="B523" s="220"/>
      <c r="C523" s="221"/>
      <c r="D523" s="211" t="s">
        <v>176</v>
      </c>
      <c r="E523" s="222" t="s">
        <v>1</v>
      </c>
      <c r="F523" s="223" t="s">
        <v>2405</v>
      </c>
      <c r="G523" s="221"/>
      <c r="H523" s="224">
        <v>32</v>
      </c>
      <c r="I523" s="225"/>
      <c r="J523" s="221"/>
      <c r="K523" s="221"/>
      <c r="L523" s="226"/>
      <c r="M523" s="227"/>
      <c r="N523" s="228"/>
      <c r="O523" s="228"/>
      <c r="P523" s="228"/>
      <c r="Q523" s="228"/>
      <c r="R523" s="228"/>
      <c r="S523" s="228"/>
      <c r="T523" s="229"/>
      <c r="AT523" s="230" t="s">
        <v>176</v>
      </c>
      <c r="AU523" s="230" t="s">
        <v>84</v>
      </c>
      <c r="AV523" s="14" t="s">
        <v>84</v>
      </c>
      <c r="AW523" s="14" t="s">
        <v>31</v>
      </c>
      <c r="AX523" s="14" t="s">
        <v>75</v>
      </c>
      <c r="AY523" s="230" t="s">
        <v>164</v>
      </c>
    </row>
    <row r="524" spans="1:65" s="14" customFormat="1" ht="11.25">
      <c r="B524" s="220"/>
      <c r="C524" s="221"/>
      <c r="D524" s="211" t="s">
        <v>176</v>
      </c>
      <c r="E524" s="222" t="s">
        <v>1</v>
      </c>
      <c r="F524" s="223" t="s">
        <v>2037</v>
      </c>
      <c r="G524" s="221"/>
      <c r="H524" s="224">
        <v>10</v>
      </c>
      <c r="I524" s="225"/>
      <c r="J524" s="221"/>
      <c r="K524" s="221"/>
      <c r="L524" s="226"/>
      <c r="M524" s="227"/>
      <c r="N524" s="228"/>
      <c r="O524" s="228"/>
      <c r="P524" s="228"/>
      <c r="Q524" s="228"/>
      <c r="R524" s="228"/>
      <c r="S524" s="228"/>
      <c r="T524" s="229"/>
      <c r="AT524" s="230" t="s">
        <v>176</v>
      </c>
      <c r="AU524" s="230" t="s">
        <v>84</v>
      </c>
      <c r="AV524" s="14" t="s">
        <v>84</v>
      </c>
      <c r="AW524" s="14" t="s">
        <v>31</v>
      </c>
      <c r="AX524" s="14" t="s">
        <v>75</v>
      </c>
      <c r="AY524" s="230" t="s">
        <v>164</v>
      </c>
    </row>
    <row r="525" spans="1:65" s="14" customFormat="1" ht="11.25">
      <c r="B525" s="220"/>
      <c r="C525" s="221"/>
      <c r="D525" s="211" t="s">
        <v>176</v>
      </c>
      <c r="E525" s="222" t="s">
        <v>1</v>
      </c>
      <c r="F525" s="223" t="s">
        <v>2406</v>
      </c>
      <c r="G525" s="221"/>
      <c r="H525" s="224">
        <v>2</v>
      </c>
      <c r="I525" s="225"/>
      <c r="J525" s="221"/>
      <c r="K525" s="221"/>
      <c r="L525" s="226"/>
      <c r="M525" s="227"/>
      <c r="N525" s="228"/>
      <c r="O525" s="228"/>
      <c r="P525" s="228"/>
      <c r="Q525" s="228"/>
      <c r="R525" s="228"/>
      <c r="S525" s="228"/>
      <c r="T525" s="229"/>
      <c r="AT525" s="230" t="s">
        <v>176</v>
      </c>
      <c r="AU525" s="230" t="s">
        <v>84</v>
      </c>
      <c r="AV525" s="14" t="s">
        <v>84</v>
      </c>
      <c r="AW525" s="14" t="s">
        <v>31</v>
      </c>
      <c r="AX525" s="14" t="s">
        <v>75</v>
      </c>
      <c r="AY525" s="230" t="s">
        <v>164</v>
      </c>
    </row>
    <row r="526" spans="1:65" s="14" customFormat="1" ht="11.25">
      <c r="B526" s="220"/>
      <c r="C526" s="221"/>
      <c r="D526" s="211" t="s">
        <v>176</v>
      </c>
      <c r="E526" s="222" t="s">
        <v>1</v>
      </c>
      <c r="F526" s="223" t="s">
        <v>2407</v>
      </c>
      <c r="G526" s="221"/>
      <c r="H526" s="224">
        <v>13</v>
      </c>
      <c r="I526" s="225"/>
      <c r="J526" s="221"/>
      <c r="K526" s="221"/>
      <c r="L526" s="226"/>
      <c r="M526" s="227"/>
      <c r="N526" s="228"/>
      <c r="O526" s="228"/>
      <c r="P526" s="228"/>
      <c r="Q526" s="228"/>
      <c r="R526" s="228"/>
      <c r="S526" s="228"/>
      <c r="T526" s="229"/>
      <c r="AT526" s="230" t="s">
        <v>176</v>
      </c>
      <c r="AU526" s="230" t="s">
        <v>84</v>
      </c>
      <c r="AV526" s="14" t="s">
        <v>84</v>
      </c>
      <c r="AW526" s="14" t="s">
        <v>31</v>
      </c>
      <c r="AX526" s="14" t="s">
        <v>75</v>
      </c>
      <c r="AY526" s="230" t="s">
        <v>164</v>
      </c>
    </row>
    <row r="527" spans="1:65" s="14" customFormat="1" ht="11.25">
      <c r="B527" s="220"/>
      <c r="C527" s="221"/>
      <c r="D527" s="211" t="s">
        <v>176</v>
      </c>
      <c r="E527" s="222" t="s">
        <v>1</v>
      </c>
      <c r="F527" s="223" t="s">
        <v>2408</v>
      </c>
      <c r="G527" s="221"/>
      <c r="H527" s="224">
        <v>9</v>
      </c>
      <c r="I527" s="225"/>
      <c r="J527" s="221"/>
      <c r="K527" s="221"/>
      <c r="L527" s="226"/>
      <c r="M527" s="227"/>
      <c r="N527" s="228"/>
      <c r="O527" s="228"/>
      <c r="P527" s="228"/>
      <c r="Q527" s="228"/>
      <c r="R527" s="228"/>
      <c r="S527" s="228"/>
      <c r="T527" s="229"/>
      <c r="AT527" s="230" t="s">
        <v>176</v>
      </c>
      <c r="AU527" s="230" t="s">
        <v>84</v>
      </c>
      <c r="AV527" s="14" t="s">
        <v>84</v>
      </c>
      <c r="AW527" s="14" t="s">
        <v>31</v>
      </c>
      <c r="AX527" s="14" t="s">
        <v>75</v>
      </c>
      <c r="AY527" s="230" t="s">
        <v>164</v>
      </c>
    </row>
    <row r="528" spans="1:65" s="14" customFormat="1" ht="11.25">
      <c r="B528" s="220"/>
      <c r="C528" s="221"/>
      <c r="D528" s="211" t="s">
        <v>176</v>
      </c>
      <c r="E528" s="222" t="s">
        <v>1</v>
      </c>
      <c r="F528" s="223" t="s">
        <v>2409</v>
      </c>
      <c r="G528" s="221"/>
      <c r="H528" s="224">
        <v>6</v>
      </c>
      <c r="I528" s="225"/>
      <c r="J528" s="221"/>
      <c r="K528" s="221"/>
      <c r="L528" s="226"/>
      <c r="M528" s="227"/>
      <c r="N528" s="228"/>
      <c r="O528" s="228"/>
      <c r="P528" s="228"/>
      <c r="Q528" s="228"/>
      <c r="R528" s="228"/>
      <c r="S528" s="228"/>
      <c r="T528" s="229"/>
      <c r="AT528" s="230" t="s">
        <v>176</v>
      </c>
      <c r="AU528" s="230" t="s">
        <v>84</v>
      </c>
      <c r="AV528" s="14" t="s">
        <v>84</v>
      </c>
      <c r="AW528" s="14" t="s">
        <v>31</v>
      </c>
      <c r="AX528" s="14" t="s">
        <v>75</v>
      </c>
      <c r="AY528" s="230" t="s">
        <v>164</v>
      </c>
    </row>
    <row r="529" spans="1:65" s="2" customFormat="1" ht="26.45" customHeight="1">
      <c r="A529" s="34"/>
      <c r="B529" s="35"/>
      <c r="C529" s="191" t="s">
        <v>2410</v>
      </c>
      <c r="D529" s="191" t="s">
        <v>167</v>
      </c>
      <c r="E529" s="192" t="s">
        <v>2411</v>
      </c>
      <c r="F529" s="193" t="s">
        <v>2412</v>
      </c>
      <c r="G529" s="194" t="s">
        <v>204</v>
      </c>
      <c r="H529" s="195">
        <v>110</v>
      </c>
      <c r="I529" s="196"/>
      <c r="J529" s="197">
        <f>ROUND(I529*H529,2)</f>
        <v>0</v>
      </c>
      <c r="K529" s="193" t="s">
        <v>171</v>
      </c>
      <c r="L529" s="39"/>
      <c r="M529" s="198" t="s">
        <v>1</v>
      </c>
      <c r="N529" s="199" t="s">
        <v>40</v>
      </c>
      <c r="O529" s="71"/>
      <c r="P529" s="200">
        <f>O529*H529</f>
        <v>0</v>
      </c>
      <c r="Q529" s="200">
        <v>0</v>
      </c>
      <c r="R529" s="200">
        <f>Q529*H529</f>
        <v>0</v>
      </c>
      <c r="S529" s="200">
        <v>2E-3</v>
      </c>
      <c r="T529" s="201">
        <f>S529*H529</f>
        <v>0.22</v>
      </c>
      <c r="U529" s="34"/>
      <c r="V529" s="34"/>
      <c r="W529" s="34"/>
      <c r="X529" s="34"/>
      <c r="Y529" s="34"/>
      <c r="Z529" s="34"/>
      <c r="AA529" s="34"/>
      <c r="AB529" s="34"/>
      <c r="AC529" s="34"/>
      <c r="AD529" s="34"/>
      <c r="AE529" s="34"/>
      <c r="AR529" s="202" t="s">
        <v>604</v>
      </c>
      <c r="AT529" s="202" t="s">
        <v>167</v>
      </c>
      <c r="AU529" s="202" t="s">
        <v>84</v>
      </c>
      <c r="AY529" s="17" t="s">
        <v>164</v>
      </c>
      <c r="BE529" s="203">
        <f>IF(N529="základní",J529,0)</f>
        <v>0</v>
      </c>
      <c r="BF529" s="203">
        <f>IF(N529="snížená",J529,0)</f>
        <v>0</v>
      </c>
      <c r="BG529" s="203">
        <f>IF(N529="zákl. přenesená",J529,0)</f>
        <v>0</v>
      </c>
      <c r="BH529" s="203">
        <f>IF(N529="sníž. přenesená",J529,0)</f>
        <v>0</v>
      </c>
      <c r="BI529" s="203">
        <f>IF(N529="nulová",J529,0)</f>
        <v>0</v>
      </c>
      <c r="BJ529" s="17" t="s">
        <v>82</v>
      </c>
      <c r="BK529" s="203">
        <f>ROUND(I529*H529,2)</f>
        <v>0</v>
      </c>
      <c r="BL529" s="17" t="s">
        <v>604</v>
      </c>
      <c r="BM529" s="202" t="s">
        <v>2413</v>
      </c>
    </row>
    <row r="530" spans="1:65" s="2" customFormat="1" ht="11.25">
      <c r="A530" s="34"/>
      <c r="B530" s="35"/>
      <c r="C530" s="36"/>
      <c r="D530" s="204" t="s">
        <v>174</v>
      </c>
      <c r="E530" s="36"/>
      <c r="F530" s="205" t="s">
        <v>2414</v>
      </c>
      <c r="G530" s="36"/>
      <c r="H530" s="36"/>
      <c r="I530" s="206"/>
      <c r="J530" s="36"/>
      <c r="K530" s="36"/>
      <c r="L530" s="39"/>
      <c r="M530" s="207"/>
      <c r="N530" s="208"/>
      <c r="O530" s="71"/>
      <c r="P530" s="71"/>
      <c r="Q530" s="71"/>
      <c r="R530" s="71"/>
      <c r="S530" s="71"/>
      <c r="T530" s="72"/>
      <c r="U530" s="34"/>
      <c r="V530" s="34"/>
      <c r="W530" s="34"/>
      <c r="X530" s="34"/>
      <c r="Y530" s="34"/>
      <c r="Z530" s="34"/>
      <c r="AA530" s="34"/>
      <c r="AB530" s="34"/>
      <c r="AC530" s="34"/>
      <c r="AD530" s="34"/>
      <c r="AE530" s="34"/>
      <c r="AT530" s="17" t="s">
        <v>174</v>
      </c>
      <c r="AU530" s="17" t="s">
        <v>84</v>
      </c>
    </row>
    <row r="531" spans="1:65" s="14" customFormat="1" ht="11.25">
      <c r="B531" s="220"/>
      <c r="C531" s="221"/>
      <c r="D531" s="211" t="s">
        <v>176</v>
      </c>
      <c r="E531" s="222" t="s">
        <v>1</v>
      </c>
      <c r="F531" s="223" t="s">
        <v>2415</v>
      </c>
      <c r="G531" s="221"/>
      <c r="H531" s="224">
        <v>20</v>
      </c>
      <c r="I531" s="225"/>
      <c r="J531" s="221"/>
      <c r="K531" s="221"/>
      <c r="L531" s="226"/>
      <c r="M531" s="227"/>
      <c r="N531" s="228"/>
      <c r="O531" s="228"/>
      <c r="P531" s="228"/>
      <c r="Q531" s="228"/>
      <c r="R531" s="228"/>
      <c r="S531" s="228"/>
      <c r="T531" s="229"/>
      <c r="AT531" s="230" t="s">
        <v>176</v>
      </c>
      <c r="AU531" s="230" t="s">
        <v>84</v>
      </c>
      <c r="AV531" s="14" t="s">
        <v>84</v>
      </c>
      <c r="AW531" s="14" t="s">
        <v>31</v>
      </c>
      <c r="AX531" s="14" t="s">
        <v>75</v>
      </c>
      <c r="AY531" s="230" t="s">
        <v>164</v>
      </c>
    </row>
    <row r="532" spans="1:65" s="14" customFormat="1" ht="11.25">
      <c r="B532" s="220"/>
      <c r="C532" s="221"/>
      <c r="D532" s="211" t="s">
        <v>176</v>
      </c>
      <c r="E532" s="222" t="s">
        <v>1</v>
      </c>
      <c r="F532" s="223" t="s">
        <v>2416</v>
      </c>
      <c r="G532" s="221"/>
      <c r="H532" s="224">
        <v>4</v>
      </c>
      <c r="I532" s="225"/>
      <c r="J532" s="221"/>
      <c r="K532" s="221"/>
      <c r="L532" s="226"/>
      <c r="M532" s="227"/>
      <c r="N532" s="228"/>
      <c r="O532" s="228"/>
      <c r="P532" s="228"/>
      <c r="Q532" s="228"/>
      <c r="R532" s="228"/>
      <c r="S532" s="228"/>
      <c r="T532" s="229"/>
      <c r="AT532" s="230" t="s">
        <v>176</v>
      </c>
      <c r="AU532" s="230" t="s">
        <v>84</v>
      </c>
      <c r="AV532" s="14" t="s">
        <v>84</v>
      </c>
      <c r="AW532" s="14" t="s">
        <v>31</v>
      </c>
      <c r="AX532" s="14" t="s">
        <v>75</v>
      </c>
      <c r="AY532" s="230" t="s">
        <v>164</v>
      </c>
    </row>
    <row r="533" spans="1:65" s="14" customFormat="1" ht="11.25">
      <c r="B533" s="220"/>
      <c r="C533" s="221"/>
      <c r="D533" s="211" t="s">
        <v>176</v>
      </c>
      <c r="E533" s="222" t="s">
        <v>1</v>
      </c>
      <c r="F533" s="223" t="s">
        <v>2417</v>
      </c>
      <c r="G533" s="221"/>
      <c r="H533" s="224">
        <v>12</v>
      </c>
      <c r="I533" s="225"/>
      <c r="J533" s="221"/>
      <c r="K533" s="221"/>
      <c r="L533" s="226"/>
      <c r="M533" s="227"/>
      <c r="N533" s="228"/>
      <c r="O533" s="228"/>
      <c r="P533" s="228"/>
      <c r="Q533" s="228"/>
      <c r="R533" s="228"/>
      <c r="S533" s="228"/>
      <c r="T533" s="229"/>
      <c r="AT533" s="230" t="s">
        <v>176</v>
      </c>
      <c r="AU533" s="230" t="s">
        <v>84</v>
      </c>
      <c r="AV533" s="14" t="s">
        <v>84</v>
      </c>
      <c r="AW533" s="14" t="s">
        <v>31</v>
      </c>
      <c r="AX533" s="14" t="s">
        <v>75</v>
      </c>
      <c r="AY533" s="230" t="s">
        <v>164</v>
      </c>
    </row>
    <row r="534" spans="1:65" s="14" customFormat="1" ht="11.25">
      <c r="B534" s="220"/>
      <c r="C534" s="221"/>
      <c r="D534" s="211" t="s">
        <v>176</v>
      </c>
      <c r="E534" s="222" t="s">
        <v>1</v>
      </c>
      <c r="F534" s="223" t="s">
        <v>2418</v>
      </c>
      <c r="G534" s="221"/>
      <c r="H534" s="224">
        <v>74</v>
      </c>
      <c r="I534" s="225"/>
      <c r="J534" s="221"/>
      <c r="K534" s="221"/>
      <c r="L534" s="226"/>
      <c r="M534" s="227"/>
      <c r="N534" s="228"/>
      <c r="O534" s="228"/>
      <c r="P534" s="228"/>
      <c r="Q534" s="228"/>
      <c r="R534" s="228"/>
      <c r="S534" s="228"/>
      <c r="T534" s="229"/>
      <c r="AT534" s="230" t="s">
        <v>176</v>
      </c>
      <c r="AU534" s="230" t="s">
        <v>84</v>
      </c>
      <c r="AV534" s="14" t="s">
        <v>84</v>
      </c>
      <c r="AW534" s="14" t="s">
        <v>31</v>
      </c>
      <c r="AX534" s="14" t="s">
        <v>75</v>
      </c>
      <c r="AY534" s="230" t="s">
        <v>164</v>
      </c>
    </row>
    <row r="535" spans="1:65" s="2" customFormat="1" ht="26.45" customHeight="1">
      <c r="A535" s="34"/>
      <c r="B535" s="35"/>
      <c r="C535" s="191" t="s">
        <v>2419</v>
      </c>
      <c r="D535" s="191" t="s">
        <v>167</v>
      </c>
      <c r="E535" s="192" t="s">
        <v>2420</v>
      </c>
      <c r="F535" s="193" t="s">
        <v>2421</v>
      </c>
      <c r="G535" s="194" t="s">
        <v>204</v>
      </c>
      <c r="H535" s="195">
        <v>110</v>
      </c>
      <c r="I535" s="196"/>
      <c r="J535" s="197">
        <f>ROUND(I535*H535,2)</f>
        <v>0</v>
      </c>
      <c r="K535" s="193" t="s">
        <v>171</v>
      </c>
      <c r="L535" s="39"/>
      <c r="M535" s="198" t="s">
        <v>1</v>
      </c>
      <c r="N535" s="199" t="s">
        <v>40</v>
      </c>
      <c r="O535" s="71"/>
      <c r="P535" s="200">
        <f>O535*H535</f>
        <v>0</v>
      </c>
      <c r="Q535" s="200">
        <v>1.4999999999999999E-4</v>
      </c>
      <c r="R535" s="200">
        <f>Q535*H535</f>
        <v>1.6499999999999997E-2</v>
      </c>
      <c r="S535" s="200">
        <v>0</v>
      </c>
      <c r="T535" s="201">
        <f>S535*H535</f>
        <v>0</v>
      </c>
      <c r="U535" s="34"/>
      <c r="V535" s="34"/>
      <c r="W535" s="34"/>
      <c r="X535" s="34"/>
      <c r="Y535" s="34"/>
      <c r="Z535" s="34"/>
      <c r="AA535" s="34"/>
      <c r="AB535" s="34"/>
      <c r="AC535" s="34"/>
      <c r="AD535" s="34"/>
      <c r="AE535" s="34"/>
      <c r="AR535" s="202" t="s">
        <v>604</v>
      </c>
      <c r="AT535" s="202" t="s">
        <v>167</v>
      </c>
      <c r="AU535" s="202" t="s">
        <v>84</v>
      </c>
      <c r="AY535" s="17" t="s">
        <v>164</v>
      </c>
      <c r="BE535" s="203">
        <f>IF(N535="základní",J535,0)</f>
        <v>0</v>
      </c>
      <c r="BF535" s="203">
        <f>IF(N535="snížená",J535,0)</f>
        <v>0</v>
      </c>
      <c r="BG535" s="203">
        <f>IF(N535="zákl. přenesená",J535,0)</f>
        <v>0</v>
      </c>
      <c r="BH535" s="203">
        <f>IF(N535="sníž. přenesená",J535,0)</f>
        <v>0</v>
      </c>
      <c r="BI535" s="203">
        <f>IF(N535="nulová",J535,0)</f>
        <v>0</v>
      </c>
      <c r="BJ535" s="17" t="s">
        <v>82</v>
      </c>
      <c r="BK535" s="203">
        <f>ROUND(I535*H535,2)</f>
        <v>0</v>
      </c>
      <c r="BL535" s="17" t="s">
        <v>604</v>
      </c>
      <c r="BM535" s="202" t="s">
        <v>2422</v>
      </c>
    </row>
    <row r="536" spans="1:65" s="2" customFormat="1" ht="11.25">
      <c r="A536" s="34"/>
      <c r="B536" s="35"/>
      <c r="C536" s="36"/>
      <c r="D536" s="204" t="s">
        <v>174</v>
      </c>
      <c r="E536" s="36"/>
      <c r="F536" s="205" t="s">
        <v>2423</v>
      </c>
      <c r="G536" s="36"/>
      <c r="H536" s="36"/>
      <c r="I536" s="206"/>
      <c r="J536" s="36"/>
      <c r="K536" s="36"/>
      <c r="L536" s="39"/>
      <c r="M536" s="207"/>
      <c r="N536" s="208"/>
      <c r="O536" s="71"/>
      <c r="P536" s="71"/>
      <c r="Q536" s="71"/>
      <c r="R536" s="71"/>
      <c r="S536" s="71"/>
      <c r="T536" s="72"/>
      <c r="U536" s="34"/>
      <c r="V536" s="34"/>
      <c r="W536" s="34"/>
      <c r="X536" s="34"/>
      <c r="Y536" s="34"/>
      <c r="Z536" s="34"/>
      <c r="AA536" s="34"/>
      <c r="AB536" s="34"/>
      <c r="AC536" s="34"/>
      <c r="AD536" s="34"/>
      <c r="AE536" s="34"/>
      <c r="AT536" s="17" t="s">
        <v>174</v>
      </c>
      <c r="AU536" s="17" t="s">
        <v>84</v>
      </c>
    </row>
    <row r="537" spans="1:65" s="2" customFormat="1" ht="36" customHeight="1">
      <c r="A537" s="34"/>
      <c r="B537" s="35"/>
      <c r="C537" s="191" t="s">
        <v>2424</v>
      </c>
      <c r="D537" s="191" t="s">
        <v>167</v>
      </c>
      <c r="E537" s="192" t="s">
        <v>2425</v>
      </c>
      <c r="F537" s="193" t="s">
        <v>2426</v>
      </c>
      <c r="G537" s="194" t="s">
        <v>204</v>
      </c>
      <c r="H537" s="195">
        <v>7</v>
      </c>
      <c r="I537" s="196"/>
      <c r="J537" s="197">
        <f>ROUND(I537*H537,2)</f>
        <v>0</v>
      </c>
      <c r="K537" s="193" t="s">
        <v>171</v>
      </c>
      <c r="L537" s="39"/>
      <c r="M537" s="198" t="s">
        <v>1</v>
      </c>
      <c r="N537" s="199" t="s">
        <v>40</v>
      </c>
      <c r="O537" s="71"/>
      <c r="P537" s="200">
        <f>O537*H537</f>
        <v>0</v>
      </c>
      <c r="Q537" s="200">
        <v>0</v>
      </c>
      <c r="R537" s="200">
        <f>Q537*H537</f>
        <v>0</v>
      </c>
      <c r="S537" s="200">
        <v>5.0000000000000001E-3</v>
      </c>
      <c r="T537" s="201">
        <f>S537*H537</f>
        <v>3.5000000000000003E-2</v>
      </c>
      <c r="U537" s="34"/>
      <c r="V537" s="34"/>
      <c r="W537" s="34"/>
      <c r="X537" s="34"/>
      <c r="Y537" s="34"/>
      <c r="Z537" s="34"/>
      <c r="AA537" s="34"/>
      <c r="AB537" s="34"/>
      <c r="AC537" s="34"/>
      <c r="AD537" s="34"/>
      <c r="AE537" s="34"/>
      <c r="AR537" s="202" t="s">
        <v>604</v>
      </c>
      <c r="AT537" s="202" t="s">
        <v>167</v>
      </c>
      <c r="AU537" s="202" t="s">
        <v>84</v>
      </c>
      <c r="AY537" s="17" t="s">
        <v>164</v>
      </c>
      <c r="BE537" s="203">
        <f>IF(N537="základní",J537,0)</f>
        <v>0</v>
      </c>
      <c r="BF537" s="203">
        <f>IF(N537="snížená",J537,0)</f>
        <v>0</v>
      </c>
      <c r="BG537" s="203">
        <f>IF(N537="zákl. přenesená",J537,0)</f>
        <v>0</v>
      </c>
      <c r="BH537" s="203">
        <f>IF(N537="sníž. přenesená",J537,0)</f>
        <v>0</v>
      </c>
      <c r="BI537" s="203">
        <f>IF(N537="nulová",J537,0)</f>
        <v>0</v>
      </c>
      <c r="BJ537" s="17" t="s">
        <v>82</v>
      </c>
      <c r="BK537" s="203">
        <f>ROUND(I537*H537,2)</f>
        <v>0</v>
      </c>
      <c r="BL537" s="17" t="s">
        <v>604</v>
      </c>
      <c r="BM537" s="202" t="s">
        <v>2427</v>
      </c>
    </row>
    <row r="538" spans="1:65" s="2" customFormat="1" ht="11.25">
      <c r="A538" s="34"/>
      <c r="B538" s="35"/>
      <c r="C538" s="36"/>
      <c r="D538" s="204" t="s">
        <v>174</v>
      </c>
      <c r="E538" s="36"/>
      <c r="F538" s="205" t="s">
        <v>2428</v>
      </c>
      <c r="G538" s="36"/>
      <c r="H538" s="36"/>
      <c r="I538" s="206"/>
      <c r="J538" s="36"/>
      <c r="K538" s="36"/>
      <c r="L538" s="39"/>
      <c r="M538" s="207"/>
      <c r="N538" s="208"/>
      <c r="O538" s="71"/>
      <c r="P538" s="71"/>
      <c r="Q538" s="71"/>
      <c r="R538" s="71"/>
      <c r="S538" s="71"/>
      <c r="T538" s="72"/>
      <c r="U538" s="34"/>
      <c r="V538" s="34"/>
      <c r="W538" s="34"/>
      <c r="X538" s="34"/>
      <c r="Y538" s="34"/>
      <c r="Z538" s="34"/>
      <c r="AA538" s="34"/>
      <c r="AB538" s="34"/>
      <c r="AC538" s="34"/>
      <c r="AD538" s="34"/>
      <c r="AE538" s="34"/>
      <c r="AT538" s="17" t="s">
        <v>174</v>
      </c>
      <c r="AU538" s="17" t="s">
        <v>84</v>
      </c>
    </row>
    <row r="539" spans="1:65" s="14" customFormat="1" ht="11.25">
      <c r="B539" s="220"/>
      <c r="C539" s="221"/>
      <c r="D539" s="211" t="s">
        <v>176</v>
      </c>
      <c r="E539" s="222" t="s">
        <v>1</v>
      </c>
      <c r="F539" s="223" t="s">
        <v>2429</v>
      </c>
      <c r="G539" s="221"/>
      <c r="H539" s="224">
        <v>4</v>
      </c>
      <c r="I539" s="225"/>
      <c r="J539" s="221"/>
      <c r="K539" s="221"/>
      <c r="L539" s="226"/>
      <c r="M539" s="227"/>
      <c r="N539" s="228"/>
      <c r="O539" s="228"/>
      <c r="P539" s="228"/>
      <c r="Q539" s="228"/>
      <c r="R539" s="228"/>
      <c r="S539" s="228"/>
      <c r="T539" s="229"/>
      <c r="AT539" s="230" t="s">
        <v>176</v>
      </c>
      <c r="AU539" s="230" t="s">
        <v>84</v>
      </c>
      <c r="AV539" s="14" t="s">
        <v>84</v>
      </c>
      <c r="AW539" s="14" t="s">
        <v>31</v>
      </c>
      <c r="AX539" s="14" t="s">
        <v>75</v>
      </c>
      <c r="AY539" s="230" t="s">
        <v>164</v>
      </c>
    </row>
    <row r="540" spans="1:65" s="14" customFormat="1" ht="11.25">
      <c r="B540" s="220"/>
      <c r="C540" s="221"/>
      <c r="D540" s="211" t="s">
        <v>176</v>
      </c>
      <c r="E540" s="222" t="s">
        <v>1</v>
      </c>
      <c r="F540" s="223" t="s">
        <v>2430</v>
      </c>
      <c r="G540" s="221"/>
      <c r="H540" s="224">
        <v>3</v>
      </c>
      <c r="I540" s="225"/>
      <c r="J540" s="221"/>
      <c r="K540" s="221"/>
      <c r="L540" s="226"/>
      <c r="M540" s="227"/>
      <c r="N540" s="228"/>
      <c r="O540" s="228"/>
      <c r="P540" s="228"/>
      <c r="Q540" s="228"/>
      <c r="R540" s="228"/>
      <c r="S540" s="228"/>
      <c r="T540" s="229"/>
      <c r="AT540" s="230" t="s">
        <v>176</v>
      </c>
      <c r="AU540" s="230" t="s">
        <v>84</v>
      </c>
      <c r="AV540" s="14" t="s">
        <v>84</v>
      </c>
      <c r="AW540" s="14" t="s">
        <v>31</v>
      </c>
      <c r="AX540" s="14" t="s">
        <v>75</v>
      </c>
      <c r="AY540" s="230" t="s">
        <v>164</v>
      </c>
    </row>
    <row r="541" spans="1:65" s="2" customFormat="1" ht="26.45" customHeight="1">
      <c r="A541" s="34"/>
      <c r="B541" s="35"/>
      <c r="C541" s="191" t="s">
        <v>2431</v>
      </c>
      <c r="D541" s="191" t="s">
        <v>167</v>
      </c>
      <c r="E541" s="192" t="s">
        <v>2432</v>
      </c>
      <c r="F541" s="193" t="s">
        <v>2433</v>
      </c>
      <c r="G541" s="194" t="s">
        <v>204</v>
      </c>
      <c r="H541" s="195">
        <v>7</v>
      </c>
      <c r="I541" s="196"/>
      <c r="J541" s="197">
        <f>ROUND(I541*H541,2)</f>
        <v>0</v>
      </c>
      <c r="K541" s="193" t="s">
        <v>171</v>
      </c>
      <c r="L541" s="39"/>
      <c r="M541" s="198" t="s">
        <v>1</v>
      </c>
      <c r="N541" s="199" t="s">
        <v>40</v>
      </c>
      <c r="O541" s="71"/>
      <c r="P541" s="200">
        <f>O541*H541</f>
        <v>0</v>
      </c>
      <c r="Q541" s="200">
        <v>5.1000000000000004E-4</v>
      </c>
      <c r="R541" s="200">
        <f>Q541*H541</f>
        <v>3.5700000000000003E-3</v>
      </c>
      <c r="S541" s="200">
        <v>0</v>
      </c>
      <c r="T541" s="201">
        <f>S541*H541</f>
        <v>0</v>
      </c>
      <c r="U541" s="34"/>
      <c r="V541" s="34"/>
      <c r="W541" s="34"/>
      <c r="X541" s="34"/>
      <c r="Y541" s="34"/>
      <c r="Z541" s="34"/>
      <c r="AA541" s="34"/>
      <c r="AB541" s="34"/>
      <c r="AC541" s="34"/>
      <c r="AD541" s="34"/>
      <c r="AE541" s="34"/>
      <c r="AR541" s="202" t="s">
        <v>604</v>
      </c>
      <c r="AT541" s="202" t="s">
        <v>167</v>
      </c>
      <c r="AU541" s="202" t="s">
        <v>84</v>
      </c>
      <c r="AY541" s="17" t="s">
        <v>164</v>
      </c>
      <c r="BE541" s="203">
        <f>IF(N541="základní",J541,0)</f>
        <v>0</v>
      </c>
      <c r="BF541" s="203">
        <f>IF(N541="snížená",J541,0)</f>
        <v>0</v>
      </c>
      <c r="BG541" s="203">
        <f>IF(N541="zákl. přenesená",J541,0)</f>
        <v>0</v>
      </c>
      <c r="BH541" s="203">
        <f>IF(N541="sníž. přenesená",J541,0)</f>
        <v>0</v>
      </c>
      <c r="BI541" s="203">
        <f>IF(N541="nulová",J541,0)</f>
        <v>0</v>
      </c>
      <c r="BJ541" s="17" t="s">
        <v>82</v>
      </c>
      <c r="BK541" s="203">
        <f>ROUND(I541*H541,2)</f>
        <v>0</v>
      </c>
      <c r="BL541" s="17" t="s">
        <v>604</v>
      </c>
      <c r="BM541" s="202" t="s">
        <v>2434</v>
      </c>
    </row>
    <row r="542" spans="1:65" s="2" customFormat="1" ht="11.25">
      <c r="A542" s="34"/>
      <c r="B542" s="35"/>
      <c r="C542" s="36"/>
      <c r="D542" s="204" t="s">
        <v>174</v>
      </c>
      <c r="E542" s="36"/>
      <c r="F542" s="205" t="s">
        <v>2435</v>
      </c>
      <c r="G542" s="36"/>
      <c r="H542" s="36"/>
      <c r="I542" s="206"/>
      <c r="J542" s="36"/>
      <c r="K542" s="36"/>
      <c r="L542" s="39"/>
      <c r="M542" s="207"/>
      <c r="N542" s="208"/>
      <c r="O542" s="71"/>
      <c r="P542" s="71"/>
      <c r="Q542" s="71"/>
      <c r="R542" s="71"/>
      <c r="S542" s="71"/>
      <c r="T542" s="72"/>
      <c r="U542" s="34"/>
      <c r="V542" s="34"/>
      <c r="W542" s="34"/>
      <c r="X542" s="34"/>
      <c r="Y542" s="34"/>
      <c r="Z542" s="34"/>
      <c r="AA542" s="34"/>
      <c r="AB542" s="34"/>
      <c r="AC542" s="34"/>
      <c r="AD542" s="34"/>
      <c r="AE542" s="34"/>
      <c r="AT542" s="17" t="s">
        <v>174</v>
      </c>
      <c r="AU542" s="17" t="s">
        <v>84</v>
      </c>
    </row>
    <row r="543" spans="1:65" s="2" customFormat="1" ht="26.45" customHeight="1">
      <c r="A543" s="34"/>
      <c r="B543" s="35"/>
      <c r="C543" s="191" t="s">
        <v>2436</v>
      </c>
      <c r="D543" s="191" t="s">
        <v>167</v>
      </c>
      <c r="E543" s="192" t="s">
        <v>2437</v>
      </c>
      <c r="F543" s="193" t="s">
        <v>2438</v>
      </c>
      <c r="G543" s="194" t="s">
        <v>183</v>
      </c>
      <c r="H543" s="195">
        <v>0.63900000000000001</v>
      </c>
      <c r="I543" s="196"/>
      <c r="J543" s="197">
        <f>ROUND(I543*H543,2)</f>
        <v>0</v>
      </c>
      <c r="K543" s="193" t="s">
        <v>171</v>
      </c>
      <c r="L543" s="39"/>
      <c r="M543" s="198" t="s">
        <v>1</v>
      </c>
      <c r="N543" s="199" t="s">
        <v>40</v>
      </c>
      <c r="O543" s="71"/>
      <c r="P543" s="200">
        <f>O543*H543</f>
        <v>0</v>
      </c>
      <c r="Q543" s="200">
        <v>0</v>
      </c>
      <c r="R543" s="200">
        <f>Q543*H543</f>
        <v>0</v>
      </c>
      <c r="S543" s="200">
        <v>0</v>
      </c>
      <c r="T543" s="201">
        <f>S543*H543</f>
        <v>0</v>
      </c>
      <c r="U543" s="34"/>
      <c r="V543" s="34"/>
      <c r="W543" s="34"/>
      <c r="X543" s="34"/>
      <c r="Y543" s="34"/>
      <c r="Z543" s="34"/>
      <c r="AA543" s="34"/>
      <c r="AB543" s="34"/>
      <c r="AC543" s="34"/>
      <c r="AD543" s="34"/>
      <c r="AE543" s="34"/>
      <c r="AR543" s="202" t="s">
        <v>604</v>
      </c>
      <c r="AT543" s="202" t="s">
        <v>167</v>
      </c>
      <c r="AU543" s="202" t="s">
        <v>84</v>
      </c>
      <c r="AY543" s="17" t="s">
        <v>164</v>
      </c>
      <c r="BE543" s="203">
        <f>IF(N543="základní",J543,0)</f>
        <v>0</v>
      </c>
      <c r="BF543" s="203">
        <f>IF(N543="snížená",J543,0)</f>
        <v>0</v>
      </c>
      <c r="BG543" s="203">
        <f>IF(N543="zákl. přenesená",J543,0)</f>
        <v>0</v>
      </c>
      <c r="BH543" s="203">
        <f>IF(N543="sníž. přenesená",J543,0)</f>
        <v>0</v>
      </c>
      <c r="BI543" s="203">
        <f>IF(N543="nulová",J543,0)</f>
        <v>0</v>
      </c>
      <c r="BJ543" s="17" t="s">
        <v>82</v>
      </c>
      <c r="BK543" s="203">
        <f>ROUND(I543*H543,2)</f>
        <v>0</v>
      </c>
      <c r="BL543" s="17" t="s">
        <v>604</v>
      </c>
      <c r="BM543" s="202" t="s">
        <v>2439</v>
      </c>
    </row>
    <row r="544" spans="1:65" s="2" customFormat="1" ht="11.25">
      <c r="A544" s="34"/>
      <c r="B544" s="35"/>
      <c r="C544" s="36"/>
      <c r="D544" s="204" t="s">
        <v>174</v>
      </c>
      <c r="E544" s="36"/>
      <c r="F544" s="205" t="s">
        <v>2440</v>
      </c>
      <c r="G544" s="36"/>
      <c r="H544" s="36"/>
      <c r="I544" s="206"/>
      <c r="J544" s="36"/>
      <c r="K544" s="36"/>
      <c r="L544" s="39"/>
      <c r="M544" s="207"/>
      <c r="N544" s="208"/>
      <c r="O544" s="71"/>
      <c r="P544" s="71"/>
      <c r="Q544" s="71"/>
      <c r="R544" s="71"/>
      <c r="S544" s="71"/>
      <c r="T544" s="72"/>
      <c r="U544" s="34"/>
      <c r="V544" s="34"/>
      <c r="W544" s="34"/>
      <c r="X544" s="34"/>
      <c r="Y544" s="34"/>
      <c r="Z544" s="34"/>
      <c r="AA544" s="34"/>
      <c r="AB544" s="34"/>
      <c r="AC544" s="34"/>
      <c r="AD544" s="34"/>
      <c r="AE544" s="34"/>
      <c r="AT544" s="17" t="s">
        <v>174</v>
      </c>
      <c r="AU544" s="17" t="s">
        <v>84</v>
      </c>
    </row>
    <row r="545" spans="1:65" s="14" customFormat="1" ht="11.25">
      <c r="B545" s="220"/>
      <c r="C545" s="221"/>
      <c r="D545" s="211" t="s">
        <v>176</v>
      </c>
      <c r="E545" s="222" t="s">
        <v>1</v>
      </c>
      <c r="F545" s="223" t="s">
        <v>2441</v>
      </c>
      <c r="G545" s="221"/>
      <c r="H545" s="224">
        <v>1.6E-2</v>
      </c>
      <c r="I545" s="225"/>
      <c r="J545" s="221"/>
      <c r="K545" s="221"/>
      <c r="L545" s="226"/>
      <c r="M545" s="227"/>
      <c r="N545" s="228"/>
      <c r="O545" s="228"/>
      <c r="P545" s="228"/>
      <c r="Q545" s="228"/>
      <c r="R545" s="228"/>
      <c r="S545" s="228"/>
      <c r="T545" s="229"/>
      <c r="AT545" s="230" t="s">
        <v>176</v>
      </c>
      <c r="AU545" s="230" t="s">
        <v>84</v>
      </c>
      <c r="AV545" s="14" t="s">
        <v>84</v>
      </c>
      <c r="AW545" s="14" t="s">
        <v>31</v>
      </c>
      <c r="AX545" s="14" t="s">
        <v>75</v>
      </c>
      <c r="AY545" s="230" t="s">
        <v>164</v>
      </c>
    </row>
    <row r="546" spans="1:65" s="14" customFormat="1" ht="11.25">
      <c r="B546" s="220"/>
      <c r="C546" s="221"/>
      <c r="D546" s="211" t="s">
        <v>176</v>
      </c>
      <c r="E546" s="222" t="s">
        <v>1</v>
      </c>
      <c r="F546" s="223" t="s">
        <v>2442</v>
      </c>
      <c r="G546" s="221"/>
      <c r="H546" s="224">
        <v>4.1000000000000002E-2</v>
      </c>
      <c r="I546" s="225"/>
      <c r="J546" s="221"/>
      <c r="K546" s="221"/>
      <c r="L546" s="226"/>
      <c r="M546" s="227"/>
      <c r="N546" s="228"/>
      <c r="O546" s="228"/>
      <c r="P546" s="228"/>
      <c r="Q546" s="228"/>
      <c r="R546" s="228"/>
      <c r="S546" s="228"/>
      <c r="T546" s="229"/>
      <c r="AT546" s="230" t="s">
        <v>176</v>
      </c>
      <c r="AU546" s="230" t="s">
        <v>84</v>
      </c>
      <c r="AV546" s="14" t="s">
        <v>84</v>
      </c>
      <c r="AW546" s="14" t="s">
        <v>31</v>
      </c>
      <c r="AX546" s="14" t="s">
        <v>75</v>
      </c>
      <c r="AY546" s="230" t="s">
        <v>164</v>
      </c>
    </row>
    <row r="547" spans="1:65" s="14" customFormat="1" ht="11.25">
      <c r="B547" s="220"/>
      <c r="C547" s="221"/>
      <c r="D547" s="211" t="s">
        <v>176</v>
      </c>
      <c r="E547" s="222" t="s">
        <v>1</v>
      </c>
      <c r="F547" s="223" t="s">
        <v>2443</v>
      </c>
      <c r="G547" s="221"/>
      <c r="H547" s="224">
        <v>0.255</v>
      </c>
      <c r="I547" s="225"/>
      <c r="J547" s="221"/>
      <c r="K547" s="221"/>
      <c r="L547" s="226"/>
      <c r="M547" s="227"/>
      <c r="N547" s="228"/>
      <c r="O547" s="228"/>
      <c r="P547" s="228"/>
      <c r="Q547" s="228"/>
      <c r="R547" s="228"/>
      <c r="S547" s="228"/>
      <c r="T547" s="229"/>
      <c r="AT547" s="230" t="s">
        <v>176</v>
      </c>
      <c r="AU547" s="230" t="s">
        <v>84</v>
      </c>
      <c r="AV547" s="14" t="s">
        <v>84</v>
      </c>
      <c r="AW547" s="14" t="s">
        <v>31</v>
      </c>
      <c r="AX547" s="14" t="s">
        <v>75</v>
      </c>
      <c r="AY547" s="230" t="s">
        <v>164</v>
      </c>
    </row>
    <row r="548" spans="1:65" s="14" customFormat="1" ht="11.25">
      <c r="B548" s="220"/>
      <c r="C548" s="221"/>
      <c r="D548" s="211" t="s">
        <v>176</v>
      </c>
      <c r="E548" s="222" t="s">
        <v>1</v>
      </c>
      <c r="F548" s="223" t="s">
        <v>2444</v>
      </c>
      <c r="G548" s="221"/>
      <c r="H548" s="224">
        <v>0.32700000000000001</v>
      </c>
      <c r="I548" s="225"/>
      <c r="J548" s="221"/>
      <c r="K548" s="221"/>
      <c r="L548" s="226"/>
      <c r="M548" s="227"/>
      <c r="N548" s="228"/>
      <c r="O548" s="228"/>
      <c r="P548" s="228"/>
      <c r="Q548" s="228"/>
      <c r="R548" s="228"/>
      <c r="S548" s="228"/>
      <c r="T548" s="229"/>
      <c r="AT548" s="230" t="s">
        <v>176</v>
      </c>
      <c r="AU548" s="230" t="s">
        <v>84</v>
      </c>
      <c r="AV548" s="14" t="s">
        <v>84</v>
      </c>
      <c r="AW548" s="14" t="s">
        <v>31</v>
      </c>
      <c r="AX548" s="14" t="s">
        <v>75</v>
      </c>
      <c r="AY548" s="230" t="s">
        <v>164</v>
      </c>
    </row>
    <row r="549" spans="1:65" s="2" customFormat="1" ht="26.45" customHeight="1">
      <c r="A549" s="34"/>
      <c r="B549" s="35"/>
      <c r="C549" s="191" t="s">
        <v>2445</v>
      </c>
      <c r="D549" s="191" t="s">
        <v>167</v>
      </c>
      <c r="E549" s="192" t="s">
        <v>2446</v>
      </c>
      <c r="F549" s="193" t="s">
        <v>2447</v>
      </c>
      <c r="G549" s="194" t="s">
        <v>183</v>
      </c>
      <c r="H549" s="195">
        <v>0.63900000000000001</v>
      </c>
      <c r="I549" s="196"/>
      <c r="J549" s="197">
        <f>ROUND(I549*H549,2)</f>
        <v>0</v>
      </c>
      <c r="K549" s="193" t="s">
        <v>171</v>
      </c>
      <c r="L549" s="39"/>
      <c r="M549" s="198" t="s">
        <v>1</v>
      </c>
      <c r="N549" s="199" t="s">
        <v>40</v>
      </c>
      <c r="O549" s="71"/>
      <c r="P549" s="200">
        <f>O549*H549</f>
        <v>0</v>
      </c>
      <c r="Q549" s="200">
        <v>0</v>
      </c>
      <c r="R549" s="200">
        <f>Q549*H549</f>
        <v>0</v>
      </c>
      <c r="S549" s="200">
        <v>0</v>
      </c>
      <c r="T549" s="201">
        <f>S549*H549</f>
        <v>0</v>
      </c>
      <c r="U549" s="34"/>
      <c r="V549" s="34"/>
      <c r="W549" s="34"/>
      <c r="X549" s="34"/>
      <c r="Y549" s="34"/>
      <c r="Z549" s="34"/>
      <c r="AA549" s="34"/>
      <c r="AB549" s="34"/>
      <c r="AC549" s="34"/>
      <c r="AD549" s="34"/>
      <c r="AE549" s="34"/>
      <c r="AR549" s="202" t="s">
        <v>604</v>
      </c>
      <c r="AT549" s="202" t="s">
        <v>167</v>
      </c>
      <c r="AU549" s="202" t="s">
        <v>84</v>
      </c>
      <c r="AY549" s="17" t="s">
        <v>164</v>
      </c>
      <c r="BE549" s="203">
        <f>IF(N549="základní",J549,0)</f>
        <v>0</v>
      </c>
      <c r="BF549" s="203">
        <f>IF(N549="snížená",J549,0)</f>
        <v>0</v>
      </c>
      <c r="BG549" s="203">
        <f>IF(N549="zákl. přenesená",J549,0)</f>
        <v>0</v>
      </c>
      <c r="BH549" s="203">
        <f>IF(N549="sníž. přenesená",J549,0)</f>
        <v>0</v>
      </c>
      <c r="BI549" s="203">
        <f>IF(N549="nulová",J549,0)</f>
        <v>0</v>
      </c>
      <c r="BJ549" s="17" t="s">
        <v>82</v>
      </c>
      <c r="BK549" s="203">
        <f>ROUND(I549*H549,2)</f>
        <v>0</v>
      </c>
      <c r="BL549" s="17" t="s">
        <v>604</v>
      </c>
      <c r="BM549" s="202" t="s">
        <v>2448</v>
      </c>
    </row>
    <row r="550" spans="1:65" s="2" customFormat="1" ht="11.25">
      <c r="A550" s="34"/>
      <c r="B550" s="35"/>
      <c r="C550" s="36"/>
      <c r="D550" s="204" t="s">
        <v>174</v>
      </c>
      <c r="E550" s="36"/>
      <c r="F550" s="205" t="s">
        <v>2449</v>
      </c>
      <c r="G550" s="36"/>
      <c r="H550" s="36"/>
      <c r="I550" s="206"/>
      <c r="J550" s="36"/>
      <c r="K550" s="36"/>
      <c r="L550" s="39"/>
      <c r="M550" s="207"/>
      <c r="N550" s="208"/>
      <c r="O550" s="71"/>
      <c r="P550" s="71"/>
      <c r="Q550" s="71"/>
      <c r="R550" s="71"/>
      <c r="S550" s="71"/>
      <c r="T550" s="72"/>
      <c r="U550" s="34"/>
      <c r="V550" s="34"/>
      <c r="W550" s="34"/>
      <c r="X550" s="34"/>
      <c r="Y550" s="34"/>
      <c r="Z550" s="34"/>
      <c r="AA550" s="34"/>
      <c r="AB550" s="34"/>
      <c r="AC550" s="34"/>
      <c r="AD550" s="34"/>
      <c r="AE550" s="34"/>
      <c r="AT550" s="17" t="s">
        <v>174</v>
      </c>
      <c r="AU550" s="17" t="s">
        <v>84</v>
      </c>
    </row>
    <row r="551" spans="1:65" s="2" customFormat="1" ht="36" customHeight="1">
      <c r="A551" s="34"/>
      <c r="B551" s="35"/>
      <c r="C551" s="191" t="s">
        <v>2450</v>
      </c>
      <c r="D551" s="191" t="s">
        <v>167</v>
      </c>
      <c r="E551" s="192" t="s">
        <v>2451</v>
      </c>
      <c r="F551" s="193" t="s">
        <v>2452</v>
      </c>
      <c r="G551" s="194" t="s">
        <v>183</v>
      </c>
      <c r="H551" s="195">
        <v>0.63900000000000001</v>
      </c>
      <c r="I551" s="196"/>
      <c r="J551" s="197">
        <f>ROUND(I551*H551,2)</f>
        <v>0</v>
      </c>
      <c r="K551" s="193" t="s">
        <v>171</v>
      </c>
      <c r="L551" s="39"/>
      <c r="M551" s="198" t="s">
        <v>1</v>
      </c>
      <c r="N551" s="199" t="s">
        <v>40</v>
      </c>
      <c r="O551" s="71"/>
      <c r="P551" s="200">
        <f>O551*H551</f>
        <v>0</v>
      </c>
      <c r="Q551" s="200">
        <v>0</v>
      </c>
      <c r="R551" s="200">
        <f>Q551*H551</f>
        <v>0</v>
      </c>
      <c r="S551" s="200">
        <v>0</v>
      </c>
      <c r="T551" s="201">
        <f>S551*H551</f>
        <v>0</v>
      </c>
      <c r="U551" s="34"/>
      <c r="V551" s="34"/>
      <c r="W551" s="34"/>
      <c r="X551" s="34"/>
      <c r="Y551" s="34"/>
      <c r="Z551" s="34"/>
      <c r="AA551" s="34"/>
      <c r="AB551" s="34"/>
      <c r="AC551" s="34"/>
      <c r="AD551" s="34"/>
      <c r="AE551" s="34"/>
      <c r="AR551" s="202" t="s">
        <v>604</v>
      </c>
      <c r="AT551" s="202" t="s">
        <v>167</v>
      </c>
      <c r="AU551" s="202" t="s">
        <v>84</v>
      </c>
      <c r="AY551" s="17" t="s">
        <v>164</v>
      </c>
      <c r="BE551" s="203">
        <f>IF(N551="základní",J551,0)</f>
        <v>0</v>
      </c>
      <c r="BF551" s="203">
        <f>IF(N551="snížená",J551,0)</f>
        <v>0</v>
      </c>
      <c r="BG551" s="203">
        <f>IF(N551="zákl. přenesená",J551,0)</f>
        <v>0</v>
      </c>
      <c r="BH551" s="203">
        <f>IF(N551="sníž. přenesená",J551,0)</f>
        <v>0</v>
      </c>
      <c r="BI551" s="203">
        <f>IF(N551="nulová",J551,0)</f>
        <v>0</v>
      </c>
      <c r="BJ551" s="17" t="s">
        <v>82</v>
      </c>
      <c r="BK551" s="203">
        <f>ROUND(I551*H551,2)</f>
        <v>0</v>
      </c>
      <c r="BL551" s="17" t="s">
        <v>604</v>
      </c>
      <c r="BM551" s="202" t="s">
        <v>2453</v>
      </c>
    </row>
    <row r="552" spans="1:65" s="2" customFormat="1" ht="11.25">
      <c r="A552" s="34"/>
      <c r="B552" s="35"/>
      <c r="C552" s="36"/>
      <c r="D552" s="204" t="s">
        <v>174</v>
      </c>
      <c r="E552" s="36"/>
      <c r="F552" s="205" t="s">
        <v>2454</v>
      </c>
      <c r="G552" s="36"/>
      <c r="H552" s="36"/>
      <c r="I552" s="206"/>
      <c r="J552" s="36"/>
      <c r="K552" s="36"/>
      <c r="L552" s="39"/>
      <c r="M552" s="207"/>
      <c r="N552" s="208"/>
      <c r="O552" s="71"/>
      <c r="P552" s="71"/>
      <c r="Q552" s="71"/>
      <c r="R552" s="71"/>
      <c r="S552" s="71"/>
      <c r="T552" s="72"/>
      <c r="U552" s="34"/>
      <c r="V552" s="34"/>
      <c r="W552" s="34"/>
      <c r="X552" s="34"/>
      <c r="Y552" s="34"/>
      <c r="Z552" s="34"/>
      <c r="AA552" s="34"/>
      <c r="AB552" s="34"/>
      <c r="AC552" s="34"/>
      <c r="AD552" s="34"/>
      <c r="AE552" s="34"/>
      <c r="AT552" s="17" t="s">
        <v>174</v>
      </c>
      <c r="AU552" s="17" t="s">
        <v>84</v>
      </c>
    </row>
    <row r="553" spans="1:65" s="2" customFormat="1" ht="16.5" customHeight="1">
      <c r="A553" s="34"/>
      <c r="B553" s="35"/>
      <c r="C553" s="232" t="s">
        <v>2455</v>
      </c>
      <c r="D553" s="232" t="s">
        <v>291</v>
      </c>
      <c r="E553" s="233" t="s">
        <v>2456</v>
      </c>
      <c r="F553" s="234" t="s">
        <v>2457</v>
      </c>
      <c r="G553" s="235" t="s">
        <v>2458</v>
      </c>
      <c r="H553" s="236">
        <v>7</v>
      </c>
      <c r="I553" s="237"/>
      <c r="J553" s="238">
        <f>ROUND(I553*H553,2)</f>
        <v>0</v>
      </c>
      <c r="K553" s="234" t="s">
        <v>171</v>
      </c>
      <c r="L553" s="239"/>
      <c r="M553" s="240" t="s">
        <v>1</v>
      </c>
      <c r="N553" s="241" t="s">
        <v>40</v>
      </c>
      <c r="O553" s="71"/>
      <c r="P553" s="200">
        <f>O553*H553</f>
        <v>0</v>
      </c>
      <c r="Q553" s="200">
        <v>1.8E-3</v>
      </c>
      <c r="R553" s="200">
        <f>Q553*H553</f>
        <v>1.26E-2</v>
      </c>
      <c r="S553" s="200">
        <v>0</v>
      </c>
      <c r="T553" s="201">
        <f>S553*H553</f>
        <v>0</v>
      </c>
      <c r="U553" s="34"/>
      <c r="V553" s="34"/>
      <c r="W553" s="34"/>
      <c r="X553" s="34"/>
      <c r="Y553" s="34"/>
      <c r="Z553" s="34"/>
      <c r="AA553" s="34"/>
      <c r="AB553" s="34"/>
      <c r="AC553" s="34"/>
      <c r="AD553" s="34"/>
      <c r="AE553" s="34"/>
      <c r="AR553" s="202" t="s">
        <v>1772</v>
      </c>
      <c r="AT553" s="202" t="s">
        <v>291</v>
      </c>
      <c r="AU553" s="202" t="s">
        <v>84</v>
      </c>
      <c r="AY553" s="17" t="s">
        <v>164</v>
      </c>
      <c r="BE553" s="203">
        <f>IF(N553="základní",J553,0)</f>
        <v>0</v>
      </c>
      <c r="BF553" s="203">
        <f>IF(N553="snížená",J553,0)</f>
        <v>0</v>
      </c>
      <c r="BG553" s="203">
        <f>IF(N553="zákl. přenesená",J553,0)</f>
        <v>0</v>
      </c>
      <c r="BH553" s="203">
        <f>IF(N553="sníž. přenesená",J553,0)</f>
        <v>0</v>
      </c>
      <c r="BI553" s="203">
        <f>IF(N553="nulová",J553,0)</f>
        <v>0</v>
      </c>
      <c r="BJ553" s="17" t="s">
        <v>82</v>
      </c>
      <c r="BK553" s="203">
        <f>ROUND(I553*H553,2)</f>
        <v>0</v>
      </c>
      <c r="BL553" s="17" t="s">
        <v>604</v>
      </c>
      <c r="BM553" s="202" t="s">
        <v>2459</v>
      </c>
    </row>
    <row r="554" spans="1:65" s="14" customFormat="1" ht="11.25">
      <c r="B554" s="220"/>
      <c r="C554" s="221"/>
      <c r="D554" s="211" t="s">
        <v>176</v>
      </c>
      <c r="E554" s="222" t="s">
        <v>1</v>
      </c>
      <c r="F554" s="223" t="s">
        <v>2460</v>
      </c>
      <c r="G554" s="221"/>
      <c r="H554" s="224">
        <v>7</v>
      </c>
      <c r="I554" s="225"/>
      <c r="J554" s="221"/>
      <c r="K554" s="221"/>
      <c r="L554" s="226"/>
      <c r="M554" s="227"/>
      <c r="N554" s="228"/>
      <c r="O554" s="228"/>
      <c r="P554" s="228"/>
      <c r="Q554" s="228"/>
      <c r="R554" s="228"/>
      <c r="S554" s="228"/>
      <c r="T554" s="229"/>
      <c r="AT554" s="230" t="s">
        <v>176</v>
      </c>
      <c r="AU554" s="230" t="s">
        <v>84</v>
      </c>
      <c r="AV554" s="14" t="s">
        <v>84</v>
      </c>
      <c r="AW554" s="14" t="s">
        <v>31</v>
      </c>
      <c r="AX554" s="14" t="s">
        <v>75</v>
      </c>
      <c r="AY554" s="230" t="s">
        <v>164</v>
      </c>
    </row>
    <row r="555" spans="1:65" s="2" customFormat="1" ht="36" customHeight="1">
      <c r="A555" s="34"/>
      <c r="B555" s="35"/>
      <c r="C555" s="191" t="s">
        <v>2461</v>
      </c>
      <c r="D555" s="191" t="s">
        <v>167</v>
      </c>
      <c r="E555" s="192" t="s">
        <v>2462</v>
      </c>
      <c r="F555" s="193" t="s">
        <v>2463</v>
      </c>
      <c r="G555" s="194" t="s">
        <v>393</v>
      </c>
      <c r="H555" s="195">
        <v>7</v>
      </c>
      <c r="I555" s="196"/>
      <c r="J555" s="197">
        <f>ROUND(I555*H555,2)</f>
        <v>0</v>
      </c>
      <c r="K555" s="193" t="s">
        <v>171</v>
      </c>
      <c r="L555" s="39"/>
      <c r="M555" s="198" t="s">
        <v>1</v>
      </c>
      <c r="N555" s="199" t="s">
        <v>40</v>
      </c>
      <c r="O555" s="71"/>
      <c r="P555" s="200">
        <f>O555*H555</f>
        <v>0</v>
      </c>
      <c r="Q555" s="200">
        <v>4.0000000000000003E-5</v>
      </c>
      <c r="R555" s="200">
        <f>Q555*H555</f>
        <v>2.8000000000000003E-4</v>
      </c>
      <c r="S555" s="200">
        <v>0</v>
      </c>
      <c r="T555" s="201">
        <f>S555*H555</f>
        <v>0</v>
      </c>
      <c r="U555" s="34"/>
      <c r="V555" s="34"/>
      <c r="W555" s="34"/>
      <c r="X555" s="34"/>
      <c r="Y555" s="34"/>
      <c r="Z555" s="34"/>
      <c r="AA555" s="34"/>
      <c r="AB555" s="34"/>
      <c r="AC555" s="34"/>
      <c r="AD555" s="34"/>
      <c r="AE555" s="34"/>
      <c r="AR555" s="202" t="s">
        <v>604</v>
      </c>
      <c r="AT555" s="202" t="s">
        <v>167</v>
      </c>
      <c r="AU555" s="202" t="s">
        <v>84</v>
      </c>
      <c r="AY555" s="17" t="s">
        <v>164</v>
      </c>
      <c r="BE555" s="203">
        <f>IF(N555="základní",J555,0)</f>
        <v>0</v>
      </c>
      <c r="BF555" s="203">
        <f>IF(N555="snížená",J555,0)</f>
        <v>0</v>
      </c>
      <c r="BG555" s="203">
        <f>IF(N555="zákl. přenesená",J555,0)</f>
        <v>0</v>
      </c>
      <c r="BH555" s="203">
        <f>IF(N555="sníž. přenesená",J555,0)</f>
        <v>0</v>
      </c>
      <c r="BI555" s="203">
        <f>IF(N555="nulová",J555,0)</f>
        <v>0</v>
      </c>
      <c r="BJ555" s="17" t="s">
        <v>82</v>
      </c>
      <c r="BK555" s="203">
        <f>ROUND(I555*H555,2)</f>
        <v>0</v>
      </c>
      <c r="BL555" s="17" t="s">
        <v>604</v>
      </c>
      <c r="BM555" s="202" t="s">
        <v>2464</v>
      </c>
    </row>
    <row r="556" spans="1:65" s="2" customFormat="1" ht="11.25">
      <c r="A556" s="34"/>
      <c r="B556" s="35"/>
      <c r="C556" s="36"/>
      <c r="D556" s="204" t="s">
        <v>174</v>
      </c>
      <c r="E556" s="36"/>
      <c r="F556" s="205" t="s">
        <v>2465</v>
      </c>
      <c r="G556" s="36"/>
      <c r="H556" s="36"/>
      <c r="I556" s="206"/>
      <c r="J556" s="36"/>
      <c r="K556" s="36"/>
      <c r="L556" s="39"/>
      <c r="M556" s="207"/>
      <c r="N556" s="208"/>
      <c r="O556" s="71"/>
      <c r="P556" s="71"/>
      <c r="Q556" s="71"/>
      <c r="R556" s="71"/>
      <c r="S556" s="71"/>
      <c r="T556" s="72"/>
      <c r="U556" s="34"/>
      <c r="V556" s="34"/>
      <c r="W556" s="34"/>
      <c r="X556" s="34"/>
      <c r="Y556" s="34"/>
      <c r="Z556" s="34"/>
      <c r="AA556" s="34"/>
      <c r="AB556" s="34"/>
      <c r="AC556" s="34"/>
      <c r="AD556" s="34"/>
      <c r="AE556" s="34"/>
      <c r="AT556" s="17" t="s">
        <v>174</v>
      </c>
      <c r="AU556" s="17" t="s">
        <v>84</v>
      </c>
    </row>
    <row r="557" spans="1:65" s="14" customFormat="1" ht="11.25">
      <c r="B557" s="220"/>
      <c r="C557" s="221"/>
      <c r="D557" s="211" t="s">
        <v>176</v>
      </c>
      <c r="E557" s="222" t="s">
        <v>1</v>
      </c>
      <c r="F557" s="223" t="s">
        <v>2460</v>
      </c>
      <c r="G557" s="221"/>
      <c r="H557" s="224">
        <v>7</v>
      </c>
      <c r="I557" s="225"/>
      <c r="J557" s="221"/>
      <c r="K557" s="221"/>
      <c r="L557" s="226"/>
      <c r="M557" s="227"/>
      <c r="N557" s="228"/>
      <c r="O557" s="228"/>
      <c r="P557" s="228"/>
      <c r="Q557" s="228"/>
      <c r="R557" s="228"/>
      <c r="S557" s="228"/>
      <c r="T557" s="229"/>
      <c r="AT557" s="230" t="s">
        <v>176</v>
      </c>
      <c r="AU557" s="230" t="s">
        <v>84</v>
      </c>
      <c r="AV557" s="14" t="s">
        <v>84</v>
      </c>
      <c r="AW557" s="14" t="s">
        <v>31</v>
      </c>
      <c r="AX557" s="14" t="s">
        <v>75</v>
      </c>
      <c r="AY557" s="230" t="s">
        <v>164</v>
      </c>
    </row>
    <row r="558" spans="1:65" s="12" customFormat="1" ht="22.9" customHeight="1">
      <c r="B558" s="175"/>
      <c r="C558" s="176"/>
      <c r="D558" s="177" t="s">
        <v>74</v>
      </c>
      <c r="E558" s="189" t="s">
        <v>2466</v>
      </c>
      <c r="F558" s="189" t="s">
        <v>2467</v>
      </c>
      <c r="G558" s="176"/>
      <c r="H558" s="176"/>
      <c r="I558" s="179"/>
      <c r="J558" s="190">
        <f>BK558</f>
        <v>0</v>
      </c>
      <c r="K558" s="176"/>
      <c r="L558" s="181"/>
      <c r="M558" s="182"/>
      <c r="N558" s="183"/>
      <c r="O558" s="183"/>
      <c r="P558" s="184">
        <f>SUM(P559:P582)</f>
        <v>0</v>
      </c>
      <c r="Q558" s="183"/>
      <c r="R558" s="184">
        <f>SUM(R559:R582)</f>
        <v>0</v>
      </c>
      <c r="S558" s="183"/>
      <c r="T558" s="185">
        <f>SUM(T559:T582)</f>
        <v>0.32674999999999998</v>
      </c>
      <c r="AR558" s="186" t="s">
        <v>165</v>
      </c>
      <c r="AT558" s="187" t="s">
        <v>74</v>
      </c>
      <c r="AU558" s="187" t="s">
        <v>82</v>
      </c>
      <c r="AY558" s="186" t="s">
        <v>164</v>
      </c>
      <c r="BK558" s="188">
        <f>SUM(BK559:BK582)</f>
        <v>0</v>
      </c>
    </row>
    <row r="559" spans="1:65" s="2" customFormat="1" ht="26.45" customHeight="1">
      <c r="A559" s="34"/>
      <c r="B559" s="35"/>
      <c r="C559" s="191" t="s">
        <v>2468</v>
      </c>
      <c r="D559" s="191" t="s">
        <v>167</v>
      </c>
      <c r="E559" s="192" t="s">
        <v>2469</v>
      </c>
      <c r="F559" s="193" t="s">
        <v>2470</v>
      </c>
      <c r="G559" s="194" t="s">
        <v>204</v>
      </c>
      <c r="H559" s="195">
        <v>140</v>
      </c>
      <c r="I559" s="196"/>
      <c r="J559" s="197">
        <f>ROUND(I559*H559,2)</f>
        <v>0</v>
      </c>
      <c r="K559" s="193" t="s">
        <v>171</v>
      </c>
      <c r="L559" s="39"/>
      <c r="M559" s="198" t="s">
        <v>1</v>
      </c>
      <c r="N559" s="199" t="s">
        <v>40</v>
      </c>
      <c r="O559" s="71"/>
      <c r="P559" s="200">
        <f>O559*H559</f>
        <v>0</v>
      </c>
      <c r="Q559" s="200">
        <v>0</v>
      </c>
      <c r="R559" s="200">
        <f>Q559*H559</f>
        <v>0</v>
      </c>
      <c r="S559" s="200">
        <v>2.1199999999999999E-3</v>
      </c>
      <c r="T559" s="201">
        <f>S559*H559</f>
        <v>0.29680000000000001</v>
      </c>
      <c r="U559" s="34"/>
      <c r="V559" s="34"/>
      <c r="W559" s="34"/>
      <c r="X559" s="34"/>
      <c r="Y559" s="34"/>
      <c r="Z559" s="34"/>
      <c r="AA559" s="34"/>
      <c r="AB559" s="34"/>
      <c r="AC559" s="34"/>
      <c r="AD559" s="34"/>
      <c r="AE559" s="34"/>
      <c r="AR559" s="202" t="s">
        <v>290</v>
      </c>
      <c r="AT559" s="202" t="s">
        <v>167</v>
      </c>
      <c r="AU559" s="202" t="s">
        <v>84</v>
      </c>
      <c r="AY559" s="17" t="s">
        <v>164</v>
      </c>
      <c r="BE559" s="203">
        <f>IF(N559="základní",J559,0)</f>
        <v>0</v>
      </c>
      <c r="BF559" s="203">
        <f>IF(N559="snížená",J559,0)</f>
        <v>0</v>
      </c>
      <c r="BG559" s="203">
        <f>IF(N559="zákl. přenesená",J559,0)</f>
        <v>0</v>
      </c>
      <c r="BH559" s="203">
        <f>IF(N559="sníž. přenesená",J559,0)</f>
        <v>0</v>
      </c>
      <c r="BI559" s="203">
        <f>IF(N559="nulová",J559,0)</f>
        <v>0</v>
      </c>
      <c r="BJ559" s="17" t="s">
        <v>82</v>
      </c>
      <c r="BK559" s="203">
        <f>ROUND(I559*H559,2)</f>
        <v>0</v>
      </c>
      <c r="BL559" s="17" t="s">
        <v>290</v>
      </c>
      <c r="BM559" s="202" t="s">
        <v>2471</v>
      </c>
    </row>
    <row r="560" spans="1:65" s="2" customFormat="1" ht="11.25">
      <c r="A560" s="34"/>
      <c r="B560" s="35"/>
      <c r="C560" s="36"/>
      <c r="D560" s="204" t="s">
        <v>174</v>
      </c>
      <c r="E560" s="36"/>
      <c r="F560" s="205" t="s">
        <v>2472</v>
      </c>
      <c r="G560" s="36"/>
      <c r="H560" s="36"/>
      <c r="I560" s="206"/>
      <c r="J560" s="36"/>
      <c r="K560" s="36"/>
      <c r="L560" s="39"/>
      <c r="M560" s="207"/>
      <c r="N560" s="208"/>
      <c r="O560" s="71"/>
      <c r="P560" s="71"/>
      <c r="Q560" s="71"/>
      <c r="R560" s="71"/>
      <c r="S560" s="71"/>
      <c r="T560" s="72"/>
      <c r="U560" s="34"/>
      <c r="V560" s="34"/>
      <c r="W560" s="34"/>
      <c r="X560" s="34"/>
      <c r="Y560" s="34"/>
      <c r="Z560" s="34"/>
      <c r="AA560" s="34"/>
      <c r="AB560" s="34"/>
      <c r="AC560" s="34"/>
      <c r="AD560" s="34"/>
      <c r="AE560" s="34"/>
      <c r="AT560" s="17" t="s">
        <v>174</v>
      </c>
      <c r="AU560" s="17" t="s">
        <v>84</v>
      </c>
    </row>
    <row r="561" spans="1:65" s="14" customFormat="1" ht="11.25">
      <c r="B561" s="220"/>
      <c r="C561" s="221"/>
      <c r="D561" s="211" t="s">
        <v>176</v>
      </c>
      <c r="E561" s="222" t="s">
        <v>1</v>
      </c>
      <c r="F561" s="223" t="s">
        <v>1064</v>
      </c>
      <c r="G561" s="221"/>
      <c r="H561" s="224">
        <v>140</v>
      </c>
      <c r="I561" s="225"/>
      <c r="J561" s="221"/>
      <c r="K561" s="221"/>
      <c r="L561" s="226"/>
      <c r="M561" s="227"/>
      <c r="N561" s="228"/>
      <c r="O561" s="228"/>
      <c r="P561" s="228"/>
      <c r="Q561" s="228"/>
      <c r="R561" s="228"/>
      <c r="S561" s="228"/>
      <c r="T561" s="229"/>
      <c r="AT561" s="230" t="s">
        <v>176</v>
      </c>
      <c r="AU561" s="230" t="s">
        <v>84</v>
      </c>
      <c r="AV561" s="14" t="s">
        <v>84</v>
      </c>
      <c r="AW561" s="14" t="s">
        <v>31</v>
      </c>
      <c r="AX561" s="14" t="s">
        <v>75</v>
      </c>
      <c r="AY561" s="230" t="s">
        <v>164</v>
      </c>
    </row>
    <row r="562" spans="1:65" s="2" customFormat="1" ht="48" customHeight="1">
      <c r="A562" s="34"/>
      <c r="B562" s="35"/>
      <c r="C562" s="191" t="s">
        <v>2473</v>
      </c>
      <c r="D562" s="191" t="s">
        <v>167</v>
      </c>
      <c r="E562" s="192" t="s">
        <v>2474</v>
      </c>
      <c r="F562" s="193" t="s">
        <v>2475</v>
      </c>
      <c r="G562" s="194" t="s">
        <v>204</v>
      </c>
      <c r="H562" s="195">
        <v>60</v>
      </c>
      <c r="I562" s="196"/>
      <c r="J562" s="197">
        <f>ROUND(I562*H562,2)</f>
        <v>0</v>
      </c>
      <c r="K562" s="193" t="s">
        <v>171</v>
      </c>
      <c r="L562" s="39"/>
      <c r="M562" s="198" t="s">
        <v>1</v>
      </c>
      <c r="N562" s="199" t="s">
        <v>40</v>
      </c>
      <c r="O562" s="71"/>
      <c r="P562" s="200">
        <f>O562*H562</f>
        <v>0</v>
      </c>
      <c r="Q562" s="200">
        <v>0</v>
      </c>
      <c r="R562" s="200">
        <f>Q562*H562</f>
        <v>0</v>
      </c>
      <c r="S562" s="200">
        <v>4.8000000000000001E-4</v>
      </c>
      <c r="T562" s="201">
        <f>S562*H562</f>
        <v>2.8799999999999999E-2</v>
      </c>
      <c r="U562" s="34"/>
      <c r="V562" s="34"/>
      <c r="W562" s="34"/>
      <c r="X562" s="34"/>
      <c r="Y562" s="34"/>
      <c r="Z562" s="34"/>
      <c r="AA562" s="34"/>
      <c r="AB562" s="34"/>
      <c r="AC562" s="34"/>
      <c r="AD562" s="34"/>
      <c r="AE562" s="34"/>
      <c r="AR562" s="202" t="s">
        <v>290</v>
      </c>
      <c r="AT562" s="202" t="s">
        <v>167</v>
      </c>
      <c r="AU562" s="202" t="s">
        <v>84</v>
      </c>
      <c r="AY562" s="17" t="s">
        <v>164</v>
      </c>
      <c r="BE562" s="203">
        <f>IF(N562="základní",J562,0)</f>
        <v>0</v>
      </c>
      <c r="BF562" s="203">
        <f>IF(N562="snížená",J562,0)</f>
        <v>0</v>
      </c>
      <c r="BG562" s="203">
        <f>IF(N562="zákl. přenesená",J562,0)</f>
        <v>0</v>
      </c>
      <c r="BH562" s="203">
        <f>IF(N562="sníž. přenesená",J562,0)</f>
        <v>0</v>
      </c>
      <c r="BI562" s="203">
        <f>IF(N562="nulová",J562,0)</f>
        <v>0</v>
      </c>
      <c r="BJ562" s="17" t="s">
        <v>82</v>
      </c>
      <c r="BK562" s="203">
        <f>ROUND(I562*H562,2)</f>
        <v>0</v>
      </c>
      <c r="BL562" s="17" t="s">
        <v>290</v>
      </c>
      <c r="BM562" s="202" t="s">
        <v>2476</v>
      </c>
    </row>
    <row r="563" spans="1:65" s="2" customFormat="1" ht="11.25">
      <c r="A563" s="34"/>
      <c r="B563" s="35"/>
      <c r="C563" s="36"/>
      <c r="D563" s="204" t="s">
        <v>174</v>
      </c>
      <c r="E563" s="36"/>
      <c r="F563" s="205" t="s">
        <v>2477</v>
      </c>
      <c r="G563" s="36"/>
      <c r="H563" s="36"/>
      <c r="I563" s="206"/>
      <c r="J563" s="36"/>
      <c r="K563" s="36"/>
      <c r="L563" s="39"/>
      <c r="M563" s="207"/>
      <c r="N563" s="208"/>
      <c r="O563" s="71"/>
      <c r="P563" s="71"/>
      <c r="Q563" s="71"/>
      <c r="R563" s="71"/>
      <c r="S563" s="71"/>
      <c r="T563" s="72"/>
      <c r="U563" s="34"/>
      <c r="V563" s="34"/>
      <c r="W563" s="34"/>
      <c r="X563" s="34"/>
      <c r="Y563" s="34"/>
      <c r="Z563" s="34"/>
      <c r="AA563" s="34"/>
      <c r="AB563" s="34"/>
      <c r="AC563" s="34"/>
      <c r="AD563" s="34"/>
      <c r="AE563" s="34"/>
      <c r="AT563" s="17" t="s">
        <v>174</v>
      </c>
      <c r="AU563" s="17" t="s">
        <v>84</v>
      </c>
    </row>
    <row r="564" spans="1:65" s="14" customFormat="1" ht="11.25">
      <c r="B564" s="220"/>
      <c r="C564" s="221"/>
      <c r="D564" s="211" t="s">
        <v>176</v>
      </c>
      <c r="E564" s="222" t="s">
        <v>1</v>
      </c>
      <c r="F564" s="223" t="s">
        <v>583</v>
      </c>
      <c r="G564" s="221"/>
      <c r="H564" s="224">
        <v>60</v>
      </c>
      <c r="I564" s="225"/>
      <c r="J564" s="221"/>
      <c r="K564" s="221"/>
      <c r="L564" s="226"/>
      <c r="M564" s="227"/>
      <c r="N564" s="228"/>
      <c r="O564" s="228"/>
      <c r="P564" s="228"/>
      <c r="Q564" s="228"/>
      <c r="R564" s="228"/>
      <c r="S564" s="228"/>
      <c r="T564" s="229"/>
      <c r="AT564" s="230" t="s">
        <v>176</v>
      </c>
      <c r="AU564" s="230" t="s">
        <v>84</v>
      </c>
      <c r="AV564" s="14" t="s">
        <v>84</v>
      </c>
      <c r="AW564" s="14" t="s">
        <v>31</v>
      </c>
      <c r="AX564" s="14" t="s">
        <v>75</v>
      </c>
      <c r="AY564" s="230" t="s">
        <v>164</v>
      </c>
    </row>
    <row r="565" spans="1:65" s="2" customFormat="1" ht="26.45" customHeight="1">
      <c r="A565" s="34"/>
      <c r="B565" s="35"/>
      <c r="C565" s="191" t="s">
        <v>2478</v>
      </c>
      <c r="D565" s="191" t="s">
        <v>167</v>
      </c>
      <c r="E565" s="192" t="s">
        <v>2479</v>
      </c>
      <c r="F565" s="193" t="s">
        <v>2480</v>
      </c>
      <c r="G565" s="194" t="s">
        <v>393</v>
      </c>
      <c r="H565" s="195">
        <v>5</v>
      </c>
      <c r="I565" s="196"/>
      <c r="J565" s="197">
        <f>ROUND(I565*H565,2)</f>
        <v>0</v>
      </c>
      <c r="K565" s="193" t="s">
        <v>171</v>
      </c>
      <c r="L565" s="39"/>
      <c r="M565" s="198" t="s">
        <v>1</v>
      </c>
      <c r="N565" s="199" t="s">
        <v>40</v>
      </c>
      <c r="O565" s="71"/>
      <c r="P565" s="200">
        <f>O565*H565</f>
        <v>0</v>
      </c>
      <c r="Q565" s="200">
        <v>0</v>
      </c>
      <c r="R565" s="200">
        <f>Q565*H565</f>
        <v>0</v>
      </c>
      <c r="S565" s="200">
        <v>2.3000000000000001E-4</v>
      </c>
      <c r="T565" s="201">
        <f>S565*H565</f>
        <v>1.15E-3</v>
      </c>
      <c r="U565" s="34"/>
      <c r="V565" s="34"/>
      <c r="W565" s="34"/>
      <c r="X565" s="34"/>
      <c r="Y565" s="34"/>
      <c r="Z565" s="34"/>
      <c r="AA565" s="34"/>
      <c r="AB565" s="34"/>
      <c r="AC565" s="34"/>
      <c r="AD565" s="34"/>
      <c r="AE565" s="34"/>
      <c r="AR565" s="202" t="s">
        <v>290</v>
      </c>
      <c r="AT565" s="202" t="s">
        <v>167</v>
      </c>
      <c r="AU565" s="202" t="s">
        <v>84</v>
      </c>
      <c r="AY565" s="17" t="s">
        <v>164</v>
      </c>
      <c r="BE565" s="203">
        <f>IF(N565="základní",J565,0)</f>
        <v>0</v>
      </c>
      <c r="BF565" s="203">
        <f>IF(N565="snížená",J565,0)</f>
        <v>0</v>
      </c>
      <c r="BG565" s="203">
        <f>IF(N565="zákl. přenesená",J565,0)</f>
        <v>0</v>
      </c>
      <c r="BH565" s="203">
        <f>IF(N565="sníž. přenesená",J565,0)</f>
        <v>0</v>
      </c>
      <c r="BI565" s="203">
        <f>IF(N565="nulová",J565,0)</f>
        <v>0</v>
      </c>
      <c r="BJ565" s="17" t="s">
        <v>82</v>
      </c>
      <c r="BK565" s="203">
        <f>ROUND(I565*H565,2)</f>
        <v>0</v>
      </c>
      <c r="BL565" s="17" t="s">
        <v>290</v>
      </c>
      <c r="BM565" s="202" t="s">
        <v>2481</v>
      </c>
    </row>
    <row r="566" spans="1:65" s="2" customFormat="1" ht="11.25">
      <c r="A566" s="34"/>
      <c r="B566" s="35"/>
      <c r="C566" s="36"/>
      <c r="D566" s="204" t="s">
        <v>174</v>
      </c>
      <c r="E566" s="36"/>
      <c r="F566" s="205" t="s">
        <v>2482</v>
      </c>
      <c r="G566" s="36"/>
      <c r="H566" s="36"/>
      <c r="I566" s="206"/>
      <c r="J566" s="36"/>
      <c r="K566" s="36"/>
      <c r="L566" s="39"/>
      <c r="M566" s="207"/>
      <c r="N566" s="208"/>
      <c r="O566" s="71"/>
      <c r="P566" s="71"/>
      <c r="Q566" s="71"/>
      <c r="R566" s="71"/>
      <c r="S566" s="71"/>
      <c r="T566" s="72"/>
      <c r="U566" s="34"/>
      <c r="V566" s="34"/>
      <c r="W566" s="34"/>
      <c r="X566" s="34"/>
      <c r="Y566" s="34"/>
      <c r="Z566" s="34"/>
      <c r="AA566" s="34"/>
      <c r="AB566" s="34"/>
      <c r="AC566" s="34"/>
      <c r="AD566" s="34"/>
      <c r="AE566" s="34"/>
      <c r="AT566" s="17" t="s">
        <v>174</v>
      </c>
      <c r="AU566" s="17" t="s">
        <v>84</v>
      </c>
    </row>
    <row r="567" spans="1:65" s="14" customFormat="1" ht="11.25">
      <c r="B567" s="220"/>
      <c r="C567" s="221"/>
      <c r="D567" s="211" t="s">
        <v>176</v>
      </c>
      <c r="E567" s="222" t="s">
        <v>1</v>
      </c>
      <c r="F567" s="223" t="s">
        <v>201</v>
      </c>
      <c r="G567" s="221"/>
      <c r="H567" s="224">
        <v>5</v>
      </c>
      <c r="I567" s="225"/>
      <c r="J567" s="221"/>
      <c r="K567" s="221"/>
      <c r="L567" s="226"/>
      <c r="M567" s="227"/>
      <c r="N567" s="228"/>
      <c r="O567" s="228"/>
      <c r="P567" s="228"/>
      <c r="Q567" s="228"/>
      <c r="R567" s="228"/>
      <c r="S567" s="228"/>
      <c r="T567" s="229"/>
      <c r="AT567" s="230" t="s">
        <v>176</v>
      </c>
      <c r="AU567" s="230" t="s">
        <v>84</v>
      </c>
      <c r="AV567" s="14" t="s">
        <v>84</v>
      </c>
      <c r="AW567" s="14" t="s">
        <v>31</v>
      </c>
      <c r="AX567" s="14" t="s">
        <v>75</v>
      </c>
      <c r="AY567" s="230" t="s">
        <v>164</v>
      </c>
    </row>
    <row r="568" spans="1:65" s="2" customFormat="1" ht="36" customHeight="1">
      <c r="A568" s="34"/>
      <c r="B568" s="35"/>
      <c r="C568" s="191" t="s">
        <v>2483</v>
      </c>
      <c r="D568" s="191" t="s">
        <v>167</v>
      </c>
      <c r="E568" s="192" t="s">
        <v>2484</v>
      </c>
      <c r="F568" s="193" t="s">
        <v>2485</v>
      </c>
      <c r="G568" s="194" t="s">
        <v>393</v>
      </c>
      <c r="H568" s="195">
        <v>5</v>
      </c>
      <c r="I568" s="196"/>
      <c r="J568" s="197">
        <f>ROUND(I568*H568,2)</f>
        <v>0</v>
      </c>
      <c r="K568" s="193" t="s">
        <v>171</v>
      </c>
      <c r="L568" s="39"/>
      <c r="M568" s="198" t="s">
        <v>1</v>
      </c>
      <c r="N568" s="199" t="s">
        <v>40</v>
      </c>
      <c r="O568" s="71"/>
      <c r="P568" s="200">
        <f>O568*H568</f>
        <v>0</v>
      </c>
      <c r="Q568" s="200">
        <v>0</v>
      </c>
      <c r="R568" s="200">
        <f>Q568*H568</f>
        <v>0</v>
      </c>
      <c r="S568" s="200">
        <v>0</v>
      </c>
      <c r="T568" s="201">
        <f>S568*H568</f>
        <v>0</v>
      </c>
      <c r="U568" s="34"/>
      <c r="V568" s="34"/>
      <c r="W568" s="34"/>
      <c r="X568" s="34"/>
      <c r="Y568" s="34"/>
      <c r="Z568" s="34"/>
      <c r="AA568" s="34"/>
      <c r="AB568" s="34"/>
      <c r="AC568" s="34"/>
      <c r="AD568" s="34"/>
      <c r="AE568" s="34"/>
      <c r="AR568" s="202" t="s">
        <v>290</v>
      </c>
      <c r="AT568" s="202" t="s">
        <v>167</v>
      </c>
      <c r="AU568" s="202" t="s">
        <v>84</v>
      </c>
      <c r="AY568" s="17" t="s">
        <v>164</v>
      </c>
      <c r="BE568" s="203">
        <f>IF(N568="základní",J568,0)</f>
        <v>0</v>
      </c>
      <c r="BF568" s="203">
        <f>IF(N568="snížená",J568,0)</f>
        <v>0</v>
      </c>
      <c r="BG568" s="203">
        <f>IF(N568="zákl. přenesená",J568,0)</f>
        <v>0</v>
      </c>
      <c r="BH568" s="203">
        <f>IF(N568="sníž. přenesená",J568,0)</f>
        <v>0</v>
      </c>
      <c r="BI568" s="203">
        <f>IF(N568="nulová",J568,0)</f>
        <v>0</v>
      </c>
      <c r="BJ568" s="17" t="s">
        <v>82</v>
      </c>
      <c r="BK568" s="203">
        <f>ROUND(I568*H568,2)</f>
        <v>0</v>
      </c>
      <c r="BL568" s="17" t="s">
        <v>290</v>
      </c>
      <c r="BM568" s="202" t="s">
        <v>2486</v>
      </c>
    </row>
    <row r="569" spans="1:65" s="2" customFormat="1" ht="11.25">
      <c r="A569" s="34"/>
      <c r="B569" s="35"/>
      <c r="C569" s="36"/>
      <c r="D569" s="204" t="s">
        <v>174</v>
      </c>
      <c r="E569" s="36"/>
      <c r="F569" s="205" t="s">
        <v>2487</v>
      </c>
      <c r="G569" s="36"/>
      <c r="H569" s="36"/>
      <c r="I569" s="206"/>
      <c r="J569" s="36"/>
      <c r="K569" s="36"/>
      <c r="L569" s="39"/>
      <c r="M569" s="207"/>
      <c r="N569" s="208"/>
      <c r="O569" s="71"/>
      <c r="P569" s="71"/>
      <c r="Q569" s="71"/>
      <c r="R569" s="71"/>
      <c r="S569" s="71"/>
      <c r="T569" s="72"/>
      <c r="U569" s="34"/>
      <c r="V569" s="34"/>
      <c r="W569" s="34"/>
      <c r="X569" s="34"/>
      <c r="Y569" s="34"/>
      <c r="Z569" s="34"/>
      <c r="AA569" s="34"/>
      <c r="AB569" s="34"/>
      <c r="AC569" s="34"/>
      <c r="AD569" s="34"/>
      <c r="AE569" s="34"/>
      <c r="AT569" s="17" t="s">
        <v>174</v>
      </c>
      <c r="AU569" s="17" t="s">
        <v>84</v>
      </c>
    </row>
    <row r="570" spans="1:65" s="14" customFormat="1" ht="11.25">
      <c r="B570" s="220"/>
      <c r="C570" s="221"/>
      <c r="D570" s="211" t="s">
        <v>176</v>
      </c>
      <c r="E570" s="222" t="s">
        <v>1</v>
      </c>
      <c r="F570" s="223" t="s">
        <v>201</v>
      </c>
      <c r="G570" s="221"/>
      <c r="H570" s="224">
        <v>5</v>
      </c>
      <c r="I570" s="225"/>
      <c r="J570" s="221"/>
      <c r="K570" s="221"/>
      <c r="L570" s="226"/>
      <c r="M570" s="227"/>
      <c r="N570" s="228"/>
      <c r="O570" s="228"/>
      <c r="P570" s="228"/>
      <c r="Q570" s="228"/>
      <c r="R570" s="228"/>
      <c r="S570" s="228"/>
      <c r="T570" s="229"/>
      <c r="AT570" s="230" t="s">
        <v>176</v>
      </c>
      <c r="AU570" s="230" t="s">
        <v>84</v>
      </c>
      <c r="AV570" s="14" t="s">
        <v>84</v>
      </c>
      <c r="AW570" s="14" t="s">
        <v>31</v>
      </c>
      <c r="AX570" s="14" t="s">
        <v>75</v>
      </c>
      <c r="AY570" s="230" t="s">
        <v>164</v>
      </c>
    </row>
    <row r="571" spans="1:65" s="2" customFormat="1" ht="40.9" customHeight="1">
      <c r="A571" s="34"/>
      <c r="B571" s="35"/>
      <c r="C571" s="191" t="s">
        <v>2488</v>
      </c>
      <c r="D571" s="191" t="s">
        <v>167</v>
      </c>
      <c r="E571" s="192" t="s">
        <v>2489</v>
      </c>
      <c r="F571" s="193" t="s">
        <v>2490</v>
      </c>
      <c r="G571" s="194" t="s">
        <v>393</v>
      </c>
      <c r="H571" s="195">
        <v>8</v>
      </c>
      <c r="I571" s="196"/>
      <c r="J571" s="197">
        <f>ROUND(I571*H571,2)</f>
        <v>0</v>
      </c>
      <c r="K571" s="193" t="s">
        <v>171</v>
      </c>
      <c r="L571" s="39"/>
      <c r="M571" s="198" t="s">
        <v>1</v>
      </c>
      <c r="N571" s="199" t="s">
        <v>40</v>
      </c>
      <c r="O571" s="71"/>
      <c r="P571" s="200">
        <f>O571*H571</f>
        <v>0</v>
      </c>
      <c r="Q571" s="200">
        <v>0</v>
      </c>
      <c r="R571" s="200">
        <f>Q571*H571</f>
        <v>0</v>
      </c>
      <c r="S571" s="200">
        <v>0</v>
      </c>
      <c r="T571" s="201">
        <f>S571*H571</f>
        <v>0</v>
      </c>
      <c r="U571" s="34"/>
      <c r="V571" s="34"/>
      <c r="W571" s="34"/>
      <c r="X571" s="34"/>
      <c r="Y571" s="34"/>
      <c r="Z571" s="34"/>
      <c r="AA571" s="34"/>
      <c r="AB571" s="34"/>
      <c r="AC571" s="34"/>
      <c r="AD571" s="34"/>
      <c r="AE571" s="34"/>
      <c r="AR571" s="202" t="s">
        <v>290</v>
      </c>
      <c r="AT571" s="202" t="s">
        <v>167</v>
      </c>
      <c r="AU571" s="202" t="s">
        <v>84</v>
      </c>
      <c r="AY571" s="17" t="s">
        <v>164</v>
      </c>
      <c r="BE571" s="203">
        <f>IF(N571="základní",J571,0)</f>
        <v>0</v>
      </c>
      <c r="BF571" s="203">
        <f>IF(N571="snížená",J571,0)</f>
        <v>0</v>
      </c>
      <c r="BG571" s="203">
        <f>IF(N571="zákl. přenesená",J571,0)</f>
        <v>0</v>
      </c>
      <c r="BH571" s="203">
        <f>IF(N571="sníž. přenesená",J571,0)</f>
        <v>0</v>
      </c>
      <c r="BI571" s="203">
        <f>IF(N571="nulová",J571,0)</f>
        <v>0</v>
      </c>
      <c r="BJ571" s="17" t="s">
        <v>82</v>
      </c>
      <c r="BK571" s="203">
        <f>ROUND(I571*H571,2)</f>
        <v>0</v>
      </c>
      <c r="BL571" s="17" t="s">
        <v>290</v>
      </c>
      <c r="BM571" s="202" t="s">
        <v>2491</v>
      </c>
    </row>
    <row r="572" spans="1:65" s="2" customFormat="1" ht="11.25">
      <c r="A572" s="34"/>
      <c r="B572" s="35"/>
      <c r="C572" s="36"/>
      <c r="D572" s="204" t="s">
        <v>174</v>
      </c>
      <c r="E572" s="36"/>
      <c r="F572" s="205" t="s">
        <v>2492</v>
      </c>
      <c r="G572" s="36"/>
      <c r="H572" s="36"/>
      <c r="I572" s="206"/>
      <c r="J572" s="36"/>
      <c r="K572" s="36"/>
      <c r="L572" s="39"/>
      <c r="M572" s="207"/>
      <c r="N572" s="208"/>
      <c r="O572" s="71"/>
      <c r="P572" s="71"/>
      <c r="Q572" s="71"/>
      <c r="R572" s="71"/>
      <c r="S572" s="71"/>
      <c r="T572" s="72"/>
      <c r="U572" s="34"/>
      <c r="V572" s="34"/>
      <c r="W572" s="34"/>
      <c r="X572" s="34"/>
      <c r="Y572" s="34"/>
      <c r="Z572" s="34"/>
      <c r="AA572" s="34"/>
      <c r="AB572" s="34"/>
      <c r="AC572" s="34"/>
      <c r="AD572" s="34"/>
      <c r="AE572" s="34"/>
      <c r="AT572" s="17" t="s">
        <v>174</v>
      </c>
      <c r="AU572" s="17" t="s">
        <v>84</v>
      </c>
    </row>
    <row r="573" spans="1:65" s="14" customFormat="1" ht="11.25">
      <c r="B573" s="220"/>
      <c r="C573" s="221"/>
      <c r="D573" s="211" t="s">
        <v>176</v>
      </c>
      <c r="E573" s="222" t="s">
        <v>1</v>
      </c>
      <c r="F573" s="223" t="s">
        <v>227</v>
      </c>
      <c r="G573" s="221"/>
      <c r="H573" s="224">
        <v>8</v>
      </c>
      <c r="I573" s="225"/>
      <c r="J573" s="221"/>
      <c r="K573" s="221"/>
      <c r="L573" s="226"/>
      <c r="M573" s="227"/>
      <c r="N573" s="228"/>
      <c r="O573" s="228"/>
      <c r="P573" s="228"/>
      <c r="Q573" s="228"/>
      <c r="R573" s="228"/>
      <c r="S573" s="228"/>
      <c r="T573" s="229"/>
      <c r="AT573" s="230" t="s">
        <v>176</v>
      </c>
      <c r="AU573" s="230" t="s">
        <v>84</v>
      </c>
      <c r="AV573" s="14" t="s">
        <v>84</v>
      </c>
      <c r="AW573" s="14" t="s">
        <v>31</v>
      </c>
      <c r="AX573" s="14" t="s">
        <v>75</v>
      </c>
      <c r="AY573" s="230" t="s">
        <v>164</v>
      </c>
    </row>
    <row r="574" spans="1:65" s="2" customFormat="1" ht="40.9" customHeight="1">
      <c r="A574" s="34"/>
      <c r="B574" s="35"/>
      <c r="C574" s="191" t="s">
        <v>2493</v>
      </c>
      <c r="D574" s="191" t="s">
        <v>167</v>
      </c>
      <c r="E574" s="192" t="s">
        <v>2494</v>
      </c>
      <c r="F574" s="193" t="s">
        <v>2495</v>
      </c>
      <c r="G574" s="194" t="s">
        <v>393</v>
      </c>
      <c r="H574" s="195">
        <v>9</v>
      </c>
      <c r="I574" s="196"/>
      <c r="J574" s="197">
        <f>ROUND(I574*H574,2)</f>
        <v>0</v>
      </c>
      <c r="K574" s="193" t="s">
        <v>171</v>
      </c>
      <c r="L574" s="39"/>
      <c r="M574" s="198" t="s">
        <v>1</v>
      </c>
      <c r="N574" s="199" t="s">
        <v>40</v>
      </c>
      <c r="O574" s="71"/>
      <c r="P574" s="200">
        <f>O574*H574</f>
        <v>0</v>
      </c>
      <c r="Q574" s="200">
        <v>0</v>
      </c>
      <c r="R574" s="200">
        <f>Q574*H574</f>
        <v>0</v>
      </c>
      <c r="S574" s="200">
        <v>0</v>
      </c>
      <c r="T574" s="201">
        <f>S574*H574</f>
        <v>0</v>
      </c>
      <c r="U574" s="34"/>
      <c r="V574" s="34"/>
      <c r="W574" s="34"/>
      <c r="X574" s="34"/>
      <c r="Y574" s="34"/>
      <c r="Z574" s="34"/>
      <c r="AA574" s="34"/>
      <c r="AB574" s="34"/>
      <c r="AC574" s="34"/>
      <c r="AD574" s="34"/>
      <c r="AE574" s="34"/>
      <c r="AR574" s="202" t="s">
        <v>290</v>
      </c>
      <c r="AT574" s="202" t="s">
        <v>167</v>
      </c>
      <c r="AU574" s="202" t="s">
        <v>84</v>
      </c>
      <c r="AY574" s="17" t="s">
        <v>164</v>
      </c>
      <c r="BE574" s="203">
        <f>IF(N574="základní",J574,0)</f>
        <v>0</v>
      </c>
      <c r="BF574" s="203">
        <f>IF(N574="snížená",J574,0)</f>
        <v>0</v>
      </c>
      <c r="BG574" s="203">
        <f>IF(N574="zákl. přenesená",J574,0)</f>
        <v>0</v>
      </c>
      <c r="BH574" s="203">
        <f>IF(N574="sníž. přenesená",J574,0)</f>
        <v>0</v>
      </c>
      <c r="BI574" s="203">
        <f>IF(N574="nulová",J574,0)</f>
        <v>0</v>
      </c>
      <c r="BJ574" s="17" t="s">
        <v>82</v>
      </c>
      <c r="BK574" s="203">
        <f>ROUND(I574*H574,2)</f>
        <v>0</v>
      </c>
      <c r="BL574" s="17" t="s">
        <v>290</v>
      </c>
      <c r="BM574" s="202" t="s">
        <v>2496</v>
      </c>
    </row>
    <row r="575" spans="1:65" s="2" customFormat="1" ht="11.25">
      <c r="A575" s="34"/>
      <c r="B575" s="35"/>
      <c r="C575" s="36"/>
      <c r="D575" s="204" t="s">
        <v>174</v>
      </c>
      <c r="E575" s="36"/>
      <c r="F575" s="205" t="s">
        <v>2497</v>
      </c>
      <c r="G575" s="36"/>
      <c r="H575" s="36"/>
      <c r="I575" s="206"/>
      <c r="J575" s="36"/>
      <c r="K575" s="36"/>
      <c r="L575" s="39"/>
      <c r="M575" s="207"/>
      <c r="N575" s="208"/>
      <c r="O575" s="71"/>
      <c r="P575" s="71"/>
      <c r="Q575" s="71"/>
      <c r="R575" s="71"/>
      <c r="S575" s="71"/>
      <c r="T575" s="72"/>
      <c r="U575" s="34"/>
      <c r="V575" s="34"/>
      <c r="W575" s="34"/>
      <c r="X575" s="34"/>
      <c r="Y575" s="34"/>
      <c r="Z575" s="34"/>
      <c r="AA575" s="34"/>
      <c r="AB575" s="34"/>
      <c r="AC575" s="34"/>
      <c r="AD575" s="34"/>
      <c r="AE575" s="34"/>
      <c r="AT575" s="17" t="s">
        <v>174</v>
      </c>
      <c r="AU575" s="17" t="s">
        <v>84</v>
      </c>
    </row>
    <row r="576" spans="1:65" s="14" customFormat="1" ht="11.25">
      <c r="B576" s="220"/>
      <c r="C576" s="221"/>
      <c r="D576" s="211" t="s">
        <v>176</v>
      </c>
      <c r="E576" s="222" t="s">
        <v>1</v>
      </c>
      <c r="F576" s="223" t="s">
        <v>237</v>
      </c>
      <c r="G576" s="221"/>
      <c r="H576" s="224">
        <v>9</v>
      </c>
      <c r="I576" s="225"/>
      <c r="J576" s="221"/>
      <c r="K576" s="221"/>
      <c r="L576" s="226"/>
      <c r="M576" s="227"/>
      <c r="N576" s="228"/>
      <c r="O576" s="228"/>
      <c r="P576" s="228"/>
      <c r="Q576" s="228"/>
      <c r="R576" s="228"/>
      <c r="S576" s="228"/>
      <c r="T576" s="229"/>
      <c r="AT576" s="230" t="s">
        <v>176</v>
      </c>
      <c r="AU576" s="230" t="s">
        <v>84</v>
      </c>
      <c r="AV576" s="14" t="s">
        <v>84</v>
      </c>
      <c r="AW576" s="14" t="s">
        <v>31</v>
      </c>
      <c r="AX576" s="14" t="s">
        <v>75</v>
      </c>
      <c r="AY576" s="230" t="s">
        <v>164</v>
      </c>
    </row>
    <row r="577" spans="1:65" s="2" customFormat="1" ht="36" customHeight="1">
      <c r="A577" s="34"/>
      <c r="B577" s="35"/>
      <c r="C577" s="191" t="s">
        <v>2498</v>
      </c>
      <c r="D577" s="191" t="s">
        <v>167</v>
      </c>
      <c r="E577" s="192" t="s">
        <v>2499</v>
      </c>
      <c r="F577" s="193" t="s">
        <v>2500</v>
      </c>
      <c r="G577" s="194" t="s">
        <v>393</v>
      </c>
      <c r="H577" s="195">
        <v>6</v>
      </c>
      <c r="I577" s="196"/>
      <c r="J577" s="197">
        <f>ROUND(I577*H577,2)</f>
        <v>0</v>
      </c>
      <c r="K577" s="193" t="s">
        <v>171</v>
      </c>
      <c r="L577" s="39"/>
      <c r="M577" s="198" t="s">
        <v>1</v>
      </c>
      <c r="N577" s="199" t="s">
        <v>40</v>
      </c>
      <c r="O577" s="71"/>
      <c r="P577" s="200">
        <f>O577*H577</f>
        <v>0</v>
      </c>
      <c r="Q577" s="200">
        <v>0</v>
      </c>
      <c r="R577" s="200">
        <f>Q577*H577</f>
        <v>0</v>
      </c>
      <c r="S577" s="200">
        <v>0</v>
      </c>
      <c r="T577" s="201">
        <f>S577*H577</f>
        <v>0</v>
      </c>
      <c r="U577" s="34"/>
      <c r="V577" s="34"/>
      <c r="W577" s="34"/>
      <c r="X577" s="34"/>
      <c r="Y577" s="34"/>
      <c r="Z577" s="34"/>
      <c r="AA577" s="34"/>
      <c r="AB577" s="34"/>
      <c r="AC577" s="34"/>
      <c r="AD577" s="34"/>
      <c r="AE577" s="34"/>
      <c r="AR577" s="202" t="s">
        <v>290</v>
      </c>
      <c r="AT577" s="202" t="s">
        <v>167</v>
      </c>
      <c r="AU577" s="202" t="s">
        <v>84</v>
      </c>
      <c r="AY577" s="17" t="s">
        <v>164</v>
      </c>
      <c r="BE577" s="203">
        <f>IF(N577="základní",J577,0)</f>
        <v>0</v>
      </c>
      <c r="BF577" s="203">
        <f>IF(N577="snížená",J577,0)</f>
        <v>0</v>
      </c>
      <c r="BG577" s="203">
        <f>IF(N577="zákl. přenesená",J577,0)</f>
        <v>0</v>
      </c>
      <c r="BH577" s="203">
        <f>IF(N577="sníž. přenesená",J577,0)</f>
        <v>0</v>
      </c>
      <c r="BI577" s="203">
        <f>IF(N577="nulová",J577,0)</f>
        <v>0</v>
      </c>
      <c r="BJ577" s="17" t="s">
        <v>82</v>
      </c>
      <c r="BK577" s="203">
        <f>ROUND(I577*H577,2)</f>
        <v>0</v>
      </c>
      <c r="BL577" s="17" t="s">
        <v>290</v>
      </c>
      <c r="BM577" s="202" t="s">
        <v>2501</v>
      </c>
    </row>
    <row r="578" spans="1:65" s="2" customFormat="1" ht="11.25">
      <c r="A578" s="34"/>
      <c r="B578" s="35"/>
      <c r="C578" s="36"/>
      <c r="D578" s="204" t="s">
        <v>174</v>
      </c>
      <c r="E578" s="36"/>
      <c r="F578" s="205" t="s">
        <v>2502</v>
      </c>
      <c r="G578" s="36"/>
      <c r="H578" s="36"/>
      <c r="I578" s="206"/>
      <c r="J578" s="36"/>
      <c r="K578" s="36"/>
      <c r="L578" s="39"/>
      <c r="M578" s="207"/>
      <c r="N578" s="208"/>
      <c r="O578" s="71"/>
      <c r="P578" s="71"/>
      <c r="Q578" s="71"/>
      <c r="R578" s="71"/>
      <c r="S578" s="71"/>
      <c r="T578" s="72"/>
      <c r="U578" s="34"/>
      <c r="V578" s="34"/>
      <c r="W578" s="34"/>
      <c r="X578" s="34"/>
      <c r="Y578" s="34"/>
      <c r="Z578" s="34"/>
      <c r="AA578" s="34"/>
      <c r="AB578" s="34"/>
      <c r="AC578" s="34"/>
      <c r="AD578" s="34"/>
      <c r="AE578" s="34"/>
      <c r="AT578" s="17" t="s">
        <v>174</v>
      </c>
      <c r="AU578" s="17" t="s">
        <v>84</v>
      </c>
    </row>
    <row r="579" spans="1:65" s="14" customFormat="1" ht="11.25">
      <c r="B579" s="220"/>
      <c r="C579" s="221"/>
      <c r="D579" s="211" t="s">
        <v>176</v>
      </c>
      <c r="E579" s="222" t="s">
        <v>1</v>
      </c>
      <c r="F579" s="223" t="s">
        <v>210</v>
      </c>
      <c r="G579" s="221"/>
      <c r="H579" s="224">
        <v>6</v>
      </c>
      <c r="I579" s="225"/>
      <c r="J579" s="221"/>
      <c r="K579" s="221"/>
      <c r="L579" s="226"/>
      <c r="M579" s="227"/>
      <c r="N579" s="228"/>
      <c r="O579" s="228"/>
      <c r="P579" s="228"/>
      <c r="Q579" s="228"/>
      <c r="R579" s="228"/>
      <c r="S579" s="228"/>
      <c r="T579" s="229"/>
      <c r="AT579" s="230" t="s">
        <v>176</v>
      </c>
      <c r="AU579" s="230" t="s">
        <v>84</v>
      </c>
      <c r="AV579" s="14" t="s">
        <v>84</v>
      </c>
      <c r="AW579" s="14" t="s">
        <v>31</v>
      </c>
      <c r="AX579" s="14" t="s">
        <v>75</v>
      </c>
      <c r="AY579" s="230" t="s">
        <v>164</v>
      </c>
    </row>
    <row r="580" spans="1:65" s="2" customFormat="1" ht="40.9" customHeight="1">
      <c r="A580" s="34"/>
      <c r="B580" s="35"/>
      <c r="C580" s="191" t="s">
        <v>2503</v>
      </c>
      <c r="D580" s="191" t="s">
        <v>167</v>
      </c>
      <c r="E580" s="192" t="s">
        <v>2504</v>
      </c>
      <c r="F580" s="193" t="s">
        <v>2505</v>
      </c>
      <c r="G580" s="194" t="s">
        <v>393</v>
      </c>
      <c r="H580" s="195">
        <v>9</v>
      </c>
      <c r="I580" s="196"/>
      <c r="J580" s="197">
        <f>ROUND(I580*H580,2)</f>
        <v>0</v>
      </c>
      <c r="K580" s="193" t="s">
        <v>171</v>
      </c>
      <c r="L580" s="39"/>
      <c r="M580" s="198" t="s">
        <v>1</v>
      </c>
      <c r="N580" s="199" t="s">
        <v>40</v>
      </c>
      <c r="O580" s="71"/>
      <c r="P580" s="200">
        <f>O580*H580</f>
        <v>0</v>
      </c>
      <c r="Q580" s="200">
        <v>0</v>
      </c>
      <c r="R580" s="200">
        <f>Q580*H580</f>
        <v>0</v>
      </c>
      <c r="S580" s="200">
        <v>0</v>
      </c>
      <c r="T580" s="201">
        <f>S580*H580</f>
        <v>0</v>
      </c>
      <c r="U580" s="34"/>
      <c r="V580" s="34"/>
      <c r="W580" s="34"/>
      <c r="X580" s="34"/>
      <c r="Y580" s="34"/>
      <c r="Z580" s="34"/>
      <c r="AA580" s="34"/>
      <c r="AB580" s="34"/>
      <c r="AC580" s="34"/>
      <c r="AD580" s="34"/>
      <c r="AE580" s="34"/>
      <c r="AR580" s="202" t="s">
        <v>290</v>
      </c>
      <c r="AT580" s="202" t="s">
        <v>167</v>
      </c>
      <c r="AU580" s="202" t="s">
        <v>84</v>
      </c>
      <c r="AY580" s="17" t="s">
        <v>164</v>
      </c>
      <c r="BE580" s="203">
        <f>IF(N580="základní",J580,0)</f>
        <v>0</v>
      </c>
      <c r="BF580" s="203">
        <f>IF(N580="snížená",J580,0)</f>
        <v>0</v>
      </c>
      <c r="BG580" s="203">
        <f>IF(N580="zákl. přenesená",J580,0)</f>
        <v>0</v>
      </c>
      <c r="BH580" s="203">
        <f>IF(N580="sníž. přenesená",J580,0)</f>
        <v>0</v>
      </c>
      <c r="BI580" s="203">
        <f>IF(N580="nulová",J580,0)</f>
        <v>0</v>
      </c>
      <c r="BJ580" s="17" t="s">
        <v>82</v>
      </c>
      <c r="BK580" s="203">
        <f>ROUND(I580*H580,2)</f>
        <v>0</v>
      </c>
      <c r="BL580" s="17" t="s">
        <v>290</v>
      </c>
      <c r="BM580" s="202" t="s">
        <v>2506</v>
      </c>
    </row>
    <row r="581" spans="1:65" s="2" customFormat="1" ht="11.25">
      <c r="A581" s="34"/>
      <c r="B581" s="35"/>
      <c r="C581" s="36"/>
      <c r="D581" s="204" t="s">
        <v>174</v>
      </c>
      <c r="E581" s="36"/>
      <c r="F581" s="205" t="s">
        <v>2507</v>
      </c>
      <c r="G581" s="36"/>
      <c r="H581" s="36"/>
      <c r="I581" s="206"/>
      <c r="J581" s="36"/>
      <c r="K581" s="36"/>
      <c r="L581" s="39"/>
      <c r="M581" s="207"/>
      <c r="N581" s="208"/>
      <c r="O581" s="71"/>
      <c r="P581" s="71"/>
      <c r="Q581" s="71"/>
      <c r="R581" s="71"/>
      <c r="S581" s="71"/>
      <c r="T581" s="72"/>
      <c r="U581" s="34"/>
      <c r="V581" s="34"/>
      <c r="W581" s="34"/>
      <c r="X581" s="34"/>
      <c r="Y581" s="34"/>
      <c r="Z581" s="34"/>
      <c r="AA581" s="34"/>
      <c r="AB581" s="34"/>
      <c r="AC581" s="34"/>
      <c r="AD581" s="34"/>
      <c r="AE581" s="34"/>
      <c r="AT581" s="17" t="s">
        <v>174</v>
      </c>
      <c r="AU581" s="17" t="s">
        <v>84</v>
      </c>
    </row>
    <row r="582" spans="1:65" s="14" customFormat="1" ht="11.25">
      <c r="B582" s="220"/>
      <c r="C582" s="221"/>
      <c r="D582" s="211" t="s">
        <v>176</v>
      </c>
      <c r="E582" s="222" t="s">
        <v>1</v>
      </c>
      <c r="F582" s="223" t="s">
        <v>237</v>
      </c>
      <c r="G582" s="221"/>
      <c r="H582" s="224">
        <v>9</v>
      </c>
      <c r="I582" s="225"/>
      <c r="J582" s="221"/>
      <c r="K582" s="221"/>
      <c r="L582" s="226"/>
      <c r="M582" s="227"/>
      <c r="N582" s="228"/>
      <c r="O582" s="228"/>
      <c r="P582" s="228"/>
      <c r="Q582" s="228"/>
      <c r="R582" s="228"/>
      <c r="S582" s="228"/>
      <c r="T582" s="229"/>
      <c r="AT582" s="230" t="s">
        <v>176</v>
      </c>
      <c r="AU582" s="230" t="s">
        <v>84</v>
      </c>
      <c r="AV582" s="14" t="s">
        <v>84</v>
      </c>
      <c r="AW582" s="14" t="s">
        <v>31</v>
      </c>
      <c r="AX582" s="14" t="s">
        <v>75</v>
      </c>
      <c r="AY582" s="230" t="s">
        <v>164</v>
      </c>
    </row>
    <row r="583" spans="1:65" s="12" customFormat="1" ht="22.9" customHeight="1">
      <c r="B583" s="175"/>
      <c r="C583" s="176"/>
      <c r="D583" s="177" t="s">
        <v>74</v>
      </c>
      <c r="E583" s="189" t="s">
        <v>2508</v>
      </c>
      <c r="F583" s="189" t="s">
        <v>2509</v>
      </c>
      <c r="G583" s="176"/>
      <c r="H583" s="176"/>
      <c r="I583" s="179"/>
      <c r="J583" s="190">
        <f>BK583</f>
        <v>0</v>
      </c>
      <c r="K583" s="176"/>
      <c r="L583" s="181"/>
      <c r="M583" s="182"/>
      <c r="N583" s="183"/>
      <c r="O583" s="183"/>
      <c r="P583" s="184">
        <f>SUM(P584:P600)</f>
        <v>0</v>
      </c>
      <c r="Q583" s="183"/>
      <c r="R583" s="184">
        <f>SUM(R584:R600)</f>
        <v>0</v>
      </c>
      <c r="S583" s="183"/>
      <c r="T583" s="185">
        <f>SUM(T584:T600)</f>
        <v>0</v>
      </c>
      <c r="AR583" s="186" t="s">
        <v>84</v>
      </c>
      <c r="AT583" s="187" t="s">
        <v>74</v>
      </c>
      <c r="AU583" s="187" t="s">
        <v>82</v>
      </c>
      <c r="AY583" s="186" t="s">
        <v>164</v>
      </c>
      <c r="BK583" s="188">
        <f>SUM(BK584:BK600)</f>
        <v>0</v>
      </c>
    </row>
    <row r="584" spans="1:65" s="2" customFormat="1" ht="26.45" customHeight="1">
      <c r="A584" s="34"/>
      <c r="B584" s="35"/>
      <c r="C584" s="191" t="s">
        <v>2510</v>
      </c>
      <c r="D584" s="191" t="s">
        <v>167</v>
      </c>
      <c r="E584" s="192" t="s">
        <v>2511</v>
      </c>
      <c r="F584" s="193" t="s">
        <v>2512</v>
      </c>
      <c r="G584" s="194" t="s">
        <v>393</v>
      </c>
      <c r="H584" s="195">
        <v>1</v>
      </c>
      <c r="I584" s="196"/>
      <c r="J584" s="197">
        <f>ROUND(I584*H584,2)</f>
        <v>0</v>
      </c>
      <c r="K584" s="193" t="s">
        <v>171</v>
      </c>
      <c r="L584" s="39"/>
      <c r="M584" s="198" t="s">
        <v>1</v>
      </c>
      <c r="N584" s="199" t="s">
        <v>40</v>
      </c>
      <c r="O584" s="71"/>
      <c r="P584" s="200">
        <f>O584*H584</f>
        <v>0</v>
      </c>
      <c r="Q584" s="200">
        <v>0</v>
      </c>
      <c r="R584" s="200">
        <f>Q584*H584</f>
        <v>0</v>
      </c>
      <c r="S584" s="200">
        <v>0</v>
      </c>
      <c r="T584" s="201">
        <f>S584*H584</f>
        <v>0</v>
      </c>
      <c r="U584" s="34"/>
      <c r="V584" s="34"/>
      <c r="W584" s="34"/>
      <c r="X584" s="34"/>
      <c r="Y584" s="34"/>
      <c r="Z584" s="34"/>
      <c r="AA584" s="34"/>
      <c r="AB584" s="34"/>
      <c r="AC584" s="34"/>
      <c r="AD584" s="34"/>
      <c r="AE584" s="34"/>
      <c r="AR584" s="202" t="s">
        <v>604</v>
      </c>
      <c r="AT584" s="202" t="s">
        <v>167</v>
      </c>
      <c r="AU584" s="202" t="s">
        <v>84</v>
      </c>
      <c r="AY584" s="17" t="s">
        <v>164</v>
      </c>
      <c r="BE584" s="203">
        <f>IF(N584="základní",J584,0)</f>
        <v>0</v>
      </c>
      <c r="BF584" s="203">
        <f>IF(N584="snížená",J584,0)</f>
        <v>0</v>
      </c>
      <c r="BG584" s="203">
        <f>IF(N584="zákl. přenesená",J584,0)</f>
        <v>0</v>
      </c>
      <c r="BH584" s="203">
        <f>IF(N584="sníž. přenesená",J584,0)</f>
        <v>0</v>
      </c>
      <c r="BI584" s="203">
        <f>IF(N584="nulová",J584,0)</f>
        <v>0</v>
      </c>
      <c r="BJ584" s="17" t="s">
        <v>82</v>
      </c>
      <c r="BK584" s="203">
        <f>ROUND(I584*H584,2)</f>
        <v>0</v>
      </c>
      <c r="BL584" s="17" t="s">
        <v>604</v>
      </c>
      <c r="BM584" s="202" t="s">
        <v>2513</v>
      </c>
    </row>
    <row r="585" spans="1:65" s="2" customFormat="1" ht="11.25">
      <c r="A585" s="34"/>
      <c r="B585" s="35"/>
      <c r="C585" s="36"/>
      <c r="D585" s="204" t="s">
        <v>174</v>
      </c>
      <c r="E585" s="36"/>
      <c r="F585" s="205" t="s">
        <v>2514</v>
      </c>
      <c r="G585" s="36"/>
      <c r="H585" s="36"/>
      <c r="I585" s="206"/>
      <c r="J585" s="36"/>
      <c r="K585" s="36"/>
      <c r="L585" s="39"/>
      <c r="M585" s="207"/>
      <c r="N585" s="208"/>
      <c r="O585" s="71"/>
      <c r="P585" s="71"/>
      <c r="Q585" s="71"/>
      <c r="R585" s="71"/>
      <c r="S585" s="71"/>
      <c r="T585" s="72"/>
      <c r="U585" s="34"/>
      <c r="V585" s="34"/>
      <c r="W585" s="34"/>
      <c r="X585" s="34"/>
      <c r="Y585" s="34"/>
      <c r="Z585" s="34"/>
      <c r="AA585" s="34"/>
      <c r="AB585" s="34"/>
      <c r="AC585" s="34"/>
      <c r="AD585" s="34"/>
      <c r="AE585" s="34"/>
      <c r="AT585" s="17" t="s">
        <v>174</v>
      </c>
      <c r="AU585" s="17" t="s">
        <v>84</v>
      </c>
    </row>
    <row r="586" spans="1:65" s="14" customFormat="1" ht="11.25">
      <c r="B586" s="220"/>
      <c r="C586" s="221"/>
      <c r="D586" s="211" t="s">
        <v>176</v>
      </c>
      <c r="E586" s="222" t="s">
        <v>1</v>
      </c>
      <c r="F586" s="223" t="s">
        <v>82</v>
      </c>
      <c r="G586" s="221"/>
      <c r="H586" s="224">
        <v>1</v>
      </c>
      <c r="I586" s="225"/>
      <c r="J586" s="221"/>
      <c r="K586" s="221"/>
      <c r="L586" s="226"/>
      <c r="M586" s="227"/>
      <c r="N586" s="228"/>
      <c r="O586" s="228"/>
      <c r="P586" s="228"/>
      <c r="Q586" s="228"/>
      <c r="R586" s="228"/>
      <c r="S586" s="228"/>
      <c r="T586" s="229"/>
      <c r="AT586" s="230" t="s">
        <v>176</v>
      </c>
      <c r="AU586" s="230" t="s">
        <v>84</v>
      </c>
      <c r="AV586" s="14" t="s">
        <v>84</v>
      </c>
      <c r="AW586" s="14" t="s">
        <v>31</v>
      </c>
      <c r="AX586" s="14" t="s">
        <v>75</v>
      </c>
      <c r="AY586" s="230" t="s">
        <v>164</v>
      </c>
    </row>
    <row r="587" spans="1:65" s="2" customFormat="1" ht="24" customHeight="1">
      <c r="A587" s="34"/>
      <c r="B587" s="35"/>
      <c r="C587" s="191" t="s">
        <v>2515</v>
      </c>
      <c r="D587" s="191" t="s">
        <v>167</v>
      </c>
      <c r="E587" s="192" t="s">
        <v>2516</v>
      </c>
      <c r="F587" s="193" t="s">
        <v>2517</v>
      </c>
      <c r="G587" s="194" t="s">
        <v>393</v>
      </c>
      <c r="H587" s="195">
        <v>1</v>
      </c>
      <c r="I587" s="196"/>
      <c r="J587" s="197">
        <f>ROUND(I587*H587,2)</f>
        <v>0</v>
      </c>
      <c r="K587" s="193" t="s">
        <v>171</v>
      </c>
      <c r="L587" s="39"/>
      <c r="M587" s="198" t="s">
        <v>1</v>
      </c>
      <c r="N587" s="199" t="s">
        <v>40</v>
      </c>
      <c r="O587" s="71"/>
      <c r="P587" s="200">
        <f>O587*H587</f>
        <v>0</v>
      </c>
      <c r="Q587" s="200">
        <v>0</v>
      </c>
      <c r="R587" s="200">
        <f>Q587*H587</f>
        <v>0</v>
      </c>
      <c r="S587" s="200">
        <v>0</v>
      </c>
      <c r="T587" s="201">
        <f>S587*H587</f>
        <v>0</v>
      </c>
      <c r="U587" s="34"/>
      <c r="V587" s="34"/>
      <c r="W587" s="34"/>
      <c r="X587" s="34"/>
      <c r="Y587" s="34"/>
      <c r="Z587" s="34"/>
      <c r="AA587" s="34"/>
      <c r="AB587" s="34"/>
      <c r="AC587" s="34"/>
      <c r="AD587" s="34"/>
      <c r="AE587" s="34"/>
      <c r="AR587" s="202" t="s">
        <v>604</v>
      </c>
      <c r="AT587" s="202" t="s">
        <v>167</v>
      </c>
      <c r="AU587" s="202" t="s">
        <v>84</v>
      </c>
      <c r="AY587" s="17" t="s">
        <v>164</v>
      </c>
      <c r="BE587" s="203">
        <f>IF(N587="základní",J587,0)</f>
        <v>0</v>
      </c>
      <c r="BF587" s="203">
        <f>IF(N587="snížená",J587,0)</f>
        <v>0</v>
      </c>
      <c r="BG587" s="203">
        <f>IF(N587="zákl. přenesená",J587,0)</f>
        <v>0</v>
      </c>
      <c r="BH587" s="203">
        <f>IF(N587="sníž. přenesená",J587,0)</f>
        <v>0</v>
      </c>
      <c r="BI587" s="203">
        <f>IF(N587="nulová",J587,0)</f>
        <v>0</v>
      </c>
      <c r="BJ587" s="17" t="s">
        <v>82</v>
      </c>
      <c r="BK587" s="203">
        <f>ROUND(I587*H587,2)</f>
        <v>0</v>
      </c>
      <c r="BL587" s="17" t="s">
        <v>604</v>
      </c>
      <c r="BM587" s="202" t="s">
        <v>2518</v>
      </c>
    </row>
    <row r="588" spans="1:65" s="2" customFormat="1" ht="11.25">
      <c r="A588" s="34"/>
      <c r="B588" s="35"/>
      <c r="C588" s="36"/>
      <c r="D588" s="204" t="s">
        <v>174</v>
      </c>
      <c r="E588" s="36"/>
      <c r="F588" s="205" t="s">
        <v>2519</v>
      </c>
      <c r="G588" s="36"/>
      <c r="H588" s="36"/>
      <c r="I588" s="206"/>
      <c r="J588" s="36"/>
      <c r="K588" s="36"/>
      <c r="L588" s="39"/>
      <c r="M588" s="207"/>
      <c r="N588" s="208"/>
      <c r="O588" s="71"/>
      <c r="P588" s="71"/>
      <c r="Q588" s="71"/>
      <c r="R588" s="71"/>
      <c r="S588" s="71"/>
      <c r="T588" s="72"/>
      <c r="U588" s="34"/>
      <c r="V588" s="34"/>
      <c r="W588" s="34"/>
      <c r="X588" s="34"/>
      <c r="Y588" s="34"/>
      <c r="Z588" s="34"/>
      <c r="AA588" s="34"/>
      <c r="AB588" s="34"/>
      <c r="AC588" s="34"/>
      <c r="AD588" s="34"/>
      <c r="AE588" s="34"/>
      <c r="AT588" s="17" t="s">
        <v>174</v>
      </c>
      <c r="AU588" s="17" t="s">
        <v>84</v>
      </c>
    </row>
    <row r="589" spans="1:65" s="14" customFormat="1" ht="11.25">
      <c r="B589" s="220"/>
      <c r="C589" s="221"/>
      <c r="D589" s="211" t="s">
        <v>176</v>
      </c>
      <c r="E589" s="222" t="s">
        <v>1</v>
      </c>
      <c r="F589" s="223" t="s">
        <v>82</v>
      </c>
      <c r="G589" s="221"/>
      <c r="H589" s="224">
        <v>1</v>
      </c>
      <c r="I589" s="225"/>
      <c r="J589" s="221"/>
      <c r="K589" s="221"/>
      <c r="L589" s="226"/>
      <c r="M589" s="227"/>
      <c r="N589" s="228"/>
      <c r="O589" s="228"/>
      <c r="P589" s="228"/>
      <c r="Q589" s="228"/>
      <c r="R589" s="228"/>
      <c r="S589" s="228"/>
      <c r="T589" s="229"/>
      <c r="AT589" s="230" t="s">
        <v>176</v>
      </c>
      <c r="AU589" s="230" t="s">
        <v>84</v>
      </c>
      <c r="AV589" s="14" t="s">
        <v>84</v>
      </c>
      <c r="AW589" s="14" t="s">
        <v>31</v>
      </c>
      <c r="AX589" s="14" t="s">
        <v>75</v>
      </c>
      <c r="AY589" s="230" t="s">
        <v>164</v>
      </c>
    </row>
    <row r="590" spans="1:65" s="2" customFormat="1" ht="26.45" customHeight="1">
      <c r="A590" s="34"/>
      <c r="B590" s="35"/>
      <c r="C590" s="191" t="s">
        <v>2520</v>
      </c>
      <c r="D590" s="191" t="s">
        <v>167</v>
      </c>
      <c r="E590" s="192" t="s">
        <v>2521</v>
      </c>
      <c r="F590" s="193" t="s">
        <v>2522</v>
      </c>
      <c r="G590" s="194" t="s">
        <v>858</v>
      </c>
      <c r="H590" s="195">
        <v>1</v>
      </c>
      <c r="I590" s="196"/>
      <c r="J590" s="197">
        <f>ROUND(I590*H590,2)</f>
        <v>0</v>
      </c>
      <c r="K590" s="193" t="s">
        <v>171</v>
      </c>
      <c r="L590" s="39"/>
      <c r="M590" s="198" t="s">
        <v>1</v>
      </c>
      <c r="N590" s="199" t="s">
        <v>40</v>
      </c>
      <c r="O590" s="71"/>
      <c r="P590" s="200">
        <f>O590*H590</f>
        <v>0</v>
      </c>
      <c r="Q590" s="200">
        <v>0</v>
      </c>
      <c r="R590" s="200">
        <f>Q590*H590</f>
        <v>0</v>
      </c>
      <c r="S590" s="200">
        <v>0</v>
      </c>
      <c r="T590" s="201">
        <f>S590*H590</f>
        <v>0</v>
      </c>
      <c r="U590" s="34"/>
      <c r="V590" s="34"/>
      <c r="W590" s="34"/>
      <c r="X590" s="34"/>
      <c r="Y590" s="34"/>
      <c r="Z590" s="34"/>
      <c r="AA590" s="34"/>
      <c r="AB590" s="34"/>
      <c r="AC590" s="34"/>
      <c r="AD590" s="34"/>
      <c r="AE590" s="34"/>
      <c r="AR590" s="202" t="s">
        <v>1740</v>
      </c>
      <c r="AT590" s="202" t="s">
        <v>167</v>
      </c>
      <c r="AU590" s="202" t="s">
        <v>84</v>
      </c>
      <c r="AY590" s="17" t="s">
        <v>164</v>
      </c>
      <c r="BE590" s="203">
        <f>IF(N590="základní",J590,0)</f>
        <v>0</v>
      </c>
      <c r="BF590" s="203">
        <f>IF(N590="snížená",J590,0)</f>
        <v>0</v>
      </c>
      <c r="BG590" s="203">
        <f>IF(N590="zákl. přenesená",J590,0)</f>
        <v>0</v>
      </c>
      <c r="BH590" s="203">
        <f>IF(N590="sníž. přenesená",J590,0)</f>
        <v>0</v>
      </c>
      <c r="BI590" s="203">
        <f>IF(N590="nulová",J590,0)</f>
        <v>0</v>
      </c>
      <c r="BJ590" s="17" t="s">
        <v>82</v>
      </c>
      <c r="BK590" s="203">
        <f>ROUND(I590*H590,2)</f>
        <v>0</v>
      </c>
      <c r="BL590" s="17" t="s">
        <v>1740</v>
      </c>
      <c r="BM590" s="202" t="s">
        <v>2523</v>
      </c>
    </row>
    <row r="591" spans="1:65" s="2" customFormat="1" ht="11.25">
      <c r="A591" s="34"/>
      <c r="B591" s="35"/>
      <c r="C591" s="36"/>
      <c r="D591" s="204" t="s">
        <v>174</v>
      </c>
      <c r="E591" s="36"/>
      <c r="F591" s="205" t="s">
        <v>2524</v>
      </c>
      <c r="G591" s="36"/>
      <c r="H591" s="36"/>
      <c r="I591" s="206"/>
      <c r="J591" s="36"/>
      <c r="K591" s="36"/>
      <c r="L591" s="39"/>
      <c r="M591" s="207"/>
      <c r="N591" s="208"/>
      <c r="O591" s="71"/>
      <c r="P591" s="71"/>
      <c r="Q591" s="71"/>
      <c r="R591" s="71"/>
      <c r="S591" s="71"/>
      <c r="T591" s="72"/>
      <c r="U591" s="34"/>
      <c r="V591" s="34"/>
      <c r="W591" s="34"/>
      <c r="X591" s="34"/>
      <c r="Y591" s="34"/>
      <c r="Z591" s="34"/>
      <c r="AA591" s="34"/>
      <c r="AB591" s="34"/>
      <c r="AC591" s="34"/>
      <c r="AD591" s="34"/>
      <c r="AE591" s="34"/>
      <c r="AT591" s="17" t="s">
        <v>174</v>
      </c>
      <c r="AU591" s="17" t="s">
        <v>84</v>
      </c>
    </row>
    <row r="592" spans="1:65" s="14" customFormat="1" ht="11.25">
      <c r="B592" s="220"/>
      <c r="C592" s="221"/>
      <c r="D592" s="211" t="s">
        <v>176</v>
      </c>
      <c r="E592" s="222" t="s">
        <v>1</v>
      </c>
      <c r="F592" s="223" t="s">
        <v>82</v>
      </c>
      <c r="G592" s="221"/>
      <c r="H592" s="224">
        <v>1</v>
      </c>
      <c r="I592" s="225"/>
      <c r="J592" s="221"/>
      <c r="K592" s="221"/>
      <c r="L592" s="226"/>
      <c r="M592" s="227"/>
      <c r="N592" s="228"/>
      <c r="O592" s="228"/>
      <c r="P592" s="228"/>
      <c r="Q592" s="228"/>
      <c r="R592" s="228"/>
      <c r="S592" s="228"/>
      <c r="T592" s="229"/>
      <c r="AT592" s="230" t="s">
        <v>176</v>
      </c>
      <c r="AU592" s="230" t="s">
        <v>84</v>
      </c>
      <c r="AV592" s="14" t="s">
        <v>84</v>
      </c>
      <c r="AW592" s="14" t="s">
        <v>31</v>
      </c>
      <c r="AX592" s="14" t="s">
        <v>75</v>
      </c>
      <c r="AY592" s="230" t="s">
        <v>164</v>
      </c>
    </row>
    <row r="593" spans="1:65" s="2" customFormat="1" ht="26.45" customHeight="1">
      <c r="A593" s="34"/>
      <c r="B593" s="35"/>
      <c r="C593" s="191" t="s">
        <v>2525</v>
      </c>
      <c r="D593" s="191" t="s">
        <v>167</v>
      </c>
      <c r="E593" s="192" t="s">
        <v>2526</v>
      </c>
      <c r="F593" s="193" t="s">
        <v>2527</v>
      </c>
      <c r="G593" s="194" t="s">
        <v>858</v>
      </c>
      <c r="H593" s="195">
        <v>1</v>
      </c>
      <c r="I593" s="196"/>
      <c r="J593" s="197">
        <f>ROUND(I593*H593,2)</f>
        <v>0</v>
      </c>
      <c r="K593" s="193" t="s">
        <v>1</v>
      </c>
      <c r="L593" s="39"/>
      <c r="M593" s="198" t="s">
        <v>1</v>
      </c>
      <c r="N593" s="199" t="s">
        <v>40</v>
      </c>
      <c r="O593" s="71"/>
      <c r="P593" s="200">
        <f>O593*H593</f>
        <v>0</v>
      </c>
      <c r="Q593" s="200">
        <v>0</v>
      </c>
      <c r="R593" s="200">
        <f>Q593*H593</f>
        <v>0</v>
      </c>
      <c r="S593" s="200">
        <v>0</v>
      </c>
      <c r="T593" s="201">
        <f>S593*H593</f>
        <v>0</v>
      </c>
      <c r="U593" s="34"/>
      <c r="V593" s="34"/>
      <c r="W593" s="34"/>
      <c r="X593" s="34"/>
      <c r="Y593" s="34"/>
      <c r="Z593" s="34"/>
      <c r="AA593" s="34"/>
      <c r="AB593" s="34"/>
      <c r="AC593" s="34"/>
      <c r="AD593" s="34"/>
      <c r="AE593" s="34"/>
      <c r="AR593" s="202" t="s">
        <v>604</v>
      </c>
      <c r="AT593" s="202" t="s">
        <v>167</v>
      </c>
      <c r="AU593" s="202" t="s">
        <v>84</v>
      </c>
      <c r="AY593" s="17" t="s">
        <v>164</v>
      </c>
      <c r="BE593" s="203">
        <f>IF(N593="základní",J593,0)</f>
        <v>0</v>
      </c>
      <c r="BF593" s="203">
        <f>IF(N593="snížená",J593,0)</f>
        <v>0</v>
      </c>
      <c r="BG593" s="203">
        <f>IF(N593="zákl. přenesená",J593,0)</f>
        <v>0</v>
      </c>
      <c r="BH593" s="203">
        <f>IF(N593="sníž. přenesená",J593,0)</f>
        <v>0</v>
      </c>
      <c r="BI593" s="203">
        <f>IF(N593="nulová",J593,0)</f>
        <v>0</v>
      </c>
      <c r="BJ593" s="17" t="s">
        <v>82</v>
      </c>
      <c r="BK593" s="203">
        <f>ROUND(I593*H593,2)</f>
        <v>0</v>
      </c>
      <c r="BL593" s="17" t="s">
        <v>604</v>
      </c>
      <c r="BM593" s="202" t="s">
        <v>2528</v>
      </c>
    </row>
    <row r="594" spans="1:65" s="14" customFormat="1" ht="11.25">
      <c r="B594" s="220"/>
      <c r="C594" s="221"/>
      <c r="D594" s="211" t="s">
        <v>176</v>
      </c>
      <c r="E594" s="222" t="s">
        <v>1</v>
      </c>
      <c r="F594" s="223" t="s">
        <v>82</v>
      </c>
      <c r="G594" s="221"/>
      <c r="H594" s="224">
        <v>1</v>
      </c>
      <c r="I594" s="225"/>
      <c r="J594" s="221"/>
      <c r="K594" s="221"/>
      <c r="L594" s="226"/>
      <c r="M594" s="227"/>
      <c r="N594" s="228"/>
      <c r="O594" s="228"/>
      <c r="P594" s="228"/>
      <c r="Q594" s="228"/>
      <c r="R594" s="228"/>
      <c r="S594" s="228"/>
      <c r="T594" s="229"/>
      <c r="AT594" s="230" t="s">
        <v>176</v>
      </c>
      <c r="AU594" s="230" t="s">
        <v>84</v>
      </c>
      <c r="AV594" s="14" t="s">
        <v>84</v>
      </c>
      <c r="AW594" s="14" t="s">
        <v>31</v>
      </c>
      <c r="AX594" s="14" t="s">
        <v>75</v>
      </c>
      <c r="AY594" s="230" t="s">
        <v>164</v>
      </c>
    </row>
    <row r="595" spans="1:65" s="2" customFormat="1" ht="16.5" customHeight="1">
      <c r="A595" s="34"/>
      <c r="B595" s="35"/>
      <c r="C595" s="191" t="s">
        <v>2529</v>
      </c>
      <c r="D595" s="191" t="s">
        <v>167</v>
      </c>
      <c r="E595" s="192" t="s">
        <v>2530</v>
      </c>
      <c r="F595" s="193" t="s">
        <v>2531</v>
      </c>
      <c r="G595" s="194" t="s">
        <v>1318</v>
      </c>
      <c r="H595" s="195">
        <v>8</v>
      </c>
      <c r="I595" s="196"/>
      <c r="J595" s="197">
        <f>ROUND(I595*H595,2)</f>
        <v>0</v>
      </c>
      <c r="K595" s="193" t="s">
        <v>1</v>
      </c>
      <c r="L595" s="39"/>
      <c r="M595" s="198" t="s">
        <v>1</v>
      </c>
      <c r="N595" s="199" t="s">
        <v>40</v>
      </c>
      <c r="O595" s="71"/>
      <c r="P595" s="200">
        <f>O595*H595</f>
        <v>0</v>
      </c>
      <c r="Q595" s="200">
        <v>0</v>
      </c>
      <c r="R595" s="200">
        <f>Q595*H595</f>
        <v>0</v>
      </c>
      <c r="S595" s="200">
        <v>0</v>
      </c>
      <c r="T595" s="201">
        <f>S595*H595</f>
        <v>0</v>
      </c>
      <c r="U595" s="34"/>
      <c r="V595" s="34"/>
      <c r="W595" s="34"/>
      <c r="X595" s="34"/>
      <c r="Y595" s="34"/>
      <c r="Z595" s="34"/>
      <c r="AA595" s="34"/>
      <c r="AB595" s="34"/>
      <c r="AC595" s="34"/>
      <c r="AD595" s="34"/>
      <c r="AE595" s="34"/>
      <c r="AR595" s="202" t="s">
        <v>1740</v>
      </c>
      <c r="AT595" s="202" t="s">
        <v>167</v>
      </c>
      <c r="AU595" s="202" t="s">
        <v>84</v>
      </c>
      <c r="AY595" s="17" t="s">
        <v>164</v>
      </c>
      <c r="BE595" s="203">
        <f>IF(N595="základní",J595,0)</f>
        <v>0</v>
      </c>
      <c r="BF595" s="203">
        <f>IF(N595="snížená",J595,0)</f>
        <v>0</v>
      </c>
      <c r="BG595" s="203">
        <f>IF(N595="zákl. přenesená",J595,0)</f>
        <v>0</v>
      </c>
      <c r="BH595" s="203">
        <f>IF(N595="sníž. přenesená",J595,0)</f>
        <v>0</v>
      </c>
      <c r="BI595" s="203">
        <f>IF(N595="nulová",J595,0)</f>
        <v>0</v>
      </c>
      <c r="BJ595" s="17" t="s">
        <v>82</v>
      </c>
      <c r="BK595" s="203">
        <f>ROUND(I595*H595,2)</f>
        <v>0</v>
      </c>
      <c r="BL595" s="17" t="s">
        <v>1740</v>
      </c>
      <c r="BM595" s="202" t="s">
        <v>2532</v>
      </c>
    </row>
    <row r="596" spans="1:65" s="14" customFormat="1" ht="11.25">
      <c r="B596" s="220"/>
      <c r="C596" s="221"/>
      <c r="D596" s="211" t="s">
        <v>176</v>
      </c>
      <c r="E596" s="222" t="s">
        <v>1</v>
      </c>
      <c r="F596" s="223" t="s">
        <v>227</v>
      </c>
      <c r="G596" s="221"/>
      <c r="H596" s="224">
        <v>8</v>
      </c>
      <c r="I596" s="225"/>
      <c r="J596" s="221"/>
      <c r="K596" s="221"/>
      <c r="L596" s="226"/>
      <c r="M596" s="227"/>
      <c r="N596" s="228"/>
      <c r="O596" s="228"/>
      <c r="P596" s="228"/>
      <c r="Q596" s="228"/>
      <c r="R596" s="228"/>
      <c r="S596" s="228"/>
      <c r="T596" s="229"/>
      <c r="AT596" s="230" t="s">
        <v>176</v>
      </c>
      <c r="AU596" s="230" t="s">
        <v>84</v>
      </c>
      <c r="AV596" s="14" t="s">
        <v>84</v>
      </c>
      <c r="AW596" s="14" t="s">
        <v>31</v>
      </c>
      <c r="AX596" s="14" t="s">
        <v>75</v>
      </c>
      <c r="AY596" s="230" t="s">
        <v>164</v>
      </c>
    </row>
    <row r="597" spans="1:65" s="2" customFormat="1" ht="26.45" customHeight="1">
      <c r="A597" s="34"/>
      <c r="B597" s="35"/>
      <c r="C597" s="191" t="s">
        <v>2533</v>
      </c>
      <c r="D597" s="191" t="s">
        <v>167</v>
      </c>
      <c r="E597" s="192" t="s">
        <v>1749</v>
      </c>
      <c r="F597" s="193" t="s">
        <v>1750</v>
      </c>
      <c r="G597" s="194" t="s">
        <v>858</v>
      </c>
      <c r="H597" s="195">
        <v>1</v>
      </c>
      <c r="I597" s="196"/>
      <c r="J597" s="197">
        <f>ROUND(I597*H597,2)</f>
        <v>0</v>
      </c>
      <c r="K597" s="193" t="s">
        <v>1</v>
      </c>
      <c r="L597" s="39"/>
      <c r="M597" s="198" t="s">
        <v>1</v>
      </c>
      <c r="N597" s="199" t="s">
        <v>40</v>
      </c>
      <c r="O597" s="71"/>
      <c r="P597" s="200">
        <f>O597*H597</f>
        <v>0</v>
      </c>
      <c r="Q597" s="200">
        <v>0</v>
      </c>
      <c r="R597" s="200">
        <f>Q597*H597</f>
        <v>0</v>
      </c>
      <c r="S597" s="200">
        <v>0</v>
      </c>
      <c r="T597" s="201">
        <f>S597*H597</f>
        <v>0</v>
      </c>
      <c r="U597" s="34"/>
      <c r="V597" s="34"/>
      <c r="W597" s="34"/>
      <c r="X597" s="34"/>
      <c r="Y597" s="34"/>
      <c r="Z597" s="34"/>
      <c r="AA597" s="34"/>
      <c r="AB597" s="34"/>
      <c r="AC597" s="34"/>
      <c r="AD597" s="34"/>
      <c r="AE597" s="34"/>
      <c r="AR597" s="202" t="s">
        <v>1740</v>
      </c>
      <c r="AT597" s="202" t="s">
        <v>167</v>
      </c>
      <c r="AU597" s="202" t="s">
        <v>84</v>
      </c>
      <c r="AY597" s="17" t="s">
        <v>164</v>
      </c>
      <c r="BE597" s="203">
        <f>IF(N597="základní",J597,0)</f>
        <v>0</v>
      </c>
      <c r="BF597" s="203">
        <f>IF(N597="snížená",J597,0)</f>
        <v>0</v>
      </c>
      <c r="BG597" s="203">
        <f>IF(N597="zákl. přenesená",J597,0)</f>
        <v>0</v>
      </c>
      <c r="BH597" s="203">
        <f>IF(N597="sníž. přenesená",J597,0)</f>
        <v>0</v>
      </c>
      <c r="BI597" s="203">
        <f>IF(N597="nulová",J597,0)</f>
        <v>0</v>
      </c>
      <c r="BJ597" s="17" t="s">
        <v>82</v>
      </c>
      <c r="BK597" s="203">
        <f>ROUND(I597*H597,2)</f>
        <v>0</v>
      </c>
      <c r="BL597" s="17" t="s">
        <v>1740</v>
      </c>
      <c r="BM597" s="202" t="s">
        <v>2534</v>
      </c>
    </row>
    <row r="598" spans="1:65" s="14" customFormat="1" ht="11.25">
      <c r="B598" s="220"/>
      <c r="C598" s="221"/>
      <c r="D598" s="211" t="s">
        <v>176</v>
      </c>
      <c r="E598" s="222" t="s">
        <v>1</v>
      </c>
      <c r="F598" s="223" t="s">
        <v>82</v>
      </c>
      <c r="G598" s="221"/>
      <c r="H598" s="224">
        <v>1</v>
      </c>
      <c r="I598" s="225"/>
      <c r="J598" s="221"/>
      <c r="K598" s="221"/>
      <c r="L598" s="226"/>
      <c r="M598" s="227"/>
      <c r="N598" s="228"/>
      <c r="O598" s="228"/>
      <c r="P598" s="228"/>
      <c r="Q598" s="228"/>
      <c r="R598" s="228"/>
      <c r="S598" s="228"/>
      <c r="T598" s="229"/>
      <c r="AT598" s="230" t="s">
        <v>176</v>
      </c>
      <c r="AU598" s="230" t="s">
        <v>84</v>
      </c>
      <c r="AV598" s="14" t="s">
        <v>84</v>
      </c>
      <c r="AW598" s="14" t="s">
        <v>31</v>
      </c>
      <c r="AX598" s="14" t="s">
        <v>75</v>
      </c>
      <c r="AY598" s="230" t="s">
        <v>164</v>
      </c>
    </row>
    <row r="599" spans="1:65" s="2" customFormat="1" ht="26.45" customHeight="1">
      <c r="A599" s="34"/>
      <c r="B599" s="35"/>
      <c r="C599" s="191" t="s">
        <v>2535</v>
      </c>
      <c r="D599" s="191" t="s">
        <v>167</v>
      </c>
      <c r="E599" s="192" t="s">
        <v>2536</v>
      </c>
      <c r="F599" s="193" t="s">
        <v>1342</v>
      </c>
      <c r="G599" s="194" t="s">
        <v>858</v>
      </c>
      <c r="H599" s="195">
        <v>1</v>
      </c>
      <c r="I599" s="196"/>
      <c r="J599" s="197">
        <f>ROUND(I599*H599,2)</f>
        <v>0</v>
      </c>
      <c r="K599" s="193" t="s">
        <v>1</v>
      </c>
      <c r="L599" s="39"/>
      <c r="M599" s="198" t="s">
        <v>1</v>
      </c>
      <c r="N599" s="199" t="s">
        <v>40</v>
      </c>
      <c r="O599" s="71"/>
      <c r="P599" s="200">
        <f>O599*H599</f>
        <v>0</v>
      </c>
      <c r="Q599" s="200">
        <v>0</v>
      </c>
      <c r="R599" s="200">
        <f>Q599*H599</f>
        <v>0</v>
      </c>
      <c r="S599" s="200">
        <v>0</v>
      </c>
      <c r="T599" s="201">
        <f>S599*H599</f>
        <v>0</v>
      </c>
      <c r="U599" s="34"/>
      <c r="V599" s="34"/>
      <c r="W599" s="34"/>
      <c r="X599" s="34"/>
      <c r="Y599" s="34"/>
      <c r="Z599" s="34"/>
      <c r="AA599" s="34"/>
      <c r="AB599" s="34"/>
      <c r="AC599" s="34"/>
      <c r="AD599" s="34"/>
      <c r="AE599" s="34"/>
      <c r="AR599" s="202" t="s">
        <v>1740</v>
      </c>
      <c r="AT599" s="202" t="s">
        <v>167</v>
      </c>
      <c r="AU599" s="202" t="s">
        <v>84</v>
      </c>
      <c r="AY599" s="17" t="s">
        <v>164</v>
      </c>
      <c r="BE599" s="203">
        <f>IF(N599="základní",J599,0)</f>
        <v>0</v>
      </c>
      <c r="BF599" s="203">
        <f>IF(N599="snížená",J599,0)</f>
        <v>0</v>
      </c>
      <c r="BG599" s="203">
        <f>IF(N599="zákl. přenesená",J599,0)</f>
        <v>0</v>
      </c>
      <c r="BH599" s="203">
        <f>IF(N599="sníž. přenesená",J599,0)</f>
        <v>0</v>
      </c>
      <c r="BI599" s="203">
        <f>IF(N599="nulová",J599,0)</f>
        <v>0</v>
      </c>
      <c r="BJ599" s="17" t="s">
        <v>82</v>
      </c>
      <c r="BK599" s="203">
        <f>ROUND(I599*H599,2)</f>
        <v>0</v>
      </c>
      <c r="BL599" s="17" t="s">
        <v>1740</v>
      </c>
      <c r="BM599" s="202" t="s">
        <v>2537</v>
      </c>
    </row>
    <row r="600" spans="1:65" s="14" customFormat="1" ht="11.25">
      <c r="B600" s="220"/>
      <c r="C600" s="221"/>
      <c r="D600" s="211" t="s">
        <v>176</v>
      </c>
      <c r="E600" s="222" t="s">
        <v>1</v>
      </c>
      <c r="F600" s="223" t="s">
        <v>82</v>
      </c>
      <c r="G600" s="221"/>
      <c r="H600" s="224">
        <v>1</v>
      </c>
      <c r="I600" s="225"/>
      <c r="J600" s="221"/>
      <c r="K600" s="221"/>
      <c r="L600" s="226"/>
      <c r="M600" s="243"/>
      <c r="N600" s="244"/>
      <c r="O600" s="244"/>
      <c r="P600" s="244"/>
      <c r="Q600" s="244"/>
      <c r="R600" s="244"/>
      <c r="S600" s="244"/>
      <c r="T600" s="245"/>
      <c r="AT600" s="230" t="s">
        <v>176</v>
      </c>
      <c r="AU600" s="230" t="s">
        <v>84</v>
      </c>
      <c r="AV600" s="14" t="s">
        <v>84</v>
      </c>
      <c r="AW600" s="14" t="s">
        <v>31</v>
      </c>
      <c r="AX600" s="14" t="s">
        <v>75</v>
      </c>
      <c r="AY600" s="230" t="s">
        <v>164</v>
      </c>
    </row>
    <row r="601" spans="1:65" s="2" customFormat="1" ht="6.95" customHeight="1">
      <c r="A601" s="34"/>
      <c r="B601" s="54"/>
      <c r="C601" s="55"/>
      <c r="D601" s="55"/>
      <c r="E601" s="55"/>
      <c r="F601" s="55"/>
      <c r="G601" s="55"/>
      <c r="H601" s="55"/>
      <c r="I601" s="55"/>
      <c r="J601" s="55"/>
      <c r="K601" s="55"/>
      <c r="L601" s="39"/>
      <c r="M601" s="34"/>
      <c r="O601" s="34"/>
      <c r="P601" s="34"/>
      <c r="Q601" s="34"/>
      <c r="R601" s="34"/>
      <c r="S601" s="34"/>
      <c r="T601" s="34"/>
      <c r="U601" s="34"/>
      <c r="V601" s="34"/>
      <c r="W601" s="34"/>
      <c r="X601" s="34"/>
      <c r="Y601" s="34"/>
      <c r="Z601" s="34"/>
      <c r="AA601" s="34"/>
      <c r="AB601" s="34"/>
      <c r="AC601" s="34"/>
      <c r="AD601" s="34"/>
      <c r="AE601" s="34"/>
    </row>
  </sheetData>
  <sheetProtection algorithmName="SHA-512" hashValue="8U+0Ue5FLtJjPXINfWMK62DX8difbaTmK9NkylSvPjKkO8pIUYv2BPCv6cGdUcYfOco7ipffs53aUXbebcHeiw==" saltValue="HlKRJj6i6YwB7JXtCSUT8E/ObkRxnl1HsRj2scDEdx7DbvCgtitTHmVAOq6fT1inTduzq5BLxwOwU3DAN27xQw==" spinCount="100000" sheet="1" objects="1" scenarios="1" formatColumns="0" formatRows="0" autoFilter="0"/>
  <autoFilter ref="C134:K600" xr:uid="{00000000-0009-0000-0000-000005000000}"/>
  <mergeCells count="12">
    <mergeCell ref="E127:H127"/>
    <mergeCell ref="L2:V2"/>
    <mergeCell ref="E85:H85"/>
    <mergeCell ref="E87:H87"/>
    <mergeCell ref="E89:H89"/>
    <mergeCell ref="E123:H123"/>
    <mergeCell ref="E125:H125"/>
    <mergeCell ref="E7:H7"/>
    <mergeCell ref="E9:H9"/>
    <mergeCell ref="E11:H11"/>
    <mergeCell ref="E20:H20"/>
    <mergeCell ref="E29:H29"/>
  </mergeCells>
  <hyperlinks>
    <hyperlink ref="F141" r:id="rId1" xr:uid="{00000000-0004-0000-0500-000000000000}"/>
    <hyperlink ref="F145" r:id="rId2" xr:uid="{00000000-0004-0000-0500-000001000000}"/>
    <hyperlink ref="F149" r:id="rId3" xr:uid="{00000000-0004-0000-0500-000002000000}"/>
    <hyperlink ref="F153" r:id="rId4" xr:uid="{00000000-0004-0000-0500-000003000000}"/>
    <hyperlink ref="F155" r:id="rId5" xr:uid="{00000000-0004-0000-0500-000004000000}"/>
    <hyperlink ref="F161" r:id="rId6" xr:uid="{00000000-0004-0000-0500-000005000000}"/>
    <hyperlink ref="F165" r:id="rId7" xr:uid="{00000000-0004-0000-0500-000006000000}"/>
    <hyperlink ref="F169" r:id="rId8" xr:uid="{00000000-0004-0000-0500-000007000000}"/>
    <hyperlink ref="F173" r:id="rId9" xr:uid="{00000000-0004-0000-0500-000008000000}"/>
    <hyperlink ref="F175" r:id="rId10" xr:uid="{00000000-0004-0000-0500-000009000000}"/>
    <hyperlink ref="F181" r:id="rId11" xr:uid="{00000000-0004-0000-0500-00000A000000}"/>
    <hyperlink ref="F185" r:id="rId12" xr:uid="{00000000-0004-0000-0500-00000B000000}"/>
    <hyperlink ref="F189" r:id="rId13" xr:uid="{00000000-0004-0000-0500-00000C000000}"/>
    <hyperlink ref="F191" r:id="rId14" xr:uid="{00000000-0004-0000-0500-00000D000000}"/>
    <hyperlink ref="F197" r:id="rId15" xr:uid="{00000000-0004-0000-0500-00000E000000}"/>
    <hyperlink ref="F203" r:id="rId16" xr:uid="{00000000-0004-0000-0500-00000F000000}"/>
    <hyperlink ref="F213" r:id="rId17" xr:uid="{00000000-0004-0000-0500-000010000000}"/>
    <hyperlink ref="F219" r:id="rId18" xr:uid="{00000000-0004-0000-0500-000011000000}"/>
    <hyperlink ref="F223" r:id="rId19" xr:uid="{00000000-0004-0000-0500-000012000000}"/>
    <hyperlink ref="F229" r:id="rId20" xr:uid="{00000000-0004-0000-0500-000013000000}"/>
    <hyperlink ref="F233" r:id="rId21" xr:uid="{00000000-0004-0000-0500-000014000000}"/>
    <hyperlink ref="F241" r:id="rId22" xr:uid="{00000000-0004-0000-0500-000015000000}"/>
    <hyperlink ref="F249" r:id="rId23" xr:uid="{00000000-0004-0000-0500-000016000000}"/>
    <hyperlink ref="F254" r:id="rId24" xr:uid="{00000000-0004-0000-0500-000017000000}"/>
    <hyperlink ref="F259" r:id="rId25" xr:uid="{00000000-0004-0000-0500-000018000000}"/>
    <hyperlink ref="F264" r:id="rId26" xr:uid="{00000000-0004-0000-0500-000019000000}"/>
    <hyperlink ref="F267" r:id="rId27" xr:uid="{00000000-0004-0000-0500-00001A000000}"/>
    <hyperlink ref="F287" r:id="rId28" xr:uid="{00000000-0004-0000-0500-00001B000000}"/>
    <hyperlink ref="F291" r:id="rId29" xr:uid="{00000000-0004-0000-0500-00001C000000}"/>
    <hyperlink ref="F298" r:id="rId30" xr:uid="{00000000-0004-0000-0500-00001D000000}"/>
    <hyperlink ref="F304" r:id="rId31" xr:uid="{00000000-0004-0000-0500-00001E000000}"/>
    <hyperlink ref="F308" r:id="rId32" xr:uid="{00000000-0004-0000-0500-00001F000000}"/>
    <hyperlink ref="F312" r:id="rId33" xr:uid="{00000000-0004-0000-0500-000020000000}"/>
    <hyperlink ref="F320" r:id="rId34" xr:uid="{00000000-0004-0000-0500-000021000000}"/>
    <hyperlink ref="F324" r:id="rId35" xr:uid="{00000000-0004-0000-0500-000022000000}"/>
    <hyperlink ref="F330" r:id="rId36" xr:uid="{00000000-0004-0000-0500-000023000000}"/>
    <hyperlink ref="F335" r:id="rId37" xr:uid="{00000000-0004-0000-0500-000024000000}"/>
    <hyperlink ref="F339" r:id="rId38" xr:uid="{00000000-0004-0000-0500-000025000000}"/>
    <hyperlink ref="F345" r:id="rId39" xr:uid="{00000000-0004-0000-0500-000026000000}"/>
    <hyperlink ref="F349" r:id="rId40" xr:uid="{00000000-0004-0000-0500-000027000000}"/>
    <hyperlink ref="F356" r:id="rId41" xr:uid="{00000000-0004-0000-0500-000028000000}"/>
    <hyperlink ref="F362" r:id="rId42" xr:uid="{00000000-0004-0000-0500-000029000000}"/>
    <hyperlink ref="F368" r:id="rId43" xr:uid="{00000000-0004-0000-0500-00002A000000}"/>
    <hyperlink ref="F374" r:id="rId44" xr:uid="{00000000-0004-0000-0500-00002B000000}"/>
    <hyperlink ref="F380" r:id="rId45" xr:uid="{00000000-0004-0000-0500-00002C000000}"/>
    <hyperlink ref="F386" r:id="rId46" xr:uid="{00000000-0004-0000-0500-00002D000000}"/>
    <hyperlink ref="F392" r:id="rId47" xr:uid="{00000000-0004-0000-0500-00002E000000}"/>
    <hyperlink ref="F398" r:id="rId48" xr:uid="{00000000-0004-0000-0500-00002F000000}"/>
    <hyperlink ref="F402" r:id="rId49" xr:uid="{00000000-0004-0000-0500-000030000000}"/>
    <hyperlink ref="F406" r:id="rId50" xr:uid="{00000000-0004-0000-0500-000031000000}"/>
    <hyperlink ref="F420" r:id="rId51" xr:uid="{00000000-0004-0000-0500-000032000000}"/>
    <hyperlink ref="F426" r:id="rId52" xr:uid="{00000000-0004-0000-0500-000033000000}"/>
    <hyperlink ref="F441" r:id="rId53" xr:uid="{00000000-0004-0000-0500-000034000000}"/>
    <hyperlink ref="F445" r:id="rId54" xr:uid="{00000000-0004-0000-0500-000035000000}"/>
    <hyperlink ref="F450" r:id="rId55" xr:uid="{00000000-0004-0000-0500-000036000000}"/>
    <hyperlink ref="F458" r:id="rId56" xr:uid="{00000000-0004-0000-0500-000037000000}"/>
    <hyperlink ref="F463" r:id="rId57" xr:uid="{00000000-0004-0000-0500-000038000000}"/>
    <hyperlink ref="F468" r:id="rId58" xr:uid="{00000000-0004-0000-0500-000039000000}"/>
    <hyperlink ref="F472" r:id="rId59" xr:uid="{00000000-0004-0000-0500-00003A000000}"/>
    <hyperlink ref="F476" r:id="rId60" xr:uid="{00000000-0004-0000-0500-00003B000000}"/>
    <hyperlink ref="F484" r:id="rId61" xr:uid="{00000000-0004-0000-0500-00003C000000}"/>
    <hyperlink ref="F486" r:id="rId62" xr:uid="{00000000-0004-0000-0500-00003D000000}"/>
    <hyperlink ref="F492" r:id="rId63" xr:uid="{00000000-0004-0000-0500-00003E000000}"/>
    <hyperlink ref="F495" r:id="rId64" xr:uid="{00000000-0004-0000-0500-00003F000000}"/>
    <hyperlink ref="F498" r:id="rId65" xr:uid="{00000000-0004-0000-0500-000040000000}"/>
    <hyperlink ref="F502" r:id="rId66" xr:uid="{00000000-0004-0000-0500-000041000000}"/>
    <hyperlink ref="F510" r:id="rId67" xr:uid="{00000000-0004-0000-0500-000042000000}"/>
    <hyperlink ref="F515" r:id="rId68" xr:uid="{00000000-0004-0000-0500-000043000000}"/>
    <hyperlink ref="F519" r:id="rId69" xr:uid="{00000000-0004-0000-0500-000044000000}"/>
    <hyperlink ref="F522" r:id="rId70" xr:uid="{00000000-0004-0000-0500-000045000000}"/>
    <hyperlink ref="F530" r:id="rId71" xr:uid="{00000000-0004-0000-0500-000046000000}"/>
    <hyperlink ref="F536" r:id="rId72" xr:uid="{00000000-0004-0000-0500-000047000000}"/>
    <hyperlink ref="F538" r:id="rId73" xr:uid="{00000000-0004-0000-0500-000048000000}"/>
    <hyperlink ref="F542" r:id="rId74" xr:uid="{00000000-0004-0000-0500-000049000000}"/>
    <hyperlink ref="F544" r:id="rId75" xr:uid="{00000000-0004-0000-0500-00004A000000}"/>
    <hyperlink ref="F550" r:id="rId76" xr:uid="{00000000-0004-0000-0500-00004B000000}"/>
    <hyperlink ref="F552" r:id="rId77" xr:uid="{00000000-0004-0000-0500-00004C000000}"/>
    <hyperlink ref="F556" r:id="rId78" xr:uid="{00000000-0004-0000-0500-00004D000000}"/>
    <hyperlink ref="F560" r:id="rId79" xr:uid="{00000000-0004-0000-0500-00004E000000}"/>
    <hyperlink ref="F563" r:id="rId80" xr:uid="{00000000-0004-0000-0500-00004F000000}"/>
    <hyperlink ref="F566" r:id="rId81" xr:uid="{00000000-0004-0000-0500-000050000000}"/>
    <hyperlink ref="F569" r:id="rId82" xr:uid="{00000000-0004-0000-0500-000051000000}"/>
    <hyperlink ref="F572" r:id="rId83" xr:uid="{00000000-0004-0000-0500-000052000000}"/>
    <hyperlink ref="F575" r:id="rId84" xr:uid="{00000000-0004-0000-0500-000053000000}"/>
    <hyperlink ref="F578" r:id="rId85" xr:uid="{00000000-0004-0000-0500-000054000000}"/>
    <hyperlink ref="F581" r:id="rId86" xr:uid="{00000000-0004-0000-0500-000055000000}"/>
    <hyperlink ref="F585" r:id="rId87" xr:uid="{00000000-0004-0000-0500-000056000000}"/>
    <hyperlink ref="F588" r:id="rId88" xr:uid="{00000000-0004-0000-0500-000057000000}"/>
    <hyperlink ref="F591" r:id="rId89" xr:uid="{00000000-0004-0000-0500-000058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9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31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7" t="s">
        <v>104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84</v>
      </c>
    </row>
    <row r="4" spans="1:46" s="1" customFormat="1" ht="24.95" customHeight="1">
      <c r="B4" s="20"/>
      <c r="D4" s="117" t="s">
        <v>114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28.5" customHeight="1">
      <c r="B7" s="20"/>
      <c r="E7" s="307" t="str">
        <f>'Rekapitulace stavby'!K6</f>
        <v>Nemocnice Nové Město na Moravě - Zřízení 2 pokojů zvýšené péče neurologického oddělení</v>
      </c>
      <c r="F7" s="308"/>
      <c r="G7" s="308"/>
      <c r="H7" s="308"/>
      <c r="L7" s="20"/>
    </row>
    <row r="8" spans="1:46" s="1" customFormat="1" ht="12" customHeight="1">
      <c r="B8" s="20"/>
      <c r="D8" s="119" t="s">
        <v>115</v>
      </c>
      <c r="L8" s="20"/>
    </row>
    <row r="9" spans="1:46" s="2" customFormat="1" ht="16.5" customHeight="1">
      <c r="A9" s="34"/>
      <c r="B9" s="39"/>
      <c r="C9" s="34"/>
      <c r="D9" s="34"/>
      <c r="E9" s="307" t="s">
        <v>116</v>
      </c>
      <c r="F9" s="309"/>
      <c r="G9" s="309"/>
      <c r="H9" s="309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117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10" t="s">
        <v>2538</v>
      </c>
      <c r="F11" s="309"/>
      <c r="G11" s="309"/>
      <c r="H11" s="309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</v>
      </c>
      <c r="G13" s="34"/>
      <c r="H13" s="34"/>
      <c r="I13" s="119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20</v>
      </c>
      <c r="E14" s="34"/>
      <c r="F14" s="110" t="s">
        <v>21</v>
      </c>
      <c r="G14" s="34"/>
      <c r="H14" s="34"/>
      <c r="I14" s="119" t="s">
        <v>22</v>
      </c>
      <c r="J14" s="120">
        <f>'Rekapitulace stavby'!AN8</f>
        <v>45370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23</v>
      </c>
      <c r="E16" s="34"/>
      <c r="F16" s="34"/>
      <c r="G16" s="34"/>
      <c r="H16" s="34"/>
      <c r="I16" s="119" t="s">
        <v>24</v>
      </c>
      <c r="J16" s="110" t="s">
        <v>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25</v>
      </c>
      <c r="F17" s="34"/>
      <c r="G17" s="34"/>
      <c r="H17" s="34"/>
      <c r="I17" s="119" t="s">
        <v>26</v>
      </c>
      <c r="J17" s="110" t="s">
        <v>1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27</v>
      </c>
      <c r="E19" s="34"/>
      <c r="F19" s="34"/>
      <c r="G19" s="34"/>
      <c r="H19" s="34"/>
      <c r="I19" s="119" t="s">
        <v>24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1" t="str">
        <f>'Rekapitulace stavby'!E14</f>
        <v>Vyplň údaj</v>
      </c>
      <c r="F20" s="312"/>
      <c r="G20" s="312"/>
      <c r="H20" s="312"/>
      <c r="I20" s="119" t="s">
        <v>26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29</v>
      </c>
      <c r="E22" s="34"/>
      <c r="F22" s="34"/>
      <c r="G22" s="34"/>
      <c r="H22" s="34"/>
      <c r="I22" s="119" t="s">
        <v>24</v>
      </c>
      <c r="J22" s="110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30</v>
      </c>
      <c r="F23" s="34"/>
      <c r="G23" s="34"/>
      <c r="H23" s="34"/>
      <c r="I23" s="119" t="s">
        <v>26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32</v>
      </c>
      <c r="E25" s="34"/>
      <c r="F25" s="34"/>
      <c r="G25" s="34"/>
      <c r="H25" s="34"/>
      <c r="I25" s="119" t="s">
        <v>24</v>
      </c>
      <c r="J25" s="110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">
        <v>2539</v>
      </c>
      <c r="F26" s="34"/>
      <c r="G26" s="34"/>
      <c r="H26" s="34"/>
      <c r="I26" s="119" t="s">
        <v>26</v>
      </c>
      <c r="J26" s="110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34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1"/>
      <c r="B29" s="122"/>
      <c r="C29" s="121"/>
      <c r="D29" s="121"/>
      <c r="E29" s="313" t="s">
        <v>1</v>
      </c>
      <c r="F29" s="313"/>
      <c r="G29" s="313"/>
      <c r="H29" s="313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5" t="s">
        <v>35</v>
      </c>
      <c r="E32" s="34"/>
      <c r="F32" s="34"/>
      <c r="G32" s="34"/>
      <c r="H32" s="34"/>
      <c r="I32" s="34"/>
      <c r="J32" s="126">
        <f>ROUND(J127,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7" t="s">
        <v>37</v>
      </c>
      <c r="G34" s="34"/>
      <c r="H34" s="34"/>
      <c r="I34" s="127" t="s">
        <v>36</v>
      </c>
      <c r="J34" s="127" t="s">
        <v>38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8" t="s">
        <v>39</v>
      </c>
      <c r="E35" s="119" t="s">
        <v>40</v>
      </c>
      <c r="F35" s="129">
        <f>ROUND((SUM(BE127:BE311)),  2)</f>
        <v>0</v>
      </c>
      <c r="G35" s="34"/>
      <c r="H35" s="34"/>
      <c r="I35" s="130">
        <v>0.21</v>
      </c>
      <c r="J35" s="129">
        <f>ROUND(((SUM(BE127:BE311))*I35),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41</v>
      </c>
      <c r="F36" s="129">
        <f>ROUND((SUM(BF127:BF311)),  2)</f>
        <v>0</v>
      </c>
      <c r="G36" s="34"/>
      <c r="H36" s="34"/>
      <c r="I36" s="130">
        <v>0.15</v>
      </c>
      <c r="J36" s="129">
        <f>ROUND(((SUM(BF127:BF311))*I36),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42</v>
      </c>
      <c r="F37" s="129">
        <f>ROUND((SUM(BG127:BG311)),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43</v>
      </c>
      <c r="F38" s="129">
        <f>ROUND((SUM(BH127:BH311)),  2)</f>
        <v>0</v>
      </c>
      <c r="G38" s="34"/>
      <c r="H38" s="34"/>
      <c r="I38" s="130">
        <v>0.15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44</v>
      </c>
      <c r="F39" s="129">
        <f>ROUND((SUM(BI127:BI311)),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1"/>
      <c r="D41" s="132" t="s">
        <v>45</v>
      </c>
      <c r="E41" s="133"/>
      <c r="F41" s="133"/>
      <c r="G41" s="134" t="s">
        <v>46</v>
      </c>
      <c r="H41" s="135" t="s">
        <v>47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48</v>
      </c>
      <c r="E50" s="139"/>
      <c r="F50" s="139"/>
      <c r="G50" s="138" t="s">
        <v>49</v>
      </c>
      <c r="H50" s="139"/>
      <c r="I50" s="139"/>
      <c r="J50" s="139"/>
      <c r="K50" s="13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0" t="s">
        <v>50</v>
      </c>
      <c r="E61" s="141"/>
      <c r="F61" s="142" t="s">
        <v>51</v>
      </c>
      <c r="G61" s="140" t="s">
        <v>50</v>
      </c>
      <c r="H61" s="141"/>
      <c r="I61" s="141"/>
      <c r="J61" s="143" t="s">
        <v>51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8" t="s">
        <v>52</v>
      </c>
      <c r="E65" s="144"/>
      <c r="F65" s="144"/>
      <c r="G65" s="138" t="s">
        <v>53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0" t="s">
        <v>50</v>
      </c>
      <c r="E76" s="141"/>
      <c r="F76" s="142" t="s">
        <v>51</v>
      </c>
      <c r="G76" s="140" t="s">
        <v>50</v>
      </c>
      <c r="H76" s="141"/>
      <c r="I76" s="141"/>
      <c r="J76" s="143" t="s">
        <v>51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119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28.5" customHeight="1">
      <c r="A85" s="34"/>
      <c r="B85" s="35"/>
      <c r="C85" s="36"/>
      <c r="D85" s="36"/>
      <c r="E85" s="314" t="str">
        <f>E7</f>
        <v>Nemocnice Nové Město na Moravě - Zřízení 2 pokojů zvýšené péče neurologického oddělení</v>
      </c>
      <c r="F85" s="315"/>
      <c r="G85" s="315"/>
      <c r="H85" s="315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115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14" t="s">
        <v>116</v>
      </c>
      <c r="F87" s="316"/>
      <c r="G87" s="316"/>
      <c r="H87" s="31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117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267" t="str">
        <f>E11</f>
        <v>D1.14.4h1 - Slaboproudá elektrotechnika</v>
      </c>
      <c r="F89" s="316"/>
      <c r="G89" s="316"/>
      <c r="H89" s="316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>Nové Město na Moravě</v>
      </c>
      <c r="G91" s="36"/>
      <c r="H91" s="36"/>
      <c r="I91" s="29" t="s">
        <v>22</v>
      </c>
      <c r="J91" s="66">
        <f>IF(J14="","",J14)</f>
        <v>45370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27.95" customHeight="1">
      <c r="A93" s="34"/>
      <c r="B93" s="35"/>
      <c r="C93" s="29" t="s">
        <v>23</v>
      </c>
      <c r="D93" s="36"/>
      <c r="E93" s="36"/>
      <c r="F93" s="27" t="str">
        <f>E17</f>
        <v>Nemocnice Nové Město na Moravě</v>
      </c>
      <c r="G93" s="36"/>
      <c r="H93" s="36"/>
      <c r="I93" s="29" t="s">
        <v>29</v>
      </c>
      <c r="J93" s="32" t="str">
        <f>E23</f>
        <v>Penta Projekt s.r.o., Mrštíkova 12, Jihlava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27</v>
      </c>
      <c r="D94" s="36"/>
      <c r="E94" s="36"/>
      <c r="F94" s="27" t="str">
        <f>IF(E20="","",E20)</f>
        <v>Vyplň údaj</v>
      </c>
      <c r="G94" s="36"/>
      <c r="H94" s="36"/>
      <c r="I94" s="29" t="s">
        <v>32</v>
      </c>
      <c r="J94" s="32" t="str">
        <f>E26</f>
        <v>Robert Frýba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49" t="s">
        <v>120</v>
      </c>
      <c r="D96" s="150"/>
      <c r="E96" s="150"/>
      <c r="F96" s="150"/>
      <c r="G96" s="150"/>
      <c r="H96" s="150"/>
      <c r="I96" s="150"/>
      <c r="J96" s="151" t="s">
        <v>121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52" t="s">
        <v>122</v>
      </c>
      <c r="D98" s="36"/>
      <c r="E98" s="36"/>
      <c r="F98" s="36"/>
      <c r="G98" s="36"/>
      <c r="H98" s="36"/>
      <c r="I98" s="36"/>
      <c r="J98" s="84">
        <f>J127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123</v>
      </c>
    </row>
    <row r="99" spans="1:47" s="9" customFormat="1" ht="24.95" customHeight="1">
      <c r="B99" s="153"/>
      <c r="C99" s="154"/>
      <c r="D99" s="155" t="s">
        <v>2538</v>
      </c>
      <c r="E99" s="156"/>
      <c r="F99" s="156"/>
      <c r="G99" s="156"/>
      <c r="H99" s="156"/>
      <c r="I99" s="156"/>
      <c r="J99" s="157">
        <f>J128</f>
        <v>0</v>
      </c>
      <c r="K99" s="154"/>
      <c r="L99" s="158"/>
    </row>
    <row r="100" spans="1:47" s="10" customFormat="1" ht="19.899999999999999" customHeight="1">
      <c r="B100" s="159"/>
      <c r="C100" s="104"/>
      <c r="D100" s="160" t="s">
        <v>2540</v>
      </c>
      <c r="E100" s="161"/>
      <c r="F100" s="161"/>
      <c r="G100" s="161"/>
      <c r="H100" s="161"/>
      <c r="I100" s="161"/>
      <c r="J100" s="162">
        <f>J129</f>
        <v>0</v>
      </c>
      <c r="K100" s="104"/>
      <c r="L100" s="163"/>
    </row>
    <row r="101" spans="1:47" s="10" customFormat="1" ht="19.899999999999999" customHeight="1">
      <c r="B101" s="159"/>
      <c r="C101" s="104"/>
      <c r="D101" s="160" t="s">
        <v>2541</v>
      </c>
      <c r="E101" s="161"/>
      <c r="F101" s="161"/>
      <c r="G101" s="161"/>
      <c r="H101" s="161"/>
      <c r="I101" s="161"/>
      <c r="J101" s="162">
        <f>J142</f>
        <v>0</v>
      </c>
      <c r="K101" s="104"/>
      <c r="L101" s="163"/>
    </row>
    <row r="102" spans="1:47" s="10" customFormat="1" ht="19.899999999999999" customHeight="1">
      <c r="B102" s="159"/>
      <c r="C102" s="104"/>
      <c r="D102" s="160" t="s">
        <v>2542</v>
      </c>
      <c r="E102" s="161"/>
      <c r="F102" s="161"/>
      <c r="G102" s="161"/>
      <c r="H102" s="161"/>
      <c r="I102" s="161"/>
      <c r="J102" s="162">
        <f>J193</f>
        <v>0</v>
      </c>
      <c r="K102" s="104"/>
      <c r="L102" s="163"/>
    </row>
    <row r="103" spans="1:47" s="10" customFormat="1" ht="19.899999999999999" customHeight="1">
      <c r="B103" s="159"/>
      <c r="C103" s="104"/>
      <c r="D103" s="160" t="s">
        <v>2543</v>
      </c>
      <c r="E103" s="161"/>
      <c r="F103" s="161"/>
      <c r="G103" s="161"/>
      <c r="H103" s="161"/>
      <c r="I103" s="161"/>
      <c r="J103" s="162">
        <f>J249</f>
        <v>0</v>
      </c>
      <c r="K103" s="104"/>
      <c r="L103" s="163"/>
    </row>
    <row r="104" spans="1:47" s="10" customFormat="1" ht="19.899999999999999" customHeight="1">
      <c r="B104" s="159"/>
      <c r="C104" s="104"/>
      <c r="D104" s="160" t="s">
        <v>2544</v>
      </c>
      <c r="E104" s="161"/>
      <c r="F104" s="161"/>
      <c r="G104" s="161"/>
      <c r="H104" s="161"/>
      <c r="I104" s="161"/>
      <c r="J104" s="162">
        <f>J294</f>
        <v>0</v>
      </c>
      <c r="K104" s="104"/>
      <c r="L104" s="163"/>
    </row>
    <row r="105" spans="1:47" s="10" customFormat="1" ht="19.899999999999999" customHeight="1">
      <c r="B105" s="159"/>
      <c r="C105" s="104"/>
      <c r="D105" s="160" t="s">
        <v>1767</v>
      </c>
      <c r="E105" s="161"/>
      <c r="F105" s="161"/>
      <c r="G105" s="161"/>
      <c r="H105" s="161"/>
      <c r="I105" s="161"/>
      <c r="J105" s="162">
        <f>J307</f>
        <v>0</v>
      </c>
      <c r="K105" s="104"/>
      <c r="L105" s="163"/>
    </row>
    <row r="106" spans="1:47" s="2" customFormat="1" ht="21.75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47" s="2" customFormat="1" ht="6.95" customHeight="1">
      <c r="A107" s="34"/>
      <c r="B107" s="54"/>
      <c r="C107" s="55"/>
      <c r="D107" s="55"/>
      <c r="E107" s="55"/>
      <c r="F107" s="55"/>
      <c r="G107" s="55"/>
      <c r="H107" s="55"/>
      <c r="I107" s="55"/>
      <c r="J107" s="55"/>
      <c r="K107" s="55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11" spans="1:47" s="2" customFormat="1" ht="6.95" customHeight="1">
      <c r="A111" s="34"/>
      <c r="B111" s="56"/>
      <c r="C111" s="57"/>
      <c r="D111" s="57"/>
      <c r="E111" s="57"/>
      <c r="F111" s="57"/>
      <c r="G111" s="57"/>
      <c r="H111" s="57"/>
      <c r="I111" s="57"/>
      <c r="J111" s="57"/>
      <c r="K111" s="57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24.95" customHeight="1">
      <c r="A112" s="34"/>
      <c r="B112" s="35"/>
      <c r="C112" s="23" t="s">
        <v>149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12" customHeight="1">
      <c r="A114" s="34"/>
      <c r="B114" s="35"/>
      <c r="C114" s="29" t="s">
        <v>16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28.5" customHeight="1">
      <c r="A115" s="34"/>
      <c r="B115" s="35"/>
      <c r="C115" s="36"/>
      <c r="D115" s="36"/>
      <c r="E115" s="314" t="str">
        <f>E7</f>
        <v>Nemocnice Nové Město na Moravě - Zřízení 2 pokojů zvýšené péče neurologického oddělení</v>
      </c>
      <c r="F115" s="315"/>
      <c r="G115" s="315"/>
      <c r="H115" s="315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1" customFormat="1" ht="12" customHeight="1">
      <c r="B116" s="21"/>
      <c r="C116" s="29" t="s">
        <v>115</v>
      </c>
      <c r="D116" s="22"/>
      <c r="E116" s="22"/>
      <c r="F116" s="22"/>
      <c r="G116" s="22"/>
      <c r="H116" s="22"/>
      <c r="I116" s="22"/>
      <c r="J116" s="22"/>
      <c r="K116" s="22"/>
      <c r="L116" s="20"/>
    </row>
    <row r="117" spans="1:63" s="2" customFormat="1" ht="16.5" customHeight="1">
      <c r="A117" s="34"/>
      <c r="B117" s="35"/>
      <c r="C117" s="36"/>
      <c r="D117" s="36"/>
      <c r="E117" s="314" t="s">
        <v>116</v>
      </c>
      <c r="F117" s="316"/>
      <c r="G117" s="316"/>
      <c r="H117" s="31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2" customHeight="1">
      <c r="A118" s="34"/>
      <c r="B118" s="35"/>
      <c r="C118" s="29" t="s">
        <v>117</v>
      </c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6.5" customHeight="1">
      <c r="A119" s="34"/>
      <c r="B119" s="35"/>
      <c r="C119" s="36"/>
      <c r="D119" s="36"/>
      <c r="E119" s="267" t="str">
        <f>E11</f>
        <v>D1.14.4h1 - Slaboproudá elektrotechnika</v>
      </c>
      <c r="F119" s="316"/>
      <c r="G119" s="316"/>
      <c r="H119" s="31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12" customHeight="1">
      <c r="A121" s="34"/>
      <c r="B121" s="35"/>
      <c r="C121" s="29" t="s">
        <v>20</v>
      </c>
      <c r="D121" s="36"/>
      <c r="E121" s="36"/>
      <c r="F121" s="27" t="str">
        <f>F14</f>
        <v>Nové Město na Moravě</v>
      </c>
      <c r="G121" s="36"/>
      <c r="H121" s="36"/>
      <c r="I121" s="29" t="s">
        <v>22</v>
      </c>
      <c r="J121" s="66">
        <f>IF(J14="","",J14)</f>
        <v>45370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6.9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27.95" customHeight="1">
      <c r="A123" s="34"/>
      <c r="B123" s="35"/>
      <c r="C123" s="29" t="s">
        <v>23</v>
      </c>
      <c r="D123" s="36"/>
      <c r="E123" s="36"/>
      <c r="F123" s="27" t="str">
        <f>E17</f>
        <v>Nemocnice Nové Město na Moravě</v>
      </c>
      <c r="G123" s="36"/>
      <c r="H123" s="36"/>
      <c r="I123" s="29" t="s">
        <v>29</v>
      </c>
      <c r="J123" s="32" t="str">
        <f>E23</f>
        <v>Penta Projekt s.r.o., Mrštíkova 12, Jihlava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>
      <c r="A124" s="34"/>
      <c r="B124" s="35"/>
      <c r="C124" s="29" t="s">
        <v>27</v>
      </c>
      <c r="D124" s="36"/>
      <c r="E124" s="36"/>
      <c r="F124" s="27" t="str">
        <f>IF(E20="","",E20)</f>
        <v>Vyplň údaj</v>
      </c>
      <c r="G124" s="36"/>
      <c r="H124" s="36"/>
      <c r="I124" s="29" t="s">
        <v>32</v>
      </c>
      <c r="J124" s="32" t="str">
        <f>E26</f>
        <v>Robert Frýba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0.35" customHeight="1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11" customFormat="1" ht="29.25" customHeight="1">
      <c r="A126" s="164"/>
      <c r="B126" s="165"/>
      <c r="C126" s="166" t="s">
        <v>150</v>
      </c>
      <c r="D126" s="167" t="s">
        <v>60</v>
      </c>
      <c r="E126" s="167" t="s">
        <v>56</v>
      </c>
      <c r="F126" s="167" t="s">
        <v>57</v>
      </c>
      <c r="G126" s="167" t="s">
        <v>151</v>
      </c>
      <c r="H126" s="167" t="s">
        <v>152</v>
      </c>
      <c r="I126" s="167" t="s">
        <v>153</v>
      </c>
      <c r="J126" s="167" t="s">
        <v>121</v>
      </c>
      <c r="K126" s="168" t="s">
        <v>154</v>
      </c>
      <c r="L126" s="169"/>
      <c r="M126" s="75" t="s">
        <v>1</v>
      </c>
      <c r="N126" s="76" t="s">
        <v>39</v>
      </c>
      <c r="O126" s="76" t="s">
        <v>155</v>
      </c>
      <c r="P126" s="76" t="s">
        <v>156</v>
      </c>
      <c r="Q126" s="76" t="s">
        <v>157</v>
      </c>
      <c r="R126" s="76" t="s">
        <v>158</v>
      </c>
      <c r="S126" s="76" t="s">
        <v>159</v>
      </c>
      <c r="T126" s="77" t="s">
        <v>160</v>
      </c>
      <c r="U126" s="164"/>
      <c r="V126" s="164"/>
      <c r="W126" s="164"/>
      <c r="X126" s="164"/>
      <c r="Y126" s="164"/>
      <c r="Z126" s="164"/>
      <c r="AA126" s="164"/>
      <c r="AB126" s="164"/>
      <c r="AC126" s="164"/>
      <c r="AD126" s="164"/>
      <c r="AE126" s="164"/>
    </row>
    <row r="127" spans="1:63" s="2" customFormat="1" ht="22.9" customHeight="1">
      <c r="A127" s="34"/>
      <c r="B127" s="35"/>
      <c r="C127" s="82" t="s">
        <v>161</v>
      </c>
      <c r="D127" s="36"/>
      <c r="E127" s="36"/>
      <c r="F127" s="36"/>
      <c r="G127" s="36"/>
      <c r="H127" s="36"/>
      <c r="I127" s="36"/>
      <c r="J127" s="170">
        <f>BK127</f>
        <v>0</v>
      </c>
      <c r="K127" s="36"/>
      <c r="L127" s="39"/>
      <c r="M127" s="78"/>
      <c r="N127" s="171"/>
      <c r="O127" s="79"/>
      <c r="P127" s="172">
        <f>P128</f>
        <v>0</v>
      </c>
      <c r="Q127" s="79"/>
      <c r="R127" s="172">
        <f>R128</f>
        <v>2.8E-3</v>
      </c>
      <c r="S127" s="79"/>
      <c r="T127" s="173">
        <f>T128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74</v>
      </c>
      <c r="AU127" s="17" t="s">
        <v>123</v>
      </c>
      <c r="BK127" s="174">
        <f>BK128</f>
        <v>0</v>
      </c>
    </row>
    <row r="128" spans="1:63" s="12" customFormat="1" ht="25.9" customHeight="1">
      <c r="B128" s="175"/>
      <c r="C128" s="176"/>
      <c r="D128" s="177" t="s">
        <v>74</v>
      </c>
      <c r="E128" s="178" t="s">
        <v>102</v>
      </c>
      <c r="F128" s="178" t="s">
        <v>103</v>
      </c>
      <c r="G128" s="176"/>
      <c r="H128" s="176"/>
      <c r="I128" s="179"/>
      <c r="J128" s="180">
        <f>BK128</f>
        <v>0</v>
      </c>
      <c r="K128" s="176"/>
      <c r="L128" s="181"/>
      <c r="M128" s="182"/>
      <c r="N128" s="183"/>
      <c r="O128" s="183"/>
      <c r="P128" s="184">
        <f>P129+P142+P193+P249+P294+P307</f>
        <v>0</v>
      </c>
      <c r="Q128" s="183"/>
      <c r="R128" s="184">
        <f>R129+R142+R193+R249+R294+R307</f>
        <v>2.8E-3</v>
      </c>
      <c r="S128" s="183"/>
      <c r="T128" s="185">
        <f>T129+T142+T193+T249+T294+T307</f>
        <v>0</v>
      </c>
      <c r="AR128" s="186" t="s">
        <v>84</v>
      </c>
      <c r="AT128" s="187" t="s">
        <v>74</v>
      </c>
      <c r="AU128" s="187" t="s">
        <v>75</v>
      </c>
      <c r="AY128" s="186" t="s">
        <v>164</v>
      </c>
      <c r="BK128" s="188">
        <f>BK129+BK142+BK193+BK249+BK294+BK307</f>
        <v>0</v>
      </c>
    </row>
    <row r="129" spans="1:65" s="12" customFormat="1" ht="22.9" customHeight="1">
      <c r="B129" s="175"/>
      <c r="C129" s="176"/>
      <c r="D129" s="177" t="s">
        <v>74</v>
      </c>
      <c r="E129" s="189" t="s">
        <v>2545</v>
      </c>
      <c r="F129" s="189" t="s">
        <v>2546</v>
      </c>
      <c r="G129" s="176"/>
      <c r="H129" s="176"/>
      <c r="I129" s="179"/>
      <c r="J129" s="190">
        <f>BK129</f>
        <v>0</v>
      </c>
      <c r="K129" s="176"/>
      <c r="L129" s="181"/>
      <c r="M129" s="182"/>
      <c r="N129" s="183"/>
      <c r="O129" s="183"/>
      <c r="P129" s="184">
        <f>SUM(P130:P141)</f>
        <v>0</v>
      </c>
      <c r="Q129" s="183"/>
      <c r="R129" s="184">
        <f>SUM(R130:R141)</f>
        <v>0</v>
      </c>
      <c r="S129" s="183"/>
      <c r="T129" s="185">
        <f>SUM(T130:T141)</f>
        <v>0</v>
      </c>
      <c r="AR129" s="186" t="s">
        <v>84</v>
      </c>
      <c r="AT129" s="187" t="s">
        <v>74</v>
      </c>
      <c r="AU129" s="187" t="s">
        <v>82</v>
      </c>
      <c r="AY129" s="186" t="s">
        <v>164</v>
      </c>
      <c r="BK129" s="188">
        <f>SUM(BK130:BK141)</f>
        <v>0</v>
      </c>
    </row>
    <row r="130" spans="1:65" s="2" customFormat="1" ht="16.5" customHeight="1">
      <c r="A130" s="34"/>
      <c r="B130" s="35"/>
      <c r="C130" s="191" t="s">
        <v>82</v>
      </c>
      <c r="D130" s="191" t="s">
        <v>167</v>
      </c>
      <c r="E130" s="192" t="s">
        <v>2547</v>
      </c>
      <c r="F130" s="193" t="s">
        <v>2548</v>
      </c>
      <c r="G130" s="194" t="s">
        <v>1267</v>
      </c>
      <c r="H130" s="195">
        <v>6</v>
      </c>
      <c r="I130" s="196"/>
      <c r="J130" s="197">
        <f>ROUND(I130*H130,2)</f>
        <v>0</v>
      </c>
      <c r="K130" s="193" t="s">
        <v>1</v>
      </c>
      <c r="L130" s="39"/>
      <c r="M130" s="198" t="s">
        <v>1</v>
      </c>
      <c r="N130" s="199" t="s">
        <v>40</v>
      </c>
      <c r="O130" s="71"/>
      <c r="P130" s="200">
        <f>O130*H130</f>
        <v>0</v>
      </c>
      <c r="Q130" s="200">
        <v>0</v>
      </c>
      <c r="R130" s="200">
        <f>Q130*H130</f>
        <v>0</v>
      </c>
      <c r="S130" s="200">
        <v>0</v>
      </c>
      <c r="T130" s="201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2" t="s">
        <v>290</v>
      </c>
      <c r="AT130" s="202" t="s">
        <v>167</v>
      </c>
      <c r="AU130" s="202" t="s">
        <v>84</v>
      </c>
      <c r="AY130" s="17" t="s">
        <v>164</v>
      </c>
      <c r="BE130" s="203">
        <f>IF(N130="základní",J130,0)</f>
        <v>0</v>
      </c>
      <c r="BF130" s="203">
        <f>IF(N130="snížená",J130,0)</f>
        <v>0</v>
      </c>
      <c r="BG130" s="203">
        <f>IF(N130="zákl. přenesená",J130,0)</f>
        <v>0</v>
      </c>
      <c r="BH130" s="203">
        <f>IF(N130="sníž. přenesená",J130,0)</f>
        <v>0</v>
      </c>
      <c r="BI130" s="203">
        <f>IF(N130="nulová",J130,0)</f>
        <v>0</v>
      </c>
      <c r="BJ130" s="17" t="s">
        <v>82</v>
      </c>
      <c r="BK130" s="203">
        <f>ROUND(I130*H130,2)</f>
        <v>0</v>
      </c>
      <c r="BL130" s="17" t="s">
        <v>290</v>
      </c>
      <c r="BM130" s="202" t="s">
        <v>2549</v>
      </c>
    </row>
    <row r="131" spans="1:65" s="14" customFormat="1" ht="11.25">
      <c r="B131" s="220"/>
      <c r="C131" s="221"/>
      <c r="D131" s="211" t="s">
        <v>176</v>
      </c>
      <c r="E131" s="222" t="s">
        <v>1</v>
      </c>
      <c r="F131" s="223" t="s">
        <v>210</v>
      </c>
      <c r="G131" s="221"/>
      <c r="H131" s="224">
        <v>6</v>
      </c>
      <c r="I131" s="225"/>
      <c r="J131" s="221"/>
      <c r="K131" s="221"/>
      <c r="L131" s="226"/>
      <c r="M131" s="227"/>
      <c r="N131" s="228"/>
      <c r="O131" s="228"/>
      <c r="P131" s="228"/>
      <c r="Q131" s="228"/>
      <c r="R131" s="228"/>
      <c r="S131" s="228"/>
      <c r="T131" s="229"/>
      <c r="AT131" s="230" t="s">
        <v>176</v>
      </c>
      <c r="AU131" s="230" t="s">
        <v>84</v>
      </c>
      <c r="AV131" s="14" t="s">
        <v>84</v>
      </c>
      <c r="AW131" s="14" t="s">
        <v>31</v>
      </c>
      <c r="AX131" s="14" t="s">
        <v>82</v>
      </c>
      <c r="AY131" s="230" t="s">
        <v>164</v>
      </c>
    </row>
    <row r="132" spans="1:65" s="2" customFormat="1" ht="16.5" customHeight="1">
      <c r="A132" s="34"/>
      <c r="B132" s="35"/>
      <c r="C132" s="191" t="s">
        <v>84</v>
      </c>
      <c r="D132" s="191" t="s">
        <v>167</v>
      </c>
      <c r="E132" s="192" t="s">
        <v>2550</v>
      </c>
      <c r="F132" s="193" t="s">
        <v>2551</v>
      </c>
      <c r="G132" s="194" t="s">
        <v>204</v>
      </c>
      <c r="H132" s="195">
        <v>100</v>
      </c>
      <c r="I132" s="196"/>
      <c r="J132" s="197">
        <f>ROUND(I132*H132,2)</f>
        <v>0</v>
      </c>
      <c r="K132" s="193" t="s">
        <v>1</v>
      </c>
      <c r="L132" s="39"/>
      <c r="M132" s="198" t="s">
        <v>1</v>
      </c>
      <c r="N132" s="199" t="s">
        <v>40</v>
      </c>
      <c r="O132" s="71"/>
      <c r="P132" s="200">
        <f>O132*H132</f>
        <v>0</v>
      </c>
      <c r="Q132" s="200">
        <v>0</v>
      </c>
      <c r="R132" s="200">
        <f>Q132*H132</f>
        <v>0</v>
      </c>
      <c r="S132" s="200">
        <v>0</v>
      </c>
      <c r="T132" s="201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2" t="s">
        <v>290</v>
      </c>
      <c r="AT132" s="202" t="s">
        <v>167</v>
      </c>
      <c r="AU132" s="202" t="s">
        <v>84</v>
      </c>
      <c r="AY132" s="17" t="s">
        <v>164</v>
      </c>
      <c r="BE132" s="203">
        <f>IF(N132="základní",J132,0)</f>
        <v>0</v>
      </c>
      <c r="BF132" s="203">
        <f>IF(N132="snížená",J132,0)</f>
        <v>0</v>
      </c>
      <c r="BG132" s="203">
        <f>IF(N132="zákl. přenesená",J132,0)</f>
        <v>0</v>
      </c>
      <c r="BH132" s="203">
        <f>IF(N132="sníž. přenesená",J132,0)</f>
        <v>0</v>
      </c>
      <c r="BI132" s="203">
        <f>IF(N132="nulová",J132,0)</f>
        <v>0</v>
      </c>
      <c r="BJ132" s="17" t="s">
        <v>82</v>
      </c>
      <c r="BK132" s="203">
        <f>ROUND(I132*H132,2)</f>
        <v>0</v>
      </c>
      <c r="BL132" s="17" t="s">
        <v>290</v>
      </c>
      <c r="BM132" s="202" t="s">
        <v>2552</v>
      </c>
    </row>
    <row r="133" spans="1:65" s="14" customFormat="1" ht="11.25">
      <c r="B133" s="220"/>
      <c r="C133" s="221"/>
      <c r="D133" s="211" t="s">
        <v>176</v>
      </c>
      <c r="E133" s="222" t="s">
        <v>1</v>
      </c>
      <c r="F133" s="223" t="s">
        <v>821</v>
      </c>
      <c r="G133" s="221"/>
      <c r="H133" s="224">
        <v>100</v>
      </c>
      <c r="I133" s="225"/>
      <c r="J133" s="221"/>
      <c r="K133" s="221"/>
      <c r="L133" s="226"/>
      <c r="M133" s="227"/>
      <c r="N133" s="228"/>
      <c r="O133" s="228"/>
      <c r="P133" s="228"/>
      <c r="Q133" s="228"/>
      <c r="R133" s="228"/>
      <c r="S133" s="228"/>
      <c r="T133" s="229"/>
      <c r="AT133" s="230" t="s">
        <v>176</v>
      </c>
      <c r="AU133" s="230" t="s">
        <v>84</v>
      </c>
      <c r="AV133" s="14" t="s">
        <v>84</v>
      </c>
      <c r="AW133" s="14" t="s">
        <v>31</v>
      </c>
      <c r="AX133" s="14" t="s">
        <v>82</v>
      </c>
      <c r="AY133" s="230" t="s">
        <v>164</v>
      </c>
    </row>
    <row r="134" spans="1:65" s="2" customFormat="1" ht="16.5" customHeight="1">
      <c r="A134" s="34"/>
      <c r="B134" s="35"/>
      <c r="C134" s="191" t="s">
        <v>165</v>
      </c>
      <c r="D134" s="191" t="s">
        <v>167</v>
      </c>
      <c r="E134" s="192" t="s">
        <v>2553</v>
      </c>
      <c r="F134" s="193" t="s">
        <v>2554</v>
      </c>
      <c r="G134" s="194" t="s">
        <v>1267</v>
      </c>
      <c r="H134" s="195">
        <v>2</v>
      </c>
      <c r="I134" s="196"/>
      <c r="J134" s="197">
        <f>ROUND(I134*H134,2)</f>
        <v>0</v>
      </c>
      <c r="K134" s="193" t="s">
        <v>1</v>
      </c>
      <c r="L134" s="39"/>
      <c r="M134" s="198" t="s">
        <v>1</v>
      </c>
      <c r="N134" s="199" t="s">
        <v>40</v>
      </c>
      <c r="O134" s="71"/>
      <c r="P134" s="200">
        <f>O134*H134</f>
        <v>0</v>
      </c>
      <c r="Q134" s="200">
        <v>0</v>
      </c>
      <c r="R134" s="200">
        <f>Q134*H134</f>
        <v>0</v>
      </c>
      <c r="S134" s="200">
        <v>0</v>
      </c>
      <c r="T134" s="201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2" t="s">
        <v>290</v>
      </c>
      <c r="AT134" s="202" t="s">
        <v>167</v>
      </c>
      <c r="AU134" s="202" t="s">
        <v>84</v>
      </c>
      <c r="AY134" s="17" t="s">
        <v>164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17" t="s">
        <v>82</v>
      </c>
      <c r="BK134" s="203">
        <f>ROUND(I134*H134,2)</f>
        <v>0</v>
      </c>
      <c r="BL134" s="17" t="s">
        <v>290</v>
      </c>
      <c r="BM134" s="202" t="s">
        <v>2555</v>
      </c>
    </row>
    <row r="135" spans="1:65" s="14" customFormat="1" ht="11.25">
      <c r="B135" s="220"/>
      <c r="C135" s="221"/>
      <c r="D135" s="211" t="s">
        <v>176</v>
      </c>
      <c r="E135" s="222" t="s">
        <v>1</v>
      </c>
      <c r="F135" s="223" t="s">
        <v>84</v>
      </c>
      <c r="G135" s="221"/>
      <c r="H135" s="224">
        <v>2</v>
      </c>
      <c r="I135" s="225"/>
      <c r="J135" s="221"/>
      <c r="K135" s="221"/>
      <c r="L135" s="226"/>
      <c r="M135" s="227"/>
      <c r="N135" s="228"/>
      <c r="O135" s="228"/>
      <c r="P135" s="228"/>
      <c r="Q135" s="228"/>
      <c r="R135" s="228"/>
      <c r="S135" s="228"/>
      <c r="T135" s="229"/>
      <c r="AT135" s="230" t="s">
        <v>176</v>
      </c>
      <c r="AU135" s="230" t="s">
        <v>84</v>
      </c>
      <c r="AV135" s="14" t="s">
        <v>84</v>
      </c>
      <c r="AW135" s="14" t="s">
        <v>31</v>
      </c>
      <c r="AX135" s="14" t="s">
        <v>82</v>
      </c>
      <c r="AY135" s="230" t="s">
        <v>164</v>
      </c>
    </row>
    <row r="136" spans="1:65" s="2" customFormat="1" ht="16.5" customHeight="1">
      <c r="A136" s="34"/>
      <c r="B136" s="35"/>
      <c r="C136" s="191" t="s">
        <v>172</v>
      </c>
      <c r="D136" s="191" t="s">
        <v>167</v>
      </c>
      <c r="E136" s="192" t="s">
        <v>2556</v>
      </c>
      <c r="F136" s="193" t="s">
        <v>2557</v>
      </c>
      <c r="G136" s="194" t="s">
        <v>204</v>
      </c>
      <c r="H136" s="195">
        <v>60</v>
      </c>
      <c r="I136" s="196"/>
      <c r="J136" s="197">
        <f>ROUND(I136*H136,2)</f>
        <v>0</v>
      </c>
      <c r="K136" s="193" t="s">
        <v>1</v>
      </c>
      <c r="L136" s="39"/>
      <c r="M136" s="198" t="s">
        <v>1</v>
      </c>
      <c r="N136" s="199" t="s">
        <v>40</v>
      </c>
      <c r="O136" s="71"/>
      <c r="P136" s="200">
        <f>O136*H136</f>
        <v>0</v>
      </c>
      <c r="Q136" s="200">
        <v>0</v>
      </c>
      <c r="R136" s="200">
        <f>Q136*H136</f>
        <v>0</v>
      </c>
      <c r="S136" s="200">
        <v>0</v>
      </c>
      <c r="T136" s="201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2" t="s">
        <v>290</v>
      </c>
      <c r="AT136" s="202" t="s">
        <v>167</v>
      </c>
      <c r="AU136" s="202" t="s">
        <v>84</v>
      </c>
      <c r="AY136" s="17" t="s">
        <v>164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17" t="s">
        <v>82</v>
      </c>
      <c r="BK136" s="203">
        <f>ROUND(I136*H136,2)</f>
        <v>0</v>
      </c>
      <c r="BL136" s="17" t="s">
        <v>290</v>
      </c>
      <c r="BM136" s="202" t="s">
        <v>2558</v>
      </c>
    </row>
    <row r="137" spans="1:65" s="14" customFormat="1" ht="11.25">
      <c r="B137" s="220"/>
      <c r="C137" s="221"/>
      <c r="D137" s="211" t="s">
        <v>176</v>
      </c>
      <c r="E137" s="222" t="s">
        <v>1</v>
      </c>
      <c r="F137" s="223" t="s">
        <v>583</v>
      </c>
      <c r="G137" s="221"/>
      <c r="H137" s="224">
        <v>60</v>
      </c>
      <c r="I137" s="225"/>
      <c r="J137" s="221"/>
      <c r="K137" s="221"/>
      <c r="L137" s="226"/>
      <c r="M137" s="227"/>
      <c r="N137" s="228"/>
      <c r="O137" s="228"/>
      <c r="P137" s="228"/>
      <c r="Q137" s="228"/>
      <c r="R137" s="228"/>
      <c r="S137" s="228"/>
      <c r="T137" s="229"/>
      <c r="AT137" s="230" t="s">
        <v>176</v>
      </c>
      <c r="AU137" s="230" t="s">
        <v>84</v>
      </c>
      <c r="AV137" s="14" t="s">
        <v>84</v>
      </c>
      <c r="AW137" s="14" t="s">
        <v>31</v>
      </c>
      <c r="AX137" s="14" t="s">
        <v>82</v>
      </c>
      <c r="AY137" s="230" t="s">
        <v>164</v>
      </c>
    </row>
    <row r="138" spans="1:65" s="2" customFormat="1" ht="16.5" customHeight="1">
      <c r="A138" s="34"/>
      <c r="B138" s="35"/>
      <c r="C138" s="191" t="s">
        <v>201</v>
      </c>
      <c r="D138" s="191" t="s">
        <v>167</v>
      </c>
      <c r="E138" s="192" t="s">
        <v>2559</v>
      </c>
      <c r="F138" s="193" t="s">
        <v>2560</v>
      </c>
      <c r="G138" s="194" t="s">
        <v>1267</v>
      </c>
      <c r="H138" s="195">
        <v>6</v>
      </c>
      <c r="I138" s="196"/>
      <c r="J138" s="197">
        <f>ROUND(I138*H138,2)</f>
        <v>0</v>
      </c>
      <c r="K138" s="193" t="s">
        <v>1</v>
      </c>
      <c r="L138" s="39"/>
      <c r="M138" s="198" t="s">
        <v>1</v>
      </c>
      <c r="N138" s="199" t="s">
        <v>40</v>
      </c>
      <c r="O138" s="71"/>
      <c r="P138" s="200">
        <f>O138*H138</f>
        <v>0</v>
      </c>
      <c r="Q138" s="200">
        <v>0</v>
      </c>
      <c r="R138" s="200">
        <f>Q138*H138</f>
        <v>0</v>
      </c>
      <c r="S138" s="200">
        <v>0</v>
      </c>
      <c r="T138" s="201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2" t="s">
        <v>290</v>
      </c>
      <c r="AT138" s="202" t="s">
        <v>167</v>
      </c>
      <c r="AU138" s="202" t="s">
        <v>84</v>
      </c>
      <c r="AY138" s="17" t="s">
        <v>164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17" t="s">
        <v>82</v>
      </c>
      <c r="BK138" s="203">
        <f>ROUND(I138*H138,2)</f>
        <v>0</v>
      </c>
      <c r="BL138" s="17" t="s">
        <v>290</v>
      </c>
      <c r="BM138" s="202" t="s">
        <v>2561</v>
      </c>
    </row>
    <row r="139" spans="1:65" s="14" customFormat="1" ht="11.25">
      <c r="B139" s="220"/>
      <c r="C139" s="221"/>
      <c r="D139" s="211" t="s">
        <v>176</v>
      </c>
      <c r="E139" s="222" t="s">
        <v>1</v>
      </c>
      <c r="F139" s="223" t="s">
        <v>210</v>
      </c>
      <c r="G139" s="221"/>
      <c r="H139" s="224">
        <v>6</v>
      </c>
      <c r="I139" s="225"/>
      <c r="J139" s="221"/>
      <c r="K139" s="221"/>
      <c r="L139" s="226"/>
      <c r="M139" s="227"/>
      <c r="N139" s="228"/>
      <c r="O139" s="228"/>
      <c r="P139" s="228"/>
      <c r="Q139" s="228"/>
      <c r="R139" s="228"/>
      <c r="S139" s="228"/>
      <c r="T139" s="229"/>
      <c r="AT139" s="230" t="s">
        <v>176</v>
      </c>
      <c r="AU139" s="230" t="s">
        <v>84</v>
      </c>
      <c r="AV139" s="14" t="s">
        <v>84</v>
      </c>
      <c r="AW139" s="14" t="s">
        <v>31</v>
      </c>
      <c r="AX139" s="14" t="s">
        <v>82</v>
      </c>
      <c r="AY139" s="230" t="s">
        <v>164</v>
      </c>
    </row>
    <row r="140" spans="1:65" s="2" customFormat="1" ht="16.5" customHeight="1">
      <c r="A140" s="34"/>
      <c r="B140" s="35"/>
      <c r="C140" s="191" t="s">
        <v>210</v>
      </c>
      <c r="D140" s="191" t="s">
        <v>167</v>
      </c>
      <c r="E140" s="192" t="s">
        <v>2562</v>
      </c>
      <c r="F140" s="193" t="s">
        <v>2563</v>
      </c>
      <c r="G140" s="194" t="s">
        <v>204</v>
      </c>
      <c r="H140" s="195">
        <v>120</v>
      </c>
      <c r="I140" s="196"/>
      <c r="J140" s="197">
        <f>ROUND(I140*H140,2)</f>
        <v>0</v>
      </c>
      <c r="K140" s="193" t="s">
        <v>1</v>
      </c>
      <c r="L140" s="39"/>
      <c r="M140" s="198" t="s">
        <v>1</v>
      </c>
      <c r="N140" s="199" t="s">
        <v>40</v>
      </c>
      <c r="O140" s="71"/>
      <c r="P140" s="200">
        <f>O140*H140</f>
        <v>0</v>
      </c>
      <c r="Q140" s="200">
        <v>0</v>
      </c>
      <c r="R140" s="200">
        <f>Q140*H140</f>
        <v>0</v>
      </c>
      <c r="S140" s="200">
        <v>0</v>
      </c>
      <c r="T140" s="201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2" t="s">
        <v>290</v>
      </c>
      <c r="AT140" s="202" t="s">
        <v>167</v>
      </c>
      <c r="AU140" s="202" t="s">
        <v>84</v>
      </c>
      <c r="AY140" s="17" t="s">
        <v>164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17" t="s">
        <v>82</v>
      </c>
      <c r="BK140" s="203">
        <f>ROUND(I140*H140,2)</f>
        <v>0</v>
      </c>
      <c r="BL140" s="17" t="s">
        <v>290</v>
      </c>
      <c r="BM140" s="202" t="s">
        <v>2564</v>
      </c>
    </row>
    <row r="141" spans="1:65" s="14" customFormat="1" ht="11.25">
      <c r="B141" s="220"/>
      <c r="C141" s="221"/>
      <c r="D141" s="211" t="s">
        <v>176</v>
      </c>
      <c r="E141" s="222" t="s">
        <v>1</v>
      </c>
      <c r="F141" s="223" t="s">
        <v>947</v>
      </c>
      <c r="G141" s="221"/>
      <c r="H141" s="224">
        <v>120</v>
      </c>
      <c r="I141" s="225"/>
      <c r="J141" s="221"/>
      <c r="K141" s="221"/>
      <c r="L141" s="226"/>
      <c r="M141" s="227"/>
      <c r="N141" s="228"/>
      <c r="O141" s="228"/>
      <c r="P141" s="228"/>
      <c r="Q141" s="228"/>
      <c r="R141" s="228"/>
      <c r="S141" s="228"/>
      <c r="T141" s="229"/>
      <c r="AT141" s="230" t="s">
        <v>176</v>
      </c>
      <c r="AU141" s="230" t="s">
        <v>84</v>
      </c>
      <c r="AV141" s="14" t="s">
        <v>84</v>
      </c>
      <c r="AW141" s="14" t="s">
        <v>31</v>
      </c>
      <c r="AX141" s="14" t="s">
        <v>82</v>
      </c>
      <c r="AY141" s="230" t="s">
        <v>164</v>
      </c>
    </row>
    <row r="142" spans="1:65" s="12" customFormat="1" ht="22.9" customHeight="1">
      <c r="B142" s="175"/>
      <c r="C142" s="176"/>
      <c r="D142" s="177" t="s">
        <v>74</v>
      </c>
      <c r="E142" s="189" t="s">
        <v>2565</v>
      </c>
      <c r="F142" s="189" t="s">
        <v>2566</v>
      </c>
      <c r="G142" s="176"/>
      <c r="H142" s="176"/>
      <c r="I142" s="179"/>
      <c r="J142" s="190">
        <f>BK142</f>
        <v>0</v>
      </c>
      <c r="K142" s="176"/>
      <c r="L142" s="181"/>
      <c r="M142" s="182"/>
      <c r="N142" s="183"/>
      <c r="O142" s="183"/>
      <c r="P142" s="184">
        <f>SUM(P143:P192)</f>
        <v>0</v>
      </c>
      <c r="Q142" s="183"/>
      <c r="R142" s="184">
        <f>SUM(R143:R192)</f>
        <v>2.8E-3</v>
      </c>
      <c r="S142" s="183"/>
      <c r="T142" s="185">
        <f>SUM(T143:T192)</f>
        <v>0</v>
      </c>
      <c r="AR142" s="186" t="s">
        <v>84</v>
      </c>
      <c r="AT142" s="187" t="s">
        <v>74</v>
      </c>
      <c r="AU142" s="187" t="s">
        <v>82</v>
      </c>
      <c r="AY142" s="186" t="s">
        <v>164</v>
      </c>
      <c r="BK142" s="188">
        <f>SUM(BK143:BK192)</f>
        <v>0</v>
      </c>
    </row>
    <row r="143" spans="1:65" s="2" customFormat="1" ht="26.45" customHeight="1">
      <c r="A143" s="34"/>
      <c r="B143" s="35"/>
      <c r="C143" s="232" t="s">
        <v>218</v>
      </c>
      <c r="D143" s="232" t="s">
        <v>291</v>
      </c>
      <c r="E143" s="233" t="s">
        <v>2567</v>
      </c>
      <c r="F143" s="234" t="s">
        <v>2568</v>
      </c>
      <c r="G143" s="235" t="s">
        <v>1267</v>
      </c>
      <c r="H143" s="236">
        <v>16</v>
      </c>
      <c r="I143" s="237"/>
      <c r="J143" s="238">
        <f>ROUND(I143*H143,2)</f>
        <v>0</v>
      </c>
      <c r="K143" s="234" t="s">
        <v>1</v>
      </c>
      <c r="L143" s="239"/>
      <c r="M143" s="240" t="s">
        <v>1</v>
      </c>
      <c r="N143" s="241" t="s">
        <v>40</v>
      </c>
      <c r="O143" s="71"/>
      <c r="P143" s="200">
        <f>O143*H143</f>
        <v>0</v>
      </c>
      <c r="Q143" s="200">
        <v>0</v>
      </c>
      <c r="R143" s="200">
        <f>Q143*H143</f>
        <v>0</v>
      </c>
      <c r="S143" s="200">
        <v>0</v>
      </c>
      <c r="T143" s="201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2" t="s">
        <v>1740</v>
      </c>
      <c r="AT143" s="202" t="s">
        <v>291</v>
      </c>
      <c r="AU143" s="202" t="s">
        <v>84</v>
      </c>
      <c r="AY143" s="17" t="s">
        <v>164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17" t="s">
        <v>82</v>
      </c>
      <c r="BK143" s="203">
        <f>ROUND(I143*H143,2)</f>
        <v>0</v>
      </c>
      <c r="BL143" s="17" t="s">
        <v>1740</v>
      </c>
      <c r="BM143" s="202" t="s">
        <v>2569</v>
      </c>
    </row>
    <row r="144" spans="1:65" s="14" customFormat="1" ht="11.25">
      <c r="B144" s="220"/>
      <c r="C144" s="221"/>
      <c r="D144" s="211" t="s">
        <v>176</v>
      </c>
      <c r="E144" s="222" t="s">
        <v>1</v>
      </c>
      <c r="F144" s="223" t="s">
        <v>290</v>
      </c>
      <c r="G144" s="221"/>
      <c r="H144" s="224">
        <v>16</v>
      </c>
      <c r="I144" s="225"/>
      <c r="J144" s="221"/>
      <c r="K144" s="221"/>
      <c r="L144" s="226"/>
      <c r="M144" s="227"/>
      <c r="N144" s="228"/>
      <c r="O144" s="228"/>
      <c r="P144" s="228"/>
      <c r="Q144" s="228"/>
      <c r="R144" s="228"/>
      <c r="S144" s="228"/>
      <c r="T144" s="229"/>
      <c r="AT144" s="230" t="s">
        <v>176</v>
      </c>
      <c r="AU144" s="230" t="s">
        <v>84</v>
      </c>
      <c r="AV144" s="14" t="s">
        <v>84</v>
      </c>
      <c r="AW144" s="14" t="s">
        <v>31</v>
      </c>
      <c r="AX144" s="14" t="s">
        <v>75</v>
      </c>
      <c r="AY144" s="230" t="s">
        <v>164</v>
      </c>
    </row>
    <row r="145" spans="1:65" s="2" customFormat="1" ht="24" customHeight="1">
      <c r="A145" s="34"/>
      <c r="B145" s="35"/>
      <c r="C145" s="191" t="s">
        <v>227</v>
      </c>
      <c r="D145" s="191" t="s">
        <v>167</v>
      </c>
      <c r="E145" s="192" t="s">
        <v>2570</v>
      </c>
      <c r="F145" s="193" t="s">
        <v>2571</v>
      </c>
      <c r="G145" s="194" t="s">
        <v>393</v>
      </c>
      <c r="H145" s="195">
        <v>16</v>
      </c>
      <c r="I145" s="196"/>
      <c r="J145" s="197">
        <f>ROUND(I145*H145,2)</f>
        <v>0</v>
      </c>
      <c r="K145" s="193" t="s">
        <v>171</v>
      </c>
      <c r="L145" s="39"/>
      <c r="M145" s="198" t="s">
        <v>1</v>
      </c>
      <c r="N145" s="199" t="s">
        <v>40</v>
      </c>
      <c r="O145" s="71"/>
      <c r="P145" s="200">
        <f>O145*H145</f>
        <v>0</v>
      </c>
      <c r="Q145" s="200">
        <v>0</v>
      </c>
      <c r="R145" s="200">
        <f>Q145*H145</f>
        <v>0</v>
      </c>
      <c r="S145" s="200">
        <v>0</v>
      </c>
      <c r="T145" s="201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2" t="s">
        <v>290</v>
      </c>
      <c r="AT145" s="202" t="s">
        <v>167</v>
      </c>
      <c r="AU145" s="202" t="s">
        <v>84</v>
      </c>
      <c r="AY145" s="17" t="s">
        <v>164</v>
      </c>
      <c r="BE145" s="203">
        <f>IF(N145="základní",J145,0)</f>
        <v>0</v>
      </c>
      <c r="BF145" s="203">
        <f>IF(N145="snížená",J145,0)</f>
        <v>0</v>
      </c>
      <c r="BG145" s="203">
        <f>IF(N145="zákl. přenesená",J145,0)</f>
        <v>0</v>
      </c>
      <c r="BH145" s="203">
        <f>IF(N145="sníž. přenesená",J145,0)</f>
        <v>0</v>
      </c>
      <c r="BI145" s="203">
        <f>IF(N145="nulová",J145,0)</f>
        <v>0</v>
      </c>
      <c r="BJ145" s="17" t="s">
        <v>82</v>
      </c>
      <c r="BK145" s="203">
        <f>ROUND(I145*H145,2)</f>
        <v>0</v>
      </c>
      <c r="BL145" s="17" t="s">
        <v>290</v>
      </c>
      <c r="BM145" s="202" t="s">
        <v>2572</v>
      </c>
    </row>
    <row r="146" spans="1:65" s="2" customFormat="1" ht="11.25">
      <c r="A146" s="34"/>
      <c r="B146" s="35"/>
      <c r="C146" s="36"/>
      <c r="D146" s="204" t="s">
        <v>174</v>
      </c>
      <c r="E146" s="36"/>
      <c r="F146" s="205" t="s">
        <v>2573</v>
      </c>
      <c r="G146" s="36"/>
      <c r="H146" s="36"/>
      <c r="I146" s="206"/>
      <c r="J146" s="36"/>
      <c r="K146" s="36"/>
      <c r="L146" s="39"/>
      <c r="M146" s="207"/>
      <c r="N146" s="208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174</v>
      </c>
      <c r="AU146" s="17" t="s">
        <v>84</v>
      </c>
    </row>
    <row r="147" spans="1:65" s="14" customFormat="1" ht="11.25">
      <c r="B147" s="220"/>
      <c r="C147" s="221"/>
      <c r="D147" s="211" t="s">
        <v>176</v>
      </c>
      <c r="E147" s="222" t="s">
        <v>1</v>
      </c>
      <c r="F147" s="223" t="s">
        <v>290</v>
      </c>
      <c r="G147" s="221"/>
      <c r="H147" s="224">
        <v>16</v>
      </c>
      <c r="I147" s="225"/>
      <c r="J147" s="221"/>
      <c r="K147" s="221"/>
      <c r="L147" s="226"/>
      <c r="M147" s="227"/>
      <c r="N147" s="228"/>
      <c r="O147" s="228"/>
      <c r="P147" s="228"/>
      <c r="Q147" s="228"/>
      <c r="R147" s="228"/>
      <c r="S147" s="228"/>
      <c r="T147" s="229"/>
      <c r="AT147" s="230" t="s">
        <v>176</v>
      </c>
      <c r="AU147" s="230" t="s">
        <v>84</v>
      </c>
      <c r="AV147" s="14" t="s">
        <v>84</v>
      </c>
      <c r="AW147" s="14" t="s">
        <v>31</v>
      </c>
      <c r="AX147" s="14" t="s">
        <v>82</v>
      </c>
      <c r="AY147" s="230" t="s">
        <v>164</v>
      </c>
    </row>
    <row r="148" spans="1:65" s="2" customFormat="1" ht="16.5" customHeight="1">
      <c r="A148" s="34"/>
      <c r="B148" s="35"/>
      <c r="C148" s="232" t="s">
        <v>237</v>
      </c>
      <c r="D148" s="232" t="s">
        <v>291</v>
      </c>
      <c r="E148" s="233" t="s">
        <v>2574</v>
      </c>
      <c r="F148" s="234" t="s">
        <v>2575</v>
      </c>
      <c r="G148" s="235" t="s">
        <v>1267</v>
      </c>
      <c r="H148" s="236">
        <v>1</v>
      </c>
      <c r="I148" s="237"/>
      <c r="J148" s="238">
        <f>ROUND(I148*H148,2)</f>
        <v>0</v>
      </c>
      <c r="K148" s="234" t="s">
        <v>1</v>
      </c>
      <c r="L148" s="239"/>
      <c r="M148" s="240" t="s">
        <v>1</v>
      </c>
      <c r="N148" s="241" t="s">
        <v>40</v>
      </c>
      <c r="O148" s="71"/>
      <c r="P148" s="200">
        <f>O148*H148</f>
        <v>0</v>
      </c>
      <c r="Q148" s="200">
        <v>0</v>
      </c>
      <c r="R148" s="200">
        <f>Q148*H148</f>
        <v>0</v>
      </c>
      <c r="S148" s="200">
        <v>0</v>
      </c>
      <c r="T148" s="201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2" t="s">
        <v>1740</v>
      </c>
      <c r="AT148" s="202" t="s">
        <v>291</v>
      </c>
      <c r="AU148" s="202" t="s">
        <v>84</v>
      </c>
      <c r="AY148" s="17" t="s">
        <v>164</v>
      </c>
      <c r="BE148" s="203">
        <f>IF(N148="základní",J148,0)</f>
        <v>0</v>
      </c>
      <c r="BF148" s="203">
        <f>IF(N148="snížená",J148,0)</f>
        <v>0</v>
      </c>
      <c r="BG148" s="203">
        <f>IF(N148="zákl. přenesená",J148,0)</f>
        <v>0</v>
      </c>
      <c r="BH148" s="203">
        <f>IF(N148="sníž. přenesená",J148,0)</f>
        <v>0</v>
      </c>
      <c r="BI148" s="203">
        <f>IF(N148="nulová",J148,0)</f>
        <v>0</v>
      </c>
      <c r="BJ148" s="17" t="s">
        <v>82</v>
      </c>
      <c r="BK148" s="203">
        <f>ROUND(I148*H148,2)</f>
        <v>0</v>
      </c>
      <c r="BL148" s="17" t="s">
        <v>1740</v>
      </c>
      <c r="BM148" s="202" t="s">
        <v>2576</v>
      </c>
    </row>
    <row r="149" spans="1:65" s="14" customFormat="1" ht="11.25">
      <c r="B149" s="220"/>
      <c r="C149" s="221"/>
      <c r="D149" s="211" t="s">
        <v>176</v>
      </c>
      <c r="E149" s="222" t="s">
        <v>1</v>
      </c>
      <c r="F149" s="223" t="s">
        <v>82</v>
      </c>
      <c r="G149" s="221"/>
      <c r="H149" s="224">
        <v>1</v>
      </c>
      <c r="I149" s="225"/>
      <c r="J149" s="221"/>
      <c r="K149" s="221"/>
      <c r="L149" s="226"/>
      <c r="M149" s="227"/>
      <c r="N149" s="228"/>
      <c r="O149" s="228"/>
      <c r="P149" s="228"/>
      <c r="Q149" s="228"/>
      <c r="R149" s="228"/>
      <c r="S149" s="228"/>
      <c r="T149" s="229"/>
      <c r="AT149" s="230" t="s">
        <v>176</v>
      </c>
      <c r="AU149" s="230" t="s">
        <v>84</v>
      </c>
      <c r="AV149" s="14" t="s">
        <v>84</v>
      </c>
      <c r="AW149" s="14" t="s">
        <v>31</v>
      </c>
      <c r="AX149" s="14" t="s">
        <v>75</v>
      </c>
      <c r="AY149" s="230" t="s">
        <v>164</v>
      </c>
    </row>
    <row r="150" spans="1:65" s="2" customFormat="1" ht="26.45" customHeight="1">
      <c r="A150" s="34"/>
      <c r="B150" s="35"/>
      <c r="C150" s="191" t="s">
        <v>247</v>
      </c>
      <c r="D150" s="191" t="s">
        <v>167</v>
      </c>
      <c r="E150" s="192" t="s">
        <v>2577</v>
      </c>
      <c r="F150" s="193" t="s">
        <v>2578</v>
      </c>
      <c r="G150" s="194" t="s">
        <v>393</v>
      </c>
      <c r="H150" s="195">
        <v>1</v>
      </c>
      <c r="I150" s="196"/>
      <c r="J150" s="197">
        <f>ROUND(I150*H150,2)</f>
        <v>0</v>
      </c>
      <c r="K150" s="193" t="s">
        <v>171</v>
      </c>
      <c r="L150" s="39"/>
      <c r="M150" s="198" t="s">
        <v>1</v>
      </c>
      <c r="N150" s="199" t="s">
        <v>40</v>
      </c>
      <c r="O150" s="71"/>
      <c r="P150" s="200">
        <f>O150*H150</f>
        <v>0</v>
      </c>
      <c r="Q150" s="200">
        <v>0</v>
      </c>
      <c r="R150" s="200">
        <f>Q150*H150</f>
        <v>0</v>
      </c>
      <c r="S150" s="200">
        <v>0</v>
      </c>
      <c r="T150" s="201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2" t="s">
        <v>290</v>
      </c>
      <c r="AT150" s="202" t="s">
        <v>167</v>
      </c>
      <c r="AU150" s="202" t="s">
        <v>84</v>
      </c>
      <c r="AY150" s="17" t="s">
        <v>164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17" t="s">
        <v>82</v>
      </c>
      <c r="BK150" s="203">
        <f>ROUND(I150*H150,2)</f>
        <v>0</v>
      </c>
      <c r="BL150" s="17" t="s">
        <v>290</v>
      </c>
      <c r="BM150" s="202" t="s">
        <v>2579</v>
      </c>
    </row>
    <row r="151" spans="1:65" s="2" customFormat="1" ht="11.25">
      <c r="A151" s="34"/>
      <c r="B151" s="35"/>
      <c r="C151" s="36"/>
      <c r="D151" s="204" t="s">
        <v>174</v>
      </c>
      <c r="E151" s="36"/>
      <c r="F151" s="205" t="s">
        <v>2580</v>
      </c>
      <c r="G151" s="36"/>
      <c r="H151" s="36"/>
      <c r="I151" s="206"/>
      <c r="J151" s="36"/>
      <c r="K151" s="36"/>
      <c r="L151" s="39"/>
      <c r="M151" s="207"/>
      <c r="N151" s="208"/>
      <c r="O151" s="71"/>
      <c r="P151" s="71"/>
      <c r="Q151" s="71"/>
      <c r="R151" s="71"/>
      <c r="S151" s="71"/>
      <c r="T151" s="72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174</v>
      </c>
      <c r="AU151" s="17" t="s">
        <v>84</v>
      </c>
    </row>
    <row r="152" spans="1:65" s="14" customFormat="1" ht="11.25">
      <c r="B152" s="220"/>
      <c r="C152" s="221"/>
      <c r="D152" s="211" t="s">
        <v>176</v>
      </c>
      <c r="E152" s="222" t="s">
        <v>1</v>
      </c>
      <c r="F152" s="223" t="s">
        <v>82</v>
      </c>
      <c r="G152" s="221"/>
      <c r="H152" s="224">
        <v>1</v>
      </c>
      <c r="I152" s="225"/>
      <c r="J152" s="221"/>
      <c r="K152" s="221"/>
      <c r="L152" s="226"/>
      <c r="M152" s="227"/>
      <c r="N152" s="228"/>
      <c r="O152" s="228"/>
      <c r="P152" s="228"/>
      <c r="Q152" s="228"/>
      <c r="R152" s="228"/>
      <c r="S152" s="228"/>
      <c r="T152" s="229"/>
      <c r="AT152" s="230" t="s">
        <v>176</v>
      </c>
      <c r="AU152" s="230" t="s">
        <v>84</v>
      </c>
      <c r="AV152" s="14" t="s">
        <v>84</v>
      </c>
      <c r="AW152" s="14" t="s">
        <v>31</v>
      </c>
      <c r="AX152" s="14" t="s">
        <v>82</v>
      </c>
      <c r="AY152" s="230" t="s">
        <v>164</v>
      </c>
    </row>
    <row r="153" spans="1:65" s="2" customFormat="1" ht="24" customHeight="1">
      <c r="A153" s="34"/>
      <c r="B153" s="35"/>
      <c r="C153" s="232" t="s">
        <v>253</v>
      </c>
      <c r="D153" s="232" t="s">
        <v>291</v>
      </c>
      <c r="E153" s="233" t="s">
        <v>2581</v>
      </c>
      <c r="F153" s="234" t="s">
        <v>2582</v>
      </c>
      <c r="G153" s="235" t="s">
        <v>204</v>
      </c>
      <c r="H153" s="236">
        <v>32</v>
      </c>
      <c r="I153" s="237"/>
      <c r="J153" s="238">
        <f>ROUND(I153*H153,2)</f>
        <v>0</v>
      </c>
      <c r="K153" s="234" t="s">
        <v>1</v>
      </c>
      <c r="L153" s="239"/>
      <c r="M153" s="240" t="s">
        <v>1</v>
      </c>
      <c r="N153" s="241" t="s">
        <v>40</v>
      </c>
      <c r="O153" s="71"/>
      <c r="P153" s="200">
        <f>O153*H153</f>
        <v>0</v>
      </c>
      <c r="Q153" s="200">
        <v>0</v>
      </c>
      <c r="R153" s="200">
        <f>Q153*H153</f>
        <v>0</v>
      </c>
      <c r="S153" s="200">
        <v>0</v>
      </c>
      <c r="T153" s="201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2" t="s">
        <v>1740</v>
      </c>
      <c r="AT153" s="202" t="s">
        <v>291</v>
      </c>
      <c r="AU153" s="202" t="s">
        <v>84</v>
      </c>
      <c r="AY153" s="17" t="s">
        <v>164</v>
      </c>
      <c r="BE153" s="203">
        <f>IF(N153="základní",J153,0)</f>
        <v>0</v>
      </c>
      <c r="BF153" s="203">
        <f>IF(N153="snížená",J153,0)</f>
        <v>0</v>
      </c>
      <c r="BG153" s="203">
        <f>IF(N153="zákl. přenesená",J153,0)</f>
        <v>0</v>
      </c>
      <c r="BH153" s="203">
        <f>IF(N153="sníž. přenesená",J153,0)</f>
        <v>0</v>
      </c>
      <c r="BI153" s="203">
        <f>IF(N153="nulová",J153,0)</f>
        <v>0</v>
      </c>
      <c r="BJ153" s="17" t="s">
        <v>82</v>
      </c>
      <c r="BK153" s="203">
        <f>ROUND(I153*H153,2)</f>
        <v>0</v>
      </c>
      <c r="BL153" s="17" t="s">
        <v>1740</v>
      </c>
      <c r="BM153" s="202" t="s">
        <v>2583</v>
      </c>
    </row>
    <row r="154" spans="1:65" s="14" customFormat="1" ht="11.25">
      <c r="B154" s="220"/>
      <c r="C154" s="221"/>
      <c r="D154" s="211" t="s">
        <v>176</v>
      </c>
      <c r="E154" s="222" t="s">
        <v>1</v>
      </c>
      <c r="F154" s="223" t="s">
        <v>406</v>
      </c>
      <c r="G154" s="221"/>
      <c r="H154" s="224">
        <v>32</v>
      </c>
      <c r="I154" s="225"/>
      <c r="J154" s="221"/>
      <c r="K154" s="221"/>
      <c r="L154" s="226"/>
      <c r="M154" s="227"/>
      <c r="N154" s="228"/>
      <c r="O154" s="228"/>
      <c r="P154" s="228"/>
      <c r="Q154" s="228"/>
      <c r="R154" s="228"/>
      <c r="S154" s="228"/>
      <c r="T154" s="229"/>
      <c r="AT154" s="230" t="s">
        <v>176</v>
      </c>
      <c r="AU154" s="230" t="s">
        <v>84</v>
      </c>
      <c r="AV154" s="14" t="s">
        <v>84</v>
      </c>
      <c r="AW154" s="14" t="s">
        <v>31</v>
      </c>
      <c r="AX154" s="14" t="s">
        <v>75</v>
      </c>
      <c r="AY154" s="230" t="s">
        <v>164</v>
      </c>
    </row>
    <row r="155" spans="1:65" s="2" customFormat="1" ht="26.45" customHeight="1">
      <c r="A155" s="34"/>
      <c r="B155" s="35"/>
      <c r="C155" s="191" t="s">
        <v>261</v>
      </c>
      <c r="D155" s="191" t="s">
        <v>167</v>
      </c>
      <c r="E155" s="192" t="s">
        <v>2584</v>
      </c>
      <c r="F155" s="193" t="s">
        <v>2585</v>
      </c>
      <c r="G155" s="194" t="s">
        <v>204</v>
      </c>
      <c r="H155" s="195">
        <v>32</v>
      </c>
      <c r="I155" s="196"/>
      <c r="J155" s="197">
        <f>ROUND(I155*H155,2)</f>
        <v>0</v>
      </c>
      <c r="K155" s="193" t="s">
        <v>171</v>
      </c>
      <c r="L155" s="39"/>
      <c r="M155" s="198" t="s">
        <v>1</v>
      </c>
      <c r="N155" s="199" t="s">
        <v>40</v>
      </c>
      <c r="O155" s="71"/>
      <c r="P155" s="200">
        <f>O155*H155</f>
        <v>0</v>
      </c>
      <c r="Q155" s="200">
        <v>0</v>
      </c>
      <c r="R155" s="200">
        <f>Q155*H155</f>
        <v>0</v>
      </c>
      <c r="S155" s="200">
        <v>0</v>
      </c>
      <c r="T155" s="201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2" t="s">
        <v>290</v>
      </c>
      <c r="AT155" s="202" t="s">
        <v>167</v>
      </c>
      <c r="AU155" s="202" t="s">
        <v>84</v>
      </c>
      <c r="AY155" s="17" t="s">
        <v>164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17" t="s">
        <v>82</v>
      </c>
      <c r="BK155" s="203">
        <f>ROUND(I155*H155,2)</f>
        <v>0</v>
      </c>
      <c r="BL155" s="17" t="s">
        <v>290</v>
      </c>
      <c r="BM155" s="202" t="s">
        <v>2586</v>
      </c>
    </row>
    <row r="156" spans="1:65" s="2" customFormat="1" ht="11.25">
      <c r="A156" s="34"/>
      <c r="B156" s="35"/>
      <c r="C156" s="36"/>
      <c r="D156" s="204" t="s">
        <v>174</v>
      </c>
      <c r="E156" s="36"/>
      <c r="F156" s="205" t="s">
        <v>2587</v>
      </c>
      <c r="G156" s="36"/>
      <c r="H156" s="36"/>
      <c r="I156" s="206"/>
      <c r="J156" s="36"/>
      <c r="K156" s="36"/>
      <c r="L156" s="39"/>
      <c r="M156" s="207"/>
      <c r="N156" s="208"/>
      <c r="O156" s="71"/>
      <c r="P156" s="71"/>
      <c r="Q156" s="71"/>
      <c r="R156" s="71"/>
      <c r="S156" s="71"/>
      <c r="T156" s="72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174</v>
      </c>
      <c r="AU156" s="17" t="s">
        <v>84</v>
      </c>
    </row>
    <row r="157" spans="1:65" s="14" customFormat="1" ht="11.25">
      <c r="B157" s="220"/>
      <c r="C157" s="221"/>
      <c r="D157" s="211" t="s">
        <v>176</v>
      </c>
      <c r="E157" s="222" t="s">
        <v>1</v>
      </c>
      <c r="F157" s="223" t="s">
        <v>406</v>
      </c>
      <c r="G157" s="221"/>
      <c r="H157" s="224">
        <v>32</v>
      </c>
      <c r="I157" s="225"/>
      <c r="J157" s="221"/>
      <c r="K157" s="221"/>
      <c r="L157" s="226"/>
      <c r="M157" s="227"/>
      <c r="N157" s="228"/>
      <c r="O157" s="228"/>
      <c r="P157" s="228"/>
      <c r="Q157" s="228"/>
      <c r="R157" s="228"/>
      <c r="S157" s="228"/>
      <c r="T157" s="229"/>
      <c r="AT157" s="230" t="s">
        <v>176</v>
      </c>
      <c r="AU157" s="230" t="s">
        <v>84</v>
      </c>
      <c r="AV157" s="14" t="s">
        <v>84</v>
      </c>
      <c r="AW157" s="14" t="s">
        <v>31</v>
      </c>
      <c r="AX157" s="14" t="s">
        <v>82</v>
      </c>
      <c r="AY157" s="230" t="s">
        <v>164</v>
      </c>
    </row>
    <row r="158" spans="1:65" s="2" customFormat="1" ht="40.9" customHeight="1">
      <c r="A158" s="34"/>
      <c r="B158" s="35"/>
      <c r="C158" s="232" t="s">
        <v>268</v>
      </c>
      <c r="D158" s="232" t="s">
        <v>291</v>
      </c>
      <c r="E158" s="233" t="s">
        <v>2588</v>
      </c>
      <c r="F158" s="234" t="s">
        <v>2589</v>
      </c>
      <c r="G158" s="235" t="s">
        <v>1267</v>
      </c>
      <c r="H158" s="236">
        <v>1</v>
      </c>
      <c r="I158" s="237"/>
      <c r="J158" s="238">
        <f>ROUND(I158*H158,2)</f>
        <v>0</v>
      </c>
      <c r="K158" s="234" t="s">
        <v>1</v>
      </c>
      <c r="L158" s="239"/>
      <c r="M158" s="240" t="s">
        <v>1</v>
      </c>
      <c r="N158" s="241" t="s">
        <v>40</v>
      </c>
      <c r="O158" s="71"/>
      <c r="P158" s="200">
        <f>O158*H158</f>
        <v>0</v>
      </c>
      <c r="Q158" s="200">
        <v>0</v>
      </c>
      <c r="R158" s="200">
        <f>Q158*H158</f>
        <v>0</v>
      </c>
      <c r="S158" s="200">
        <v>0</v>
      </c>
      <c r="T158" s="201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2" t="s">
        <v>1740</v>
      </c>
      <c r="AT158" s="202" t="s">
        <v>291</v>
      </c>
      <c r="AU158" s="202" t="s">
        <v>84</v>
      </c>
      <c r="AY158" s="17" t="s">
        <v>164</v>
      </c>
      <c r="BE158" s="203">
        <f>IF(N158="základní",J158,0)</f>
        <v>0</v>
      </c>
      <c r="BF158" s="203">
        <f>IF(N158="snížená",J158,0)</f>
        <v>0</v>
      </c>
      <c r="BG158" s="203">
        <f>IF(N158="zákl. přenesená",J158,0)</f>
        <v>0</v>
      </c>
      <c r="BH158" s="203">
        <f>IF(N158="sníž. přenesená",J158,0)</f>
        <v>0</v>
      </c>
      <c r="BI158" s="203">
        <f>IF(N158="nulová",J158,0)</f>
        <v>0</v>
      </c>
      <c r="BJ158" s="17" t="s">
        <v>82</v>
      </c>
      <c r="BK158" s="203">
        <f>ROUND(I158*H158,2)</f>
        <v>0</v>
      </c>
      <c r="BL158" s="17" t="s">
        <v>1740</v>
      </c>
      <c r="BM158" s="202" t="s">
        <v>2590</v>
      </c>
    </row>
    <row r="159" spans="1:65" s="14" customFormat="1" ht="11.25">
      <c r="B159" s="220"/>
      <c r="C159" s="221"/>
      <c r="D159" s="211" t="s">
        <v>176</v>
      </c>
      <c r="E159" s="222" t="s">
        <v>1</v>
      </c>
      <c r="F159" s="223" t="s">
        <v>2591</v>
      </c>
      <c r="G159" s="221"/>
      <c r="H159" s="224">
        <v>1</v>
      </c>
      <c r="I159" s="225"/>
      <c r="J159" s="221"/>
      <c r="K159" s="221"/>
      <c r="L159" s="226"/>
      <c r="M159" s="227"/>
      <c r="N159" s="228"/>
      <c r="O159" s="228"/>
      <c r="P159" s="228"/>
      <c r="Q159" s="228"/>
      <c r="R159" s="228"/>
      <c r="S159" s="228"/>
      <c r="T159" s="229"/>
      <c r="AT159" s="230" t="s">
        <v>176</v>
      </c>
      <c r="AU159" s="230" t="s">
        <v>84</v>
      </c>
      <c r="AV159" s="14" t="s">
        <v>84</v>
      </c>
      <c r="AW159" s="14" t="s">
        <v>31</v>
      </c>
      <c r="AX159" s="14" t="s">
        <v>75</v>
      </c>
      <c r="AY159" s="230" t="s">
        <v>164</v>
      </c>
    </row>
    <row r="160" spans="1:65" s="2" customFormat="1" ht="16.5" customHeight="1">
      <c r="A160" s="34"/>
      <c r="B160" s="35"/>
      <c r="C160" s="232" t="s">
        <v>276</v>
      </c>
      <c r="D160" s="232" t="s">
        <v>291</v>
      </c>
      <c r="E160" s="233" t="s">
        <v>2592</v>
      </c>
      <c r="F160" s="234" t="s">
        <v>2593</v>
      </c>
      <c r="G160" s="235" t="s">
        <v>1267</v>
      </c>
      <c r="H160" s="236">
        <v>16</v>
      </c>
      <c r="I160" s="237"/>
      <c r="J160" s="238">
        <f>ROUND(I160*H160,2)</f>
        <v>0</v>
      </c>
      <c r="K160" s="234" t="s">
        <v>1</v>
      </c>
      <c r="L160" s="239"/>
      <c r="M160" s="240" t="s">
        <v>1</v>
      </c>
      <c r="N160" s="241" t="s">
        <v>40</v>
      </c>
      <c r="O160" s="71"/>
      <c r="P160" s="200">
        <f>O160*H160</f>
        <v>0</v>
      </c>
      <c r="Q160" s="200">
        <v>0</v>
      </c>
      <c r="R160" s="200">
        <f>Q160*H160</f>
        <v>0</v>
      </c>
      <c r="S160" s="200">
        <v>0</v>
      </c>
      <c r="T160" s="201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2" t="s">
        <v>1740</v>
      </c>
      <c r="AT160" s="202" t="s">
        <v>291</v>
      </c>
      <c r="AU160" s="202" t="s">
        <v>84</v>
      </c>
      <c r="AY160" s="17" t="s">
        <v>164</v>
      </c>
      <c r="BE160" s="203">
        <f>IF(N160="základní",J160,0)</f>
        <v>0</v>
      </c>
      <c r="BF160" s="203">
        <f>IF(N160="snížená",J160,0)</f>
        <v>0</v>
      </c>
      <c r="BG160" s="203">
        <f>IF(N160="zákl. přenesená",J160,0)</f>
        <v>0</v>
      </c>
      <c r="BH160" s="203">
        <f>IF(N160="sníž. přenesená",J160,0)</f>
        <v>0</v>
      </c>
      <c r="BI160" s="203">
        <f>IF(N160="nulová",J160,0)</f>
        <v>0</v>
      </c>
      <c r="BJ160" s="17" t="s">
        <v>82</v>
      </c>
      <c r="BK160" s="203">
        <f>ROUND(I160*H160,2)</f>
        <v>0</v>
      </c>
      <c r="BL160" s="17" t="s">
        <v>1740</v>
      </c>
      <c r="BM160" s="202" t="s">
        <v>2594</v>
      </c>
    </row>
    <row r="161" spans="1:65" s="14" customFormat="1" ht="11.25">
      <c r="B161" s="220"/>
      <c r="C161" s="221"/>
      <c r="D161" s="211" t="s">
        <v>176</v>
      </c>
      <c r="E161" s="222" t="s">
        <v>1</v>
      </c>
      <c r="F161" s="223" t="s">
        <v>2595</v>
      </c>
      <c r="G161" s="221"/>
      <c r="H161" s="224">
        <v>16</v>
      </c>
      <c r="I161" s="225"/>
      <c r="J161" s="221"/>
      <c r="K161" s="221"/>
      <c r="L161" s="226"/>
      <c r="M161" s="227"/>
      <c r="N161" s="228"/>
      <c r="O161" s="228"/>
      <c r="P161" s="228"/>
      <c r="Q161" s="228"/>
      <c r="R161" s="228"/>
      <c r="S161" s="228"/>
      <c r="T161" s="229"/>
      <c r="AT161" s="230" t="s">
        <v>176</v>
      </c>
      <c r="AU161" s="230" t="s">
        <v>84</v>
      </c>
      <c r="AV161" s="14" t="s">
        <v>84</v>
      </c>
      <c r="AW161" s="14" t="s">
        <v>31</v>
      </c>
      <c r="AX161" s="14" t="s">
        <v>75</v>
      </c>
      <c r="AY161" s="230" t="s">
        <v>164</v>
      </c>
    </row>
    <row r="162" spans="1:65" s="2" customFormat="1" ht="40.9" customHeight="1">
      <c r="A162" s="34"/>
      <c r="B162" s="35"/>
      <c r="C162" s="232" t="s">
        <v>8</v>
      </c>
      <c r="D162" s="232" t="s">
        <v>291</v>
      </c>
      <c r="E162" s="233" t="s">
        <v>2596</v>
      </c>
      <c r="F162" s="234" t="s">
        <v>2597</v>
      </c>
      <c r="G162" s="235" t="s">
        <v>1267</v>
      </c>
      <c r="H162" s="236">
        <v>16</v>
      </c>
      <c r="I162" s="237"/>
      <c r="J162" s="238">
        <f>ROUND(I162*H162,2)</f>
        <v>0</v>
      </c>
      <c r="K162" s="234" t="s">
        <v>1</v>
      </c>
      <c r="L162" s="239"/>
      <c r="M162" s="240" t="s">
        <v>1</v>
      </c>
      <c r="N162" s="241" t="s">
        <v>40</v>
      </c>
      <c r="O162" s="71"/>
      <c r="P162" s="200">
        <f>O162*H162</f>
        <v>0</v>
      </c>
      <c r="Q162" s="200">
        <v>0</v>
      </c>
      <c r="R162" s="200">
        <f>Q162*H162</f>
        <v>0</v>
      </c>
      <c r="S162" s="200">
        <v>0</v>
      </c>
      <c r="T162" s="201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2" t="s">
        <v>1740</v>
      </c>
      <c r="AT162" s="202" t="s">
        <v>291</v>
      </c>
      <c r="AU162" s="202" t="s">
        <v>84</v>
      </c>
      <c r="AY162" s="17" t="s">
        <v>164</v>
      </c>
      <c r="BE162" s="203">
        <f>IF(N162="základní",J162,0)</f>
        <v>0</v>
      </c>
      <c r="BF162" s="203">
        <f>IF(N162="snížená",J162,0)</f>
        <v>0</v>
      </c>
      <c r="BG162" s="203">
        <f>IF(N162="zákl. přenesená",J162,0)</f>
        <v>0</v>
      </c>
      <c r="BH162" s="203">
        <f>IF(N162="sníž. přenesená",J162,0)</f>
        <v>0</v>
      </c>
      <c r="BI162" s="203">
        <f>IF(N162="nulová",J162,0)</f>
        <v>0</v>
      </c>
      <c r="BJ162" s="17" t="s">
        <v>82</v>
      </c>
      <c r="BK162" s="203">
        <f>ROUND(I162*H162,2)</f>
        <v>0</v>
      </c>
      <c r="BL162" s="17" t="s">
        <v>1740</v>
      </c>
      <c r="BM162" s="202" t="s">
        <v>2598</v>
      </c>
    </row>
    <row r="163" spans="1:65" s="14" customFormat="1" ht="11.25">
      <c r="B163" s="220"/>
      <c r="C163" s="221"/>
      <c r="D163" s="211" t="s">
        <v>176</v>
      </c>
      <c r="E163" s="222" t="s">
        <v>1</v>
      </c>
      <c r="F163" s="223" t="s">
        <v>290</v>
      </c>
      <c r="G163" s="221"/>
      <c r="H163" s="224">
        <v>16</v>
      </c>
      <c r="I163" s="225"/>
      <c r="J163" s="221"/>
      <c r="K163" s="221"/>
      <c r="L163" s="226"/>
      <c r="M163" s="227"/>
      <c r="N163" s="228"/>
      <c r="O163" s="228"/>
      <c r="P163" s="228"/>
      <c r="Q163" s="228"/>
      <c r="R163" s="228"/>
      <c r="S163" s="228"/>
      <c r="T163" s="229"/>
      <c r="AT163" s="230" t="s">
        <v>176</v>
      </c>
      <c r="AU163" s="230" t="s">
        <v>84</v>
      </c>
      <c r="AV163" s="14" t="s">
        <v>84</v>
      </c>
      <c r="AW163" s="14" t="s">
        <v>31</v>
      </c>
      <c r="AX163" s="14" t="s">
        <v>75</v>
      </c>
      <c r="AY163" s="230" t="s">
        <v>164</v>
      </c>
    </row>
    <row r="164" spans="1:65" s="2" customFormat="1" ht="16.5" customHeight="1">
      <c r="A164" s="34"/>
      <c r="B164" s="35"/>
      <c r="C164" s="191" t="s">
        <v>290</v>
      </c>
      <c r="D164" s="191" t="s">
        <v>167</v>
      </c>
      <c r="E164" s="192" t="s">
        <v>2599</v>
      </c>
      <c r="F164" s="193" t="s">
        <v>2600</v>
      </c>
      <c r="G164" s="194" t="s">
        <v>393</v>
      </c>
      <c r="H164" s="195">
        <v>17</v>
      </c>
      <c r="I164" s="196"/>
      <c r="J164" s="197">
        <f>ROUND(I164*H164,2)</f>
        <v>0</v>
      </c>
      <c r="K164" s="193" t="s">
        <v>171</v>
      </c>
      <c r="L164" s="39"/>
      <c r="M164" s="198" t="s">
        <v>1</v>
      </c>
      <c r="N164" s="199" t="s">
        <v>40</v>
      </c>
      <c r="O164" s="71"/>
      <c r="P164" s="200">
        <f>O164*H164</f>
        <v>0</v>
      </c>
      <c r="Q164" s="200">
        <v>0</v>
      </c>
      <c r="R164" s="200">
        <f>Q164*H164</f>
        <v>0</v>
      </c>
      <c r="S164" s="200">
        <v>0</v>
      </c>
      <c r="T164" s="201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2" t="s">
        <v>290</v>
      </c>
      <c r="AT164" s="202" t="s">
        <v>167</v>
      </c>
      <c r="AU164" s="202" t="s">
        <v>84</v>
      </c>
      <c r="AY164" s="17" t="s">
        <v>164</v>
      </c>
      <c r="BE164" s="203">
        <f>IF(N164="základní",J164,0)</f>
        <v>0</v>
      </c>
      <c r="BF164" s="203">
        <f>IF(N164="snížená",J164,0)</f>
        <v>0</v>
      </c>
      <c r="BG164" s="203">
        <f>IF(N164="zákl. přenesená",J164,0)</f>
        <v>0</v>
      </c>
      <c r="BH164" s="203">
        <f>IF(N164="sníž. přenesená",J164,0)</f>
        <v>0</v>
      </c>
      <c r="BI164" s="203">
        <f>IF(N164="nulová",J164,0)</f>
        <v>0</v>
      </c>
      <c r="BJ164" s="17" t="s">
        <v>82</v>
      </c>
      <c r="BK164" s="203">
        <f>ROUND(I164*H164,2)</f>
        <v>0</v>
      </c>
      <c r="BL164" s="17" t="s">
        <v>290</v>
      </c>
      <c r="BM164" s="202" t="s">
        <v>2601</v>
      </c>
    </row>
    <row r="165" spans="1:65" s="2" customFormat="1" ht="11.25">
      <c r="A165" s="34"/>
      <c r="B165" s="35"/>
      <c r="C165" s="36"/>
      <c r="D165" s="204" t="s">
        <v>174</v>
      </c>
      <c r="E165" s="36"/>
      <c r="F165" s="205" t="s">
        <v>2602</v>
      </c>
      <c r="G165" s="36"/>
      <c r="H165" s="36"/>
      <c r="I165" s="206"/>
      <c r="J165" s="36"/>
      <c r="K165" s="36"/>
      <c r="L165" s="39"/>
      <c r="M165" s="207"/>
      <c r="N165" s="208"/>
      <c r="O165" s="71"/>
      <c r="P165" s="71"/>
      <c r="Q165" s="71"/>
      <c r="R165" s="71"/>
      <c r="S165" s="71"/>
      <c r="T165" s="72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174</v>
      </c>
      <c r="AU165" s="17" t="s">
        <v>84</v>
      </c>
    </row>
    <row r="166" spans="1:65" s="14" customFormat="1" ht="11.25">
      <c r="B166" s="220"/>
      <c r="C166" s="221"/>
      <c r="D166" s="211" t="s">
        <v>176</v>
      </c>
      <c r="E166" s="222" t="s">
        <v>1</v>
      </c>
      <c r="F166" s="223" t="s">
        <v>298</v>
      </c>
      <c r="G166" s="221"/>
      <c r="H166" s="224">
        <v>17</v>
      </c>
      <c r="I166" s="225"/>
      <c r="J166" s="221"/>
      <c r="K166" s="221"/>
      <c r="L166" s="226"/>
      <c r="M166" s="227"/>
      <c r="N166" s="228"/>
      <c r="O166" s="228"/>
      <c r="P166" s="228"/>
      <c r="Q166" s="228"/>
      <c r="R166" s="228"/>
      <c r="S166" s="228"/>
      <c r="T166" s="229"/>
      <c r="AT166" s="230" t="s">
        <v>176</v>
      </c>
      <c r="AU166" s="230" t="s">
        <v>84</v>
      </c>
      <c r="AV166" s="14" t="s">
        <v>84</v>
      </c>
      <c r="AW166" s="14" t="s">
        <v>31</v>
      </c>
      <c r="AX166" s="14" t="s">
        <v>82</v>
      </c>
      <c r="AY166" s="230" t="s">
        <v>164</v>
      </c>
    </row>
    <row r="167" spans="1:65" s="2" customFormat="1" ht="40.9" customHeight="1">
      <c r="A167" s="34"/>
      <c r="B167" s="35"/>
      <c r="C167" s="232" t="s">
        <v>298</v>
      </c>
      <c r="D167" s="232" t="s">
        <v>291</v>
      </c>
      <c r="E167" s="233" t="s">
        <v>2603</v>
      </c>
      <c r="F167" s="234" t="s">
        <v>2604</v>
      </c>
      <c r="G167" s="235" t="s">
        <v>1267</v>
      </c>
      <c r="H167" s="236">
        <v>17</v>
      </c>
      <c r="I167" s="237"/>
      <c r="J167" s="238">
        <f>ROUND(I167*H167,2)</f>
        <v>0</v>
      </c>
      <c r="K167" s="234" t="s">
        <v>1</v>
      </c>
      <c r="L167" s="239"/>
      <c r="M167" s="240" t="s">
        <v>1</v>
      </c>
      <c r="N167" s="241" t="s">
        <v>40</v>
      </c>
      <c r="O167" s="71"/>
      <c r="P167" s="200">
        <f>O167*H167</f>
        <v>0</v>
      </c>
      <c r="Q167" s="200">
        <v>0</v>
      </c>
      <c r="R167" s="200">
        <f>Q167*H167</f>
        <v>0</v>
      </c>
      <c r="S167" s="200">
        <v>0</v>
      </c>
      <c r="T167" s="201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2" t="s">
        <v>1740</v>
      </c>
      <c r="AT167" s="202" t="s">
        <v>291</v>
      </c>
      <c r="AU167" s="202" t="s">
        <v>84</v>
      </c>
      <c r="AY167" s="17" t="s">
        <v>164</v>
      </c>
      <c r="BE167" s="203">
        <f>IF(N167="základní",J167,0)</f>
        <v>0</v>
      </c>
      <c r="BF167" s="203">
        <f>IF(N167="snížená",J167,0)</f>
        <v>0</v>
      </c>
      <c r="BG167" s="203">
        <f>IF(N167="zákl. přenesená",J167,0)</f>
        <v>0</v>
      </c>
      <c r="BH167" s="203">
        <f>IF(N167="sníž. přenesená",J167,0)</f>
        <v>0</v>
      </c>
      <c r="BI167" s="203">
        <f>IF(N167="nulová",J167,0)</f>
        <v>0</v>
      </c>
      <c r="BJ167" s="17" t="s">
        <v>82</v>
      </c>
      <c r="BK167" s="203">
        <f>ROUND(I167*H167,2)</f>
        <v>0</v>
      </c>
      <c r="BL167" s="17" t="s">
        <v>1740</v>
      </c>
      <c r="BM167" s="202" t="s">
        <v>2605</v>
      </c>
    </row>
    <row r="168" spans="1:65" s="14" customFormat="1" ht="11.25">
      <c r="B168" s="220"/>
      <c r="C168" s="221"/>
      <c r="D168" s="211" t="s">
        <v>176</v>
      </c>
      <c r="E168" s="222" t="s">
        <v>1</v>
      </c>
      <c r="F168" s="223" t="s">
        <v>298</v>
      </c>
      <c r="G168" s="221"/>
      <c r="H168" s="224">
        <v>17</v>
      </c>
      <c r="I168" s="225"/>
      <c r="J168" s="221"/>
      <c r="K168" s="221"/>
      <c r="L168" s="226"/>
      <c r="M168" s="227"/>
      <c r="N168" s="228"/>
      <c r="O168" s="228"/>
      <c r="P168" s="228"/>
      <c r="Q168" s="228"/>
      <c r="R168" s="228"/>
      <c r="S168" s="228"/>
      <c r="T168" s="229"/>
      <c r="AT168" s="230" t="s">
        <v>176</v>
      </c>
      <c r="AU168" s="230" t="s">
        <v>84</v>
      </c>
      <c r="AV168" s="14" t="s">
        <v>84</v>
      </c>
      <c r="AW168" s="14" t="s">
        <v>31</v>
      </c>
      <c r="AX168" s="14" t="s">
        <v>82</v>
      </c>
      <c r="AY168" s="230" t="s">
        <v>164</v>
      </c>
    </row>
    <row r="169" spans="1:65" s="2" customFormat="1" ht="16.5" customHeight="1">
      <c r="A169" s="34"/>
      <c r="B169" s="35"/>
      <c r="C169" s="232" t="s">
        <v>306</v>
      </c>
      <c r="D169" s="232" t="s">
        <v>291</v>
      </c>
      <c r="E169" s="233" t="s">
        <v>2606</v>
      </c>
      <c r="F169" s="234" t="s">
        <v>2607</v>
      </c>
      <c r="G169" s="235" t="s">
        <v>204</v>
      </c>
      <c r="H169" s="236">
        <v>1200</v>
      </c>
      <c r="I169" s="237"/>
      <c r="J169" s="238">
        <f>ROUND(I169*H169,2)</f>
        <v>0</v>
      </c>
      <c r="K169" s="234" t="s">
        <v>1</v>
      </c>
      <c r="L169" s="239"/>
      <c r="M169" s="240" t="s">
        <v>1</v>
      </c>
      <c r="N169" s="241" t="s">
        <v>40</v>
      </c>
      <c r="O169" s="71"/>
      <c r="P169" s="200">
        <f>O169*H169</f>
        <v>0</v>
      </c>
      <c r="Q169" s="200">
        <v>0</v>
      </c>
      <c r="R169" s="200">
        <f>Q169*H169</f>
        <v>0</v>
      </c>
      <c r="S169" s="200">
        <v>0</v>
      </c>
      <c r="T169" s="201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2" t="s">
        <v>1740</v>
      </c>
      <c r="AT169" s="202" t="s">
        <v>291</v>
      </c>
      <c r="AU169" s="202" t="s">
        <v>84</v>
      </c>
      <c r="AY169" s="17" t="s">
        <v>164</v>
      </c>
      <c r="BE169" s="203">
        <f>IF(N169="základní",J169,0)</f>
        <v>0</v>
      </c>
      <c r="BF169" s="203">
        <f>IF(N169="snížená",J169,0)</f>
        <v>0</v>
      </c>
      <c r="BG169" s="203">
        <f>IF(N169="zákl. přenesená",J169,0)</f>
        <v>0</v>
      </c>
      <c r="BH169" s="203">
        <f>IF(N169="sníž. přenesená",J169,0)</f>
        <v>0</v>
      </c>
      <c r="BI169" s="203">
        <f>IF(N169="nulová",J169,0)</f>
        <v>0</v>
      </c>
      <c r="BJ169" s="17" t="s">
        <v>82</v>
      </c>
      <c r="BK169" s="203">
        <f>ROUND(I169*H169,2)</f>
        <v>0</v>
      </c>
      <c r="BL169" s="17" t="s">
        <v>1740</v>
      </c>
      <c r="BM169" s="202" t="s">
        <v>2608</v>
      </c>
    </row>
    <row r="170" spans="1:65" s="14" customFormat="1" ht="11.25">
      <c r="B170" s="220"/>
      <c r="C170" s="221"/>
      <c r="D170" s="211" t="s">
        <v>176</v>
      </c>
      <c r="E170" s="222" t="s">
        <v>1</v>
      </c>
      <c r="F170" s="223" t="s">
        <v>2609</v>
      </c>
      <c r="G170" s="221"/>
      <c r="H170" s="224">
        <v>1200</v>
      </c>
      <c r="I170" s="225"/>
      <c r="J170" s="221"/>
      <c r="K170" s="221"/>
      <c r="L170" s="226"/>
      <c r="M170" s="227"/>
      <c r="N170" s="228"/>
      <c r="O170" s="228"/>
      <c r="P170" s="228"/>
      <c r="Q170" s="228"/>
      <c r="R170" s="228"/>
      <c r="S170" s="228"/>
      <c r="T170" s="229"/>
      <c r="AT170" s="230" t="s">
        <v>176</v>
      </c>
      <c r="AU170" s="230" t="s">
        <v>84</v>
      </c>
      <c r="AV170" s="14" t="s">
        <v>84</v>
      </c>
      <c r="AW170" s="14" t="s">
        <v>31</v>
      </c>
      <c r="AX170" s="14" t="s">
        <v>82</v>
      </c>
      <c r="AY170" s="230" t="s">
        <v>164</v>
      </c>
    </row>
    <row r="171" spans="1:65" s="2" customFormat="1" ht="26.45" customHeight="1">
      <c r="A171" s="34"/>
      <c r="B171" s="35"/>
      <c r="C171" s="191" t="s">
        <v>312</v>
      </c>
      <c r="D171" s="191" t="s">
        <v>167</v>
      </c>
      <c r="E171" s="192" t="s">
        <v>2610</v>
      </c>
      <c r="F171" s="193" t="s">
        <v>2611</v>
      </c>
      <c r="G171" s="194" t="s">
        <v>204</v>
      </c>
      <c r="H171" s="195">
        <v>1200</v>
      </c>
      <c r="I171" s="196"/>
      <c r="J171" s="197">
        <f>ROUND(I171*H171,2)</f>
        <v>0</v>
      </c>
      <c r="K171" s="193" t="s">
        <v>171</v>
      </c>
      <c r="L171" s="39"/>
      <c r="M171" s="198" t="s">
        <v>1</v>
      </c>
      <c r="N171" s="199" t="s">
        <v>40</v>
      </c>
      <c r="O171" s="71"/>
      <c r="P171" s="200">
        <f>O171*H171</f>
        <v>0</v>
      </c>
      <c r="Q171" s="200">
        <v>0</v>
      </c>
      <c r="R171" s="200">
        <f>Q171*H171</f>
        <v>0</v>
      </c>
      <c r="S171" s="200">
        <v>0</v>
      </c>
      <c r="T171" s="201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2" t="s">
        <v>290</v>
      </c>
      <c r="AT171" s="202" t="s">
        <v>167</v>
      </c>
      <c r="AU171" s="202" t="s">
        <v>84</v>
      </c>
      <c r="AY171" s="17" t="s">
        <v>164</v>
      </c>
      <c r="BE171" s="203">
        <f>IF(N171="základní",J171,0)</f>
        <v>0</v>
      </c>
      <c r="BF171" s="203">
        <f>IF(N171="snížená",J171,0)</f>
        <v>0</v>
      </c>
      <c r="BG171" s="203">
        <f>IF(N171="zákl. přenesená",J171,0)</f>
        <v>0</v>
      </c>
      <c r="BH171" s="203">
        <f>IF(N171="sníž. přenesená",J171,0)</f>
        <v>0</v>
      </c>
      <c r="BI171" s="203">
        <f>IF(N171="nulová",J171,0)</f>
        <v>0</v>
      </c>
      <c r="BJ171" s="17" t="s">
        <v>82</v>
      </c>
      <c r="BK171" s="203">
        <f>ROUND(I171*H171,2)</f>
        <v>0</v>
      </c>
      <c r="BL171" s="17" t="s">
        <v>290</v>
      </c>
      <c r="BM171" s="202" t="s">
        <v>2612</v>
      </c>
    </row>
    <row r="172" spans="1:65" s="2" customFormat="1" ht="11.25">
      <c r="A172" s="34"/>
      <c r="B172" s="35"/>
      <c r="C172" s="36"/>
      <c r="D172" s="204" t="s">
        <v>174</v>
      </c>
      <c r="E172" s="36"/>
      <c r="F172" s="205" t="s">
        <v>2613</v>
      </c>
      <c r="G172" s="36"/>
      <c r="H172" s="36"/>
      <c r="I172" s="206"/>
      <c r="J172" s="36"/>
      <c r="K172" s="36"/>
      <c r="L172" s="39"/>
      <c r="M172" s="207"/>
      <c r="N172" s="208"/>
      <c r="O172" s="71"/>
      <c r="P172" s="71"/>
      <c r="Q172" s="71"/>
      <c r="R172" s="71"/>
      <c r="S172" s="71"/>
      <c r="T172" s="72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174</v>
      </c>
      <c r="AU172" s="17" t="s">
        <v>84</v>
      </c>
    </row>
    <row r="173" spans="1:65" s="14" customFormat="1" ht="11.25">
      <c r="B173" s="220"/>
      <c r="C173" s="221"/>
      <c r="D173" s="211" t="s">
        <v>176</v>
      </c>
      <c r="E173" s="222" t="s">
        <v>1</v>
      </c>
      <c r="F173" s="223" t="s">
        <v>2609</v>
      </c>
      <c r="G173" s="221"/>
      <c r="H173" s="224">
        <v>1200</v>
      </c>
      <c r="I173" s="225"/>
      <c r="J173" s="221"/>
      <c r="K173" s="221"/>
      <c r="L173" s="226"/>
      <c r="M173" s="227"/>
      <c r="N173" s="228"/>
      <c r="O173" s="228"/>
      <c r="P173" s="228"/>
      <c r="Q173" s="228"/>
      <c r="R173" s="228"/>
      <c r="S173" s="228"/>
      <c r="T173" s="229"/>
      <c r="AT173" s="230" t="s">
        <v>176</v>
      </c>
      <c r="AU173" s="230" t="s">
        <v>84</v>
      </c>
      <c r="AV173" s="14" t="s">
        <v>84</v>
      </c>
      <c r="AW173" s="14" t="s">
        <v>31</v>
      </c>
      <c r="AX173" s="14" t="s">
        <v>82</v>
      </c>
      <c r="AY173" s="230" t="s">
        <v>164</v>
      </c>
    </row>
    <row r="174" spans="1:65" s="2" customFormat="1" ht="26.45" customHeight="1">
      <c r="A174" s="34"/>
      <c r="B174" s="35"/>
      <c r="C174" s="191" t="s">
        <v>320</v>
      </c>
      <c r="D174" s="191" t="s">
        <v>167</v>
      </c>
      <c r="E174" s="192" t="s">
        <v>2614</v>
      </c>
      <c r="F174" s="193" t="s">
        <v>2615</v>
      </c>
      <c r="G174" s="194" t="s">
        <v>393</v>
      </c>
      <c r="H174" s="195">
        <v>34</v>
      </c>
      <c r="I174" s="196"/>
      <c r="J174" s="197">
        <f>ROUND(I174*H174,2)</f>
        <v>0</v>
      </c>
      <c r="K174" s="193" t="s">
        <v>171</v>
      </c>
      <c r="L174" s="39"/>
      <c r="M174" s="198" t="s">
        <v>1</v>
      </c>
      <c r="N174" s="199" t="s">
        <v>40</v>
      </c>
      <c r="O174" s="71"/>
      <c r="P174" s="200">
        <f>O174*H174</f>
        <v>0</v>
      </c>
      <c r="Q174" s="200">
        <v>0</v>
      </c>
      <c r="R174" s="200">
        <f>Q174*H174</f>
        <v>0</v>
      </c>
      <c r="S174" s="200">
        <v>0</v>
      </c>
      <c r="T174" s="201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2" t="s">
        <v>290</v>
      </c>
      <c r="AT174" s="202" t="s">
        <v>167</v>
      </c>
      <c r="AU174" s="202" t="s">
        <v>84</v>
      </c>
      <c r="AY174" s="17" t="s">
        <v>164</v>
      </c>
      <c r="BE174" s="203">
        <f>IF(N174="základní",J174,0)</f>
        <v>0</v>
      </c>
      <c r="BF174" s="203">
        <f>IF(N174="snížená",J174,0)</f>
        <v>0</v>
      </c>
      <c r="BG174" s="203">
        <f>IF(N174="zákl. přenesená",J174,0)</f>
        <v>0</v>
      </c>
      <c r="BH174" s="203">
        <f>IF(N174="sníž. přenesená",J174,0)</f>
        <v>0</v>
      </c>
      <c r="BI174" s="203">
        <f>IF(N174="nulová",J174,0)</f>
        <v>0</v>
      </c>
      <c r="BJ174" s="17" t="s">
        <v>82</v>
      </c>
      <c r="BK174" s="203">
        <f>ROUND(I174*H174,2)</f>
        <v>0</v>
      </c>
      <c r="BL174" s="17" t="s">
        <v>290</v>
      </c>
      <c r="BM174" s="202" t="s">
        <v>2616</v>
      </c>
    </row>
    <row r="175" spans="1:65" s="2" customFormat="1" ht="11.25">
      <c r="A175" s="34"/>
      <c r="B175" s="35"/>
      <c r="C175" s="36"/>
      <c r="D175" s="204" t="s">
        <v>174</v>
      </c>
      <c r="E175" s="36"/>
      <c r="F175" s="205" t="s">
        <v>2617</v>
      </c>
      <c r="G175" s="36"/>
      <c r="H175" s="36"/>
      <c r="I175" s="206"/>
      <c r="J175" s="36"/>
      <c r="K175" s="36"/>
      <c r="L175" s="39"/>
      <c r="M175" s="207"/>
      <c r="N175" s="208"/>
      <c r="O175" s="71"/>
      <c r="P175" s="71"/>
      <c r="Q175" s="71"/>
      <c r="R175" s="71"/>
      <c r="S175" s="71"/>
      <c r="T175" s="72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174</v>
      </c>
      <c r="AU175" s="17" t="s">
        <v>84</v>
      </c>
    </row>
    <row r="176" spans="1:65" s="14" customFormat="1" ht="11.25">
      <c r="B176" s="220"/>
      <c r="C176" s="221"/>
      <c r="D176" s="211" t="s">
        <v>176</v>
      </c>
      <c r="E176" s="222" t="s">
        <v>1</v>
      </c>
      <c r="F176" s="223" t="s">
        <v>416</v>
      </c>
      <c r="G176" s="221"/>
      <c r="H176" s="224">
        <v>34</v>
      </c>
      <c r="I176" s="225"/>
      <c r="J176" s="221"/>
      <c r="K176" s="221"/>
      <c r="L176" s="226"/>
      <c r="M176" s="227"/>
      <c r="N176" s="228"/>
      <c r="O176" s="228"/>
      <c r="P176" s="228"/>
      <c r="Q176" s="228"/>
      <c r="R176" s="228"/>
      <c r="S176" s="228"/>
      <c r="T176" s="229"/>
      <c r="AT176" s="230" t="s">
        <v>176</v>
      </c>
      <c r="AU176" s="230" t="s">
        <v>84</v>
      </c>
      <c r="AV176" s="14" t="s">
        <v>84</v>
      </c>
      <c r="AW176" s="14" t="s">
        <v>31</v>
      </c>
      <c r="AX176" s="14" t="s">
        <v>82</v>
      </c>
      <c r="AY176" s="230" t="s">
        <v>164</v>
      </c>
    </row>
    <row r="177" spans="1:65" s="2" customFormat="1" ht="16.5" customHeight="1">
      <c r="A177" s="34"/>
      <c r="B177" s="35"/>
      <c r="C177" s="191" t="s">
        <v>7</v>
      </c>
      <c r="D177" s="191" t="s">
        <v>167</v>
      </c>
      <c r="E177" s="192" t="s">
        <v>2618</v>
      </c>
      <c r="F177" s="193" t="s">
        <v>2619</v>
      </c>
      <c r="G177" s="194" t="s">
        <v>393</v>
      </c>
      <c r="H177" s="195">
        <v>17</v>
      </c>
      <c r="I177" s="196"/>
      <c r="J177" s="197">
        <f>ROUND(I177*H177,2)</f>
        <v>0</v>
      </c>
      <c r="K177" s="193" t="s">
        <v>171</v>
      </c>
      <c r="L177" s="39"/>
      <c r="M177" s="198" t="s">
        <v>1</v>
      </c>
      <c r="N177" s="199" t="s">
        <v>40</v>
      </c>
      <c r="O177" s="71"/>
      <c r="P177" s="200">
        <f>O177*H177</f>
        <v>0</v>
      </c>
      <c r="Q177" s="200">
        <v>0</v>
      </c>
      <c r="R177" s="200">
        <f>Q177*H177</f>
        <v>0</v>
      </c>
      <c r="S177" s="200">
        <v>0</v>
      </c>
      <c r="T177" s="201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2" t="s">
        <v>290</v>
      </c>
      <c r="AT177" s="202" t="s">
        <v>167</v>
      </c>
      <c r="AU177" s="202" t="s">
        <v>84</v>
      </c>
      <c r="AY177" s="17" t="s">
        <v>164</v>
      </c>
      <c r="BE177" s="203">
        <f>IF(N177="základní",J177,0)</f>
        <v>0</v>
      </c>
      <c r="BF177" s="203">
        <f>IF(N177="snížená",J177,0)</f>
        <v>0</v>
      </c>
      <c r="BG177" s="203">
        <f>IF(N177="zákl. přenesená",J177,0)</f>
        <v>0</v>
      </c>
      <c r="BH177" s="203">
        <f>IF(N177="sníž. přenesená",J177,0)</f>
        <v>0</v>
      </c>
      <c r="BI177" s="203">
        <f>IF(N177="nulová",J177,0)</f>
        <v>0</v>
      </c>
      <c r="BJ177" s="17" t="s">
        <v>82</v>
      </c>
      <c r="BK177" s="203">
        <f>ROUND(I177*H177,2)</f>
        <v>0</v>
      </c>
      <c r="BL177" s="17" t="s">
        <v>290</v>
      </c>
      <c r="BM177" s="202" t="s">
        <v>2620</v>
      </c>
    </row>
    <row r="178" spans="1:65" s="2" customFormat="1" ht="11.25">
      <c r="A178" s="34"/>
      <c r="B178" s="35"/>
      <c r="C178" s="36"/>
      <c r="D178" s="204" t="s">
        <v>174</v>
      </c>
      <c r="E178" s="36"/>
      <c r="F178" s="205" t="s">
        <v>2621</v>
      </c>
      <c r="G178" s="36"/>
      <c r="H178" s="36"/>
      <c r="I178" s="206"/>
      <c r="J178" s="36"/>
      <c r="K178" s="36"/>
      <c r="L178" s="39"/>
      <c r="M178" s="207"/>
      <c r="N178" s="208"/>
      <c r="O178" s="71"/>
      <c r="P178" s="71"/>
      <c r="Q178" s="71"/>
      <c r="R178" s="71"/>
      <c r="S178" s="71"/>
      <c r="T178" s="72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174</v>
      </c>
      <c r="AU178" s="17" t="s">
        <v>84</v>
      </c>
    </row>
    <row r="179" spans="1:65" s="14" customFormat="1" ht="11.25">
      <c r="B179" s="220"/>
      <c r="C179" s="221"/>
      <c r="D179" s="211" t="s">
        <v>176</v>
      </c>
      <c r="E179" s="222" t="s">
        <v>1</v>
      </c>
      <c r="F179" s="223" t="s">
        <v>298</v>
      </c>
      <c r="G179" s="221"/>
      <c r="H179" s="224">
        <v>17</v>
      </c>
      <c r="I179" s="225"/>
      <c r="J179" s="221"/>
      <c r="K179" s="221"/>
      <c r="L179" s="226"/>
      <c r="M179" s="227"/>
      <c r="N179" s="228"/>
      <c r="O179" s="228"/>
      <c r="P179" s="228"/>
      <c r="Q179" s="228"/>
      <c r="R179" s="228"/>
      <c r="S179" s="228"/>
      <c r="T179" s="229"/>
      <c r="AT179" s="230" t="s">
        <v>176</v>
      </c>
      <c r="AU179" s="230" t="s">
        <v>84</v>
      </c>
      <c r="AV179" s="14" t="s">
        <v>84</v>
      </c>
      <c r="AW179" s="14" t="s">
        <v>31</v>
      </c>
      <c r="AX179" s="14" t="s">
        <v>82</v>
      </c>
      <c r="AY179" s="230" t="s">
        <v>164</v>
      </c>
    </row>
    <row r="180" spans="1:65" s="2" customFormat="1" ht="16.5" customHeight="1">
      <c r="A180" s="34"/>
      <c r="B180" s="35"/>
      <c r="C180" s="191" t="s">
        <v>344</v>
      </c>
      <c r="D180" s="191" t="s">
        <v>167</v>
      </c>
      <c r="E180" s="192" t="s">
        <v>2622</v>
      </c>
      <c r="F180" s="193" t="s">
        <v>2623</v>
      </c>
      <c r="G180" s="194" t="s">
        <v>393</v>
      </c>
      <c r="H180" s="195">
        <v>17</v>
      </c>
      <c r="I180" s="196"/>
      <c r="J180" s="197">
        <f>ROUND(I180*H180,2)</f>
        <v>0</v>
      </c>
      <c r="K180" s="193" t="s">
        <v>171</v>
      </c>
      <c r="L180" s="39"/>
      <c r="M180" s="198" t="s">
        <v>1</v>
      </c>
      <c r="N180" s="199" t="s">
        <v>40</v>
      </c>
      <c r="O180" s="71"/>
      <c r="P180" s="200">
        <f>O180*H180</f>
        <v>0</v>
      </c>
      <c r="Q180" s="200">
        <v>0</v>
      </c>
      <c r="R180" s="200">
        <f>Q180*H180</f>
        <v>0</v>
      </c>
      <c r="S180" s="200">
        <v>0</v>
      </c>
      <c r="T180" s="201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2" t="s">
        <v>290</v>
      </c>
      <c r="AT180" s="202" t="s">
        <v>167</v>
      </c>
      <c r="AU180" s="202" t="s">
        <v>84</v>
      </c>
      <c r="AY180" s="17" t="s">
        <v>164</v>
      </c>
      <c r="BE180" s="203">
        <f>IF(N180="základní",J180,0)</f>
        <v>0</v>
      </c>
      <c r="BF180" s="203">
        <f>IF(N180="snížená",J180,0)</f>
        <v>0</v>
      </c>
      <c r="BG180" s="203">
        <f>IF(N180="zákl. přenesená",J180,0)</f>
        <v>0</v>
      </c>
      <c r="BH180" s="203">
        <f>IF(N180="sníž. přenesená",J180,0)</f>
        <v>0</v>
      </c>
      <c r="BI180" s="203">
        <f>IF(N180="nulová",J180,0)</f>
        <v>0</v>
      </c>
      <c r="BJ180" s="17" t="s">
        <v>82</v>
      </c>
      <c r="BK180" s="203">
        <f>ROUND(I180*H180,2)</f>
        <v>0</v>
      </c>
      <c r="BL180" s="17" t="s">
        <v>290</v>
      </c>
      <c r="BM180" s="202" t="s">
        <v>2624</v>
      </c>
    </row>
    <row r="181" spans="1:65" s="2" customFormat="1" ht="11.25">
      <c r="A181" s="34"/>
      <c r="B181" s="35"/>
      <c r="C181" s="36"/>
      <c r="D181" s="204" t="s">
        <v>174</v>
      </c>
      <c r="E181" s="36"/>
      <c r="F181" s="205" t="s">
        <v>2625</v>
      </c>
      <c r="G181" s="36"/>
      <c r="H181" s="36"/>
      <c r="I181" s="206"/>
      <c r="J181" s="36"/>
      <c r="K181" s="36"/>
      <c r="L181" s="39"/>
      <c r="M181" s="207"/>
      <c r="N181" s="208"/>
      <c r="O181" s="71"/>
      <c r="P181" s="71"/>
      <c r="Q181" s="71"/>
      <c r="R181" s="71"/>
      <c r="S181" s="71"/>
      <c r="T181" s="72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174</v>
      </c>
      <c r="AU181" s="17" t="s">
        <v>84</v>
      </c>
    </row>
    <row r="182" spans="1:65" s="14" customFormat="1" ht="11.25">
      <c r="B182" s="220"/>
      <c r="C182" s="221"/>
      <c r="D182" s="211" t="s">
        <v>176</v>
      </c>
      <c r="E182" s="222" t="s">
        <v>1</v>
      </c>
      <c r="F182" s="223" t="s">
        <v>298</v>
      </c>
      <c r="G182" s="221"/>
      <c r="H182" s="224">
        <v>17</v>
      </c>
      <c r="I182" s="225"/>
      <c r="J182" s="221"/>
      <c r="K182" s="221"/>
      <c r="L182" s="226"/>
      <c r="M182" s="227"/>
      <c r="N182" s="228"/>
      <c r="O182" s="228"/>
      <c r="P182" s="228"/>
      <c r="Q182" s="228"/>
      <c r="R182" s="228"/>
      <c r="S182" s="228"/>
      <c r="T182" s="229"/>
      <c r="AT182" s="230" t="s">
        <v>176</v>
      </c>
      <c r="AU182" s="230" t="s">
        <v>84</v>
      </c>
      <c r="AV182" s="14" t="s">
        <v>84</v>
      </c>
      <c r="AW182" s="14" t="s">
        <v>31</v>
      </c>
      <c r="AX182" s="14" t="s">
        <v>82</v>
      </c>
      <c r="AY182" s="230" t="s">
        <v>164</v>
      </c>
    </row>
    <row r="183" spans="1:65" s="2" customFormat="1" ht="26.45" customHeight="1">
      <c r="A183" s="34"/>
      <c r="B183" s="35"/>
      <c r="C183" s="191" t="s">
        <v>353</v>
      </c>
      <c r="D183" s="191" t="s">
        <v>167</v>
      </c>
      <c r="E183" s="192" t="s">
        <v>2626</v>
      </c>
      <c r="F183" s="193" t="s">
        <v>2627</v>
      </c>
      <c r="G183" s="194" t="s">
        <v>393</v>
      </c>
      <c r="H183" s="195">
        <v>17</v>
      </c>
      <c r="I183" s="196"/>
      <c r="J183" s="197">
        <f>ROUND(I183*H183,2)</f>
        <v>0</v>
      </c>
      <c r="K183" s="193" t="s">
        <v>171</v>
      </c>
      <c r="L183" s="39"/>
      <c r="M183" s="198" t="s">
        <v>1</v>
      </c>
      <c r="N183" s="199" t="s">
        <v>40</v>
      </c>
      <c r="O183" s="71"/>
      <c r="P183" s="200">
        <f>O183*H183</f>
        <v>0</v>
      </c>
      <c r="Q183" s="200">
        <v>0</v>
      </c>
      <c r="R183" s="200">
        <f>Q183*H183</f>
        <v>0</v>
      </c>
      <c r="S183" s="200">
        <v>0</v>
      </c>
      <c r="T183" s="201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2" t="s">
        <v>290</v>
      </c>
      <c r="AT183" s="202" t="s">
        <v>167</v>
      </c>
      <c r="AU183" s="202" t="s">
        <v>84</v>
      </c>
      <c r="AY183" s="17" t="s">
        <v>164</v>
      </c>
      <c r="BE183" s="203">
        <f>IF(N183="základní",J183,0)</f>
        <v>0</v>
      </c>
      <c r="BF183" s="203">
        <f>IF(N183="snížená",J183,0)</f>
        <v>0</v>
      </c>
      <c r="BG183" s="203">
        <f>IF(N183="zákl. přenesená",J183,0)</f>
        <v>0</v>
      </c>
      <c r="BH183" s="203">
        <f>IF(N183="sníž. přenesená",J183,0)</f>
        <v>0</v>
      </c>
      <c r="BI183" s="203">
        <f>IF(N183="nulová",J183,0)</f>
        <v>0</v>
      </c>
      <c r="BJ183" s="17" t="s">
        <v>82</v>
      </c>
      <c r="BK183" s="203">
        <f>ROUND(I183*H183,2)</f>
        <v>0</v>
      </c>
      <c r="BL183" s="17" t="s">
        <v>290</v>
      </c>
      <c r="BM183" s="202" t="s">
        <v>2628</v>
      </c>
    </row>
    <row r="184" spans="1:65" s="2" customFormat="1" ht="11.25">
      <c r="A184" s="34"/>
      <c r="B184" s="35"/>
      <c r="C184" s="36"/>
      <c r="D184" s="204" t="s">
        <v>174</v>
      </c>
      <c r="E184" s="36"/>
      <c r="F184" s="205" t="s">
        <v>2629</v>
      </c>
      <c r="G184" s="36"/>
      <c r="H184" s="36"/>
      <c r="I184" s="206"/>
      <c r="J184" s="36"/>
      <c r="K184" s="36"/>
      <c r="L184" s="39"/>
      <c r="M184" s="207"/>
      <c r="N184" s="208"/>
      <c r="O184" s="71"/>
      <c r="P184" s="71"/>
      <c r="Q184" s="71"/>
      <c r="R184" s="71"/>
      <c r="S184" s="71"/>
      <c r="T184" s="72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174</v>
      </c>
      <c r="AU184" s="17" t="s">
        <v>84</v>
      </c>
    </row>
    <row r="185" spans="1:65" s="14" customFormat="1" ht="11.25">
      <c r="B185" s="220"/>
      <c r="C185" s="221"/>
      <c r="D185" s="211" t="s">
        <v>176</v>
      </c>
      <c r="E185" s="222" t="s">
        <v>1</v>
      </c>
      <c r="F185" s="223" t="s">
        <v>298</v>
      </c>
      <c r="G185" s="221"/>
      <c r="H185" s="224">
        <v>17</v>
      </c>
      <c r="I185" s="225"/>
      <c r="J185" s="221"/>
      <c r="K185" s="221"/>
      <c r="L185" s="226"/>
      <c r="M185" s="227"/>
      <c r="N185" s="228"/>
      <c r="O185" s="228"/>
      <c r="P185" s="228"/>
      <c r="Q185" s="228"/>
      <c r="R185" s="228"/>
      <c r="S185" s="228"/>
      <c r="T185" s="229"/>
      <c r="AT185" s="230" t="s">
        <v>176</v>
      </c>
      <c r="AU185" s="230" t="s">
        <v>84</v>
      </c>
      <c r="AV185" s="14" t="s">
        <v>84</v>
      </c>
      <c r="AW185" s="14" t="s">
        <v>31</v>
      </c>
      <c r="AX185" s="14" t="s">
        <v>82</v>
      </c>
      <c r="AY185" s="230" t="s">
        <v>164</v>
      </c>
    </row>
    <row r="186" spans="1:65" s="2" customFormat="1" ht="16.5" customHeight="1">
      <c r="A186" s="34"/>
      <c r="B186" s="35"/>
      <c r="C186" s="232" t="s">
        <v>360</v>
      </c>
      <c r="D186" s="232" t="s">
        <v>291</v>
      </c>
      <c r="E186" s="233" t="s">
        <v>2630</v>
      </c>
      <c r="F186" s="234" t="s">
        <v>2631</v>
      </c>
      <c r="G186" s="235" t="s">
        <v>1267</v>
      </c>
      <c r="H186" s="236">
        <v>8</v>
      </c>
      <c r="I186" s="237"/>
      <c r="J186" s="238">
        <f>ROUND(I186*H186,2)</f>
        <v>0</v>
      </c>
      <c r="K186" s="234" t="s">
        <v>1</v>
      </c>
      <c r="L186" s="239"/>
      <c r="M186" s="240" t="s">
        <v>1</v>
      </c>
      <c r="N186" s="241" t="s">
        <v>40</v>
      </c>
      <c r="O186" s="71"/>
      <c r="P186" s="200">
        <f>O186*H186</f>
        <v>0</v>
      </c>
      <c r="Q186" s="200">
        <v>0</v>
      </c>
      <c r="R186" s="200">
        <f>Q186*H186</f>
        <v>0</v>
      </c>
      <c r="S186" s="200">
        <v>0</v>
      </c>
      <c r="T186" s="201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2" t="s">
        <v>1740</v>
      </c>
      <c r="AT186" s="202" t="s">
        <v>291</v>
      </c>
      <c r="AU186" s="202" t="s">
        <v>84</v>
      </c>
      <c r="AY186" s="17" t="s">
        <v>164</v>
      </c>
      <c r="BE186" s="203">
        <f>IF(N186="základní",J186,0)</f>
        <v>0</v>
      </c>
      <c r="BF186" s="203">
        <f>IF(N186="snížená",J186,0)</f>
        <v>0</v>
      </c>
      <c r="BG186" s="203">
        <f>IF(N186="zákl. přenesená",J186,0)</f>
        <v>0</v>
      </c>
      <c r="BH186" s="203">
        <f>IF(N186="sníž. přenesená",J186,0)</f>
        <v>0</v>
      </c>
      <c r="BI186" s="203">
        <f>IF(N186="nulová",J186,0)</f>
        <v>0</v>
      </c>
      <c r="BJ186" s="17" t="s">
        <v>82</v>
      </c>
      <c r="BK186" s="203">
        <f>ROUND(I186*H186,2)</f>
        <v>0</v>
      </c>
      <c r="BL186" s="17" t="s">
        <v>1740</v>
      </c>
      <c r="BM186" s="202" t="s">
        <v>2632</v>
      </c>
    </row>
    <row r="187" spans="1:65" s="14" customFormat="1" ht="11.25">
      <c r="B187" s="220"/>
      <c r="C187" s="221"/>
      <c r="D187" s="211" t="s">
        <v>176</v>
      </c>
      <c r="E187" s="222" t="s">
        <v>1</v>
      </c>
      <c r="F187" s="223" t="s">
        <v>227</v>
      </c>
      <c r="G187" s="221"/>
      <c r="H187" s="224">
        <v>8</v>
      </c>
      <c r="I187" s="225"/>
      <c r="J187" s="221"/>
      <c r="K187" s="221"/>
      <c r="L187" s="226"/>
      <c r="M187" s="227"/>
      <c r="N187" s="228"/>
      <c r="O187" s="228"/>
      <c r="P187" s="228"/>
      <c r="Q187" s="228"/>
      <c r="R187" s="228"/>
      <c r="S187" s="228"/>
      <c r="T187" s="229"/>
      <c r="AT187" s="230" t="s">
        <v>176</v>
      </c>
      <c r="AU187" s="230" t="s">
        <v>84</v>
      </c>
      <c r="AV187" s="14" t="s">
        <v>84</v>
      </c>
      <c r="AW187" s="14" t="s">
        <v>31</v>
      </c>
      <c r="AX187" s="14" t="s">
        <v>82</v>
      </c>
      <c r="AY187" s="230" t="s">
        <v>164</v>
      </c>
    </row>
    <row r="188" spans="1:65" s="2" customFormat="1" ht="16.5" customHeight="1">
      <c r="A188" s="34"/>
      <c r="B188" s="35"/>
      <c r="C188" s="232" t="s">
        <v>365</v>
      </c>
      <c r="D188" s="232" t="s">
        <v>291</v>
      </c>
      <c r="E188" s="233" t="s">
        <v>2456</v>
      </c>
      <c r="F188" s="234" t="s">
        <v>2457</v>
      </c>
      <c r="G188" s="235" t="s">
        <v>2458</v>
      </c>
      <c r="H188" s="236">
        <v>1</v>
      </c>
      <c r="I188" s="237"/>
      <c r="J188" s="238">
        <f>ROUND(I188*H188,2)</f>
        <v>0</v>
      </c>
      <c r="K188" s="234" t="s">
        <v>171</v>
      </c>
      <c r="L188" s="239"/>
      <c r="M188" s="240" t="s">
        <v>1</v>
      </c>
      <c r="N188" s="241" t="s">
        <v>40</v>
      </c>
      <c r="O188" s="71"/>
      <c r="P188" s="200">
        <f>O188*H188</f>
        <v>0</v>
      </c>
      <c r="Q188" s="200">
        <v>1.8E-3</v>
      </c>
      <c r="R188" s="200">
        <f>Q188*H188</f>
        <v>1.8E-3</v>
      </c>
      <c r="S188" s="200">
        <v>0</v>
      </c>
      <c r="T188" s="201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2" t="s">
        <v>227</v>
      </c>
      <c r="AT188" s="202" t="s">
        <v>291</v>
      </c>
      <c r="AU188" s="202" t="s">
        <v>84</v>
      </c>
      <c r="AY188" s="17" t="s">
        <v>164</v>
      </c>
      <c r="BE188" s="203">
        <f>IF(N188="základní",J188,0)</f>
        <v>0</v>
      </c>
      <c r="BF188" s="203">
        <f>IF(N188="snížená",J188,0)</f>
        <v>0</v>
      </c>
      <c r="BG188" s="203">
        <f>IF(N188="zákl. přenesená",J188,0)</f>
        <v>0</v>
      </c>
      <c r="BH188" s="203">
        <f>IF(N188="sníž. přenesená",J188,0)</f>
        <v>0</v>
      </c>
      <c r="BI188" s="203">
        <f>IF(N188="nulová",J188,0)</f>
        <v>0</v>
      </c>
      <c r="BJ188" s="17" t="s">
        <v>82</v>
      </c>
      <c r="BK188" s="203">
        <f>ROUND(I188*H188,2)</f>
        <v>0</v>
      </c>
      <c r="BL188" s="17" t="s">
        <v>172</v>
      </c>
      <c r="BM188" s="202" t="s">
        <v>2633</v>
      </c>
    </row>
    <row r="189" spans="1:65" s="14" customFormat="1" ht="11.25">
      <c r="B189" s="220"/>
      <c r="C189" s="221"/>
      <c r="D189" s="211" t="s">
        <v>176</v>
      </c>
      <c r="E189" s="222" t="s">
        <v>1</v>
      </c>
      <c r="F189" s="223" t="s">
        <v>82</v>
      </c>
      <c r="G189" s="221"/>
      <c r="H189" s="224">
        <v>1</v>
      </c>
      <c r="I189" s="225"/>
      <c r="J189" s="221"/>
      <c r="K189" s="221"/>
      <c r="L189" s="226"/>
      <c r="M189" s="227"/>
      <c r="N189" s="228"/>
      <c r="O189" s="228"/>
      <c r="P189" s="228"/>
      <c r="Q189" s="228"/>
      <c r="R189" s="228"/>
      <c r="S189" s="228"/>
      <c r="T189" s="229"/>
      <c r="AT189" s="230" t="s">
        <v>176</v>
      </c>
      <c r="AU189" s="230" t="s">
        <v>84</v>
      </c>
      <c r="AV189" s="14" t="s">
        <v>84</v>
      </c>
      <c r="AW189" s="14" t="s">
        <v>31</v>
      </c>
      <c r="AX189" s="14" t="s">
        <v>82</v>
      </c>
      <c r="AY189" s="230" t="s">
        <v>164</v>
      </c>
    </row>
    <row r="190" spans="1:65" s="2" customFormat="1" ht="40.9" customHeight="1">
      <c r="A190" s="34"/>
      <c r="B190" s="35"/>
      <c r="C190" s="191" t="s">
        <v>373</v>
      </c>
      <c r="D190" s="191" t="s">
        <v>167</v>
      </c>
      <c r="E190" s="192" t="s">
        <v>2634</v>
      </c>
      <c r="F190" s="193" t="s">
        <v>2635</v>
      </c>
      <c r="G190" s="194" t="s">
        <v>393</v>
      </c>
      <c r="H190" s="195">
        <v>1</v>
      </c>
      <c r="I190" s="196"/>
      <c r="J190" s="197">
        <f>ROUND(I190*H190,2)</f>
        <v>0</v>
      </c>
      <c r="K190" s="193" t="s">
        <v>171</v>
      </c>
      <c r="L190" s="39"/>
      <c r="M190" s="198" t="s">
        <v>1</v>
      </c>
      <c r="N190" s="199" t="s">
        <v>40</v>
      </c>
      <c r="O190" s="71"/>
      <c r="P190" s="200">
        <f>O190*H190</f>
        <v>0</v>
      </c>
      <c r="Q190" s="200">
        <v>1E-3</v>
      </c>
      <c r="R190" s="200">
        <f>Q190*H190</f>
        <v>1E-3</v>
      </c>
      <c r="S190" s="200">
        <v>0</v>
      </c>
      <c r="T190" s="201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2" t="s">
        <v>290</v>
      </c>
      <c r="AT190" s="202" t="s">
        <v>167</v>
      </c>
      <c r="AU190" s="202" t="s">
        <v>84</v>
      </c>
      <c r="AY190" s="17" t="s">
        <v>164</v>
      </c>
      <c r="BE190" s="203">
        <f>IF(N190="základní",J190,0)</f>
        <v>0</v>
      </c>
      <c r="BF190" s="203">
        <f>IF(N190="snížená",J190,0)</f>
        <v>0</v>
      </c>
      <c r="BG190" s="203">
        <f>IF(N190="zákl. přenesená",J190,0)</f>
        <v>0</v>
      </c>
      <c r="BH190" s="203">
        <f>IF(N190="sníž. přenesená",J190,0)</f>
        <v>0</v>
      </c>
      <c r="BI190" s="203">
        <f>IF(N190="nulová",J190,0)</f>
        <v>0</v>
      </c>
      <c r="BJ190" s="17" t="s">
        <v>82</v>
      </c>
      <c r="BK190" s="203">
        <f>ROUND(I190*H190,2)</f>
        <v>0</v>
      </c>
      <c r="BL190" s="17" t="s">
        <v>290</v>
      </c>
      <c r="BM190" s="202" t="s">
        <v>2636</v>
      </c>
    </row>
    <row r="191" spans="1:65" s="2" customFormat="1" ht="11.25">
      <c r="A191" s="34"/>
      <c r="B191" s="35"/>
      <c r="C191" s="36"/>
      <c r="D191" s="204" t="s">
        <v>174</v>
      </c>
      <c r="E191" s="36"/>
      <c r="F191" s="205" t="s">
        <v>2637</v>
      </c>
      <c r="G191" s="36"/>
      <c r="H191" s="36"/>
      <c r="I191" s="206"/>
      <c r="J191" s="36"/>
      <c r="K191" s="36"/>
      <c r="L191" s="39"/>
      <c r="M191" s="207"/>
      <c r="N191" s="208"/>
      <c r="O191" s="71"/>
      <c r="P191" s="71"/>
      <c r="Q191" s="71"/>
      <c r="R191" s="71"/>
      <c r="S191" s="71"/>
      <c r="T191" s="72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174</v>
      </c>
      <c r="AU191" s="17" t="s">
        <v>84</v>
      </c>
    </row>
    <row r="192" spans="1:65" s="14" customFormat="1" ht="11.25">
      <c r="B192" s="220"/>
      <c r="C192" s="221"/>
      <c r="D192" s="211" t="s">
        <v>176</v>
      </c>
      <c r="E192" s="222" t="s">
        <v>1</v>
      </c>
      <c r="F192" s="223" t="s">
        <v>82</v>
      </c>
      <c r="G192" s="221"/>
      <c r="H192" s="224">
        <v>1</v>
      </c>
      <c r="I192" s="225"/>
      <c r="J192" s="221"/>
      <c r="K192" s="221"/>
      <c r="L192" s="226"/>
      <c r="M192" s="227"/>
      <c r="N192" s="228"/>
      <c r="O192" s="228"/>
      <c r="P192" s="228"/>
      <c r="Q192" s="228"/>
      <c r="R192" s="228"/>
      <c r="S192" s="228"/>
      <c r="T192" s="229"/>
      <c r="AT192" s="230" t="s">
        <v>176</v>
      </c>
      <c r="AU192" s="230" t="s">
        <v>84</v>
      </c>
      <c r="AV192" s="14" t="s">
        <v>84</v>
      </c>
      <c r="AW192" s="14" t="s">
        <v>31</v>
      </c>
      <c r="AX192" s="14" t="s">
        <v>82</v>
      </c>
      <c r="AY192" s="230" t="s">
        <v>164</v>
      </c>
    </row>
    <row r="193" spans="1:65" s="12" customFormat="1" ht="22.9" customHeight="1">
      <c r="B193" s="175"/>
      <c r="C193" s="176"/>
      <c r="D193" s="177" t="s">
        <v>74</v>
      </c>
      <c r="E193" s="189" t="s">
        <v>2638</v>
      </c>
      <c r="F193" s="189" t="s">
        <v>2639</v>
      </c>
      <c r="G193" s="176"/>
      <c r="H193" s="176"/>
      <c r="I193" s="179"/>
      <c r="J193" s="190">
        <f>BK193</f>
        <v>0</v>
      </c>
      <c r="K193" s="176"/>
      <c r="L193" s="181"/>
      <c r="M193" s="182"/>
      <c r="N193" s="183"/>
      <c r="O193" s="183"/>
      <c r="P193" s="184">
        <f>SUM(P194:P248)</f>
        <v>0</v>
      </c>
      <c r="Q193" s="183"/>
      <c r="R193" s="184">
        <f>SUM(R194:R248)</f>
        <v>0</v>
      </c>
      <c r="S193" s="183"/>
      <c r="T193" s="185">
        <f>SUM(T194:T248)</f>
        <v>0</v>
      </c>
      <c r="AR193" s="186" t="s">
        <v>84</v>
      </c>
      <c r="AT193" s="187" t="s">
        <v>74</v>
      </c>
      <c r="AU193" s="187" t="s">
        <v>82</v>
      </c>
      <c r="AY193" s="186" t="s">
        <v>164</v>
      </c>
      <c r="BK193" s="188">
        <f>SUM(BK194:BK248)</f>
        <v>0</v>
      </c>
    </row>
    <row r="194" spans="1:65" s="2" customFormat="1" ht="16.5" customHeight="1">
      <c r="A194" s="34"/>
      <c r="B194" s="35"/>
      <c r="C194" s="232" t="s">
        <v>377</v>
      </c>
      <c r="D194" s="232" t="s">
        <v>291</v>
      </c>
      <c r="E194" s="233" t="s">
        <v>2574</v>
      </c>
      <c r="F194" s="234" t="s">
        <v>2575</v>
      </c>
      <c r="G194" s="235" t="s">
        <v>1267</v>
      </c>
      <c r="H194" s="236">
        <v>3</v>
      </c>
      <c r="I194" s="237"/>
      <c r="J194" s="238">
        <f>ROUND(I194*H194,2)</f>
        <v>0</v>
      </c>
      <c r="K194" s="234" t="s">
        <v>1</v>
      </c>
      <c r="L194" s="239"/>
      <c r="M194" s="240" t="s">
        <v>1</v>
      </c>
      <c r="N194" s="241" t="s">
        <v>40</v>
      </c>
      <c r="O194" s="71"/>
      <c r="P194" s="200">
        <f>O194*H194</f>
        <v>0</v>
      </c>
      <c r="Q194" s="200">
        <v>0</v>
      </c>
      <c r="R194" s="200">
        <f>Q194*H194</f>
        <v>0</v>
      </c>
      <c r="S194" s="200">
        <v>0</v>
      </c>
      <c r="T194" s="201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02" t="s">
        <v>1740</v>
      </c>
      <c r="AT194" s="202" t="s">
        <v>291</v>
      </c>
      <c r="AU194" s="202" t="s">
        <v>84</v>
      </c>
      <c r="AY194" s="17" t="s">
        <v>164</v>
      </c>
      <c r="BE194" s="203">
        <f>IF(N194="základní",J194,0)</f>
        <v>0</v>
      </c>
      <c r="BF194" s="203">
        <f>IF(N194="snížená",J194,0)</f>
        <v>0</v>
      </c>
      <c r="BG194" s="203">
        <f>IF(N194="zákl. přenesená",J194,0)</f>
        <v>0</v>
      </c>
      <c r="BH194" s="203">
        <f>IF(N194="sníž. přenesená",J194,0)</f>
        <v>0</v>
      </c>
      <c r="BI194" s="203">
        <f>IF(N194="nulová",J194,0)</f>
        <v>0</v>
      </c>
      <c r="BJ194" s="17" t="s">
        <v>82</v>
      </c>
      <c r="BK194" s="203">
        <f>ROUND(I194*H194,2)</f>
        <v>0</v>
      </c>
      <c r="BL194" s="17" t="s">
        <v>1740</v>
      </c>
      <c r="BM194" s="202" t="s">
        <v>2640</v>
      </c>
    </row>
    <row r="195" spans="1:65" s="14" customFormat="1" ht="11.25">
      <c r="B195" s="220"/>
      <c r="C195" s="221"/>
      <c r="D195" s="211" t="s">
        <v>176</v>
      </c>
      <c r="E195" s="222" t="s">
        <v>1</v>
      </c>
      <c r="F195" s="223" t="s">
        <v>165</v>
      </c>
      <c r="G195" s="221"/>
      <c r="H195" s="224">
        <v>3</v>
      </c>
      <c r="I195" s="225"/>
      <c r="J195" s="221"/>
      <c r="K195" s="221"/>
      <c r="L195" s="226"/>
      <c r="M195" s="227"/>
      <c r="N195" s="228"/>
      <c r="O195" s="228"/>
      <c r="P195" s="228"/>
      <c r="Q195" s="228"/>
      <c r="R195" s="228"/>
      <c r="S195" s="228"/>
      <c r="T195" s="229"/>
      <c r="AT195" s="230" t="s">
        <v>176</v>
      </c>
      <c r="AU195" s="230" t="s">
        <v>84</v>
      </c>
      <c r="AV195" s="14" t="s">
        <v>84</v>
      </c>
      <c r="AW195" s="14" t="s">
        <v>31</v>
      </c>
      <c r="AX195" s="14" t="s">
        <v>82</v>
      </c>
      <c r="AY195" s="230" t="s">
        <v>164</v>
      </c>
    </row>
    <row r="196" spans="1:65" s="2" customFormat="1" ht="26.45" customHeight="1">
      <c r="A196" s="34"/>
      <c r="B196" s="35"/>
      <c r="C196" s="232" t="s">
        <v>384</v>
      </c>
      <c r="D196" s="232" t="s">
        <v>291</v>
      </c>
      <c r="E196" s="233" t="s">
        <v>2641</v>
      </c>
      <c r="F196" s="234" t="s">
        <v>2642</v>
      </c>
      <c r="G196" s="235" t="s">
        <v>1267</v>
      </c>
      <c r="H196" s="236">
        <v>3</v>
      </c>
      <c r="I196" s="237"/>
      <c r="J196" s="238">
        <f>ROUND(I196*H196,2)</f>
        <v>0</v>
      </c>
      <c r="K196" s="234" t="s">
        <v>1</v>
      </c>
      <c r="L196" s="239"/>
      <c r="M196" s="240" t="s">
        <v>1</v>
      </c>
      <c r="N196" s="241" t="s">
        <v>40</v>
      </c>
      <c r="O196" s="71"/>
      <c r="P196" s="200">
        <f>O196*H196</f>
        <v>0</v>
      </c>
      <c r="Q196" s="200">
        <v>0</v>
      </c>
      <c r="R196" s="200">
        <f>Q196*H196</f>
        <v>0</v>
      </c>
      <c r="S196" s="200">
        <v>0</v>
      </c>
      <c r="T196" s="201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02" t="s">
        <v>1740</v>
      </c>
      <c r="AT196" s="202" t="s">
        <v>291</v>
      </c>
      <c r="AU196" s="202" t="s">
        <v>84</v>
      </c>
      <c r="AY196" s="17" t="s">
        <v>164</v>
      </c>
      <c r="BE196" s="203">
        <f>IF(N196="základní",J196,0)</f>
        <v>0</v>
      </c>
      <c r="BF196" s="203">
        <f>IF(N196="snížená",J196,0)</f>
        <v>0</v>
      </c>
      <c r="BG196" s="203">
        <f>IF(N196="zákl. přenesená",J196,0)</f>
        <v>0</v>
      </c>
      <c r="BH196" s="203">
        <f>IF(N196="sníž. přenesená",J196,0)</f>
        <v>0</v>
      </c>
      <c r="BI196" s="203">
        <f>IF(N196="nulová",J196,0)</f>
        <v>0</v>
      </c>
      <c r="BJ196" s="17" t="s">
        <v>82</v>
      </c>
      <c r="BK196" s="203">
        <f>ROUND(I196*H196,2)</f>
        <v>0</v>
      </c>
      <c r="BL196" s="17" t="s">
        <v>1740</v>
      </c>
      <c r="BM196" s="202" t="s">
        <v>2643</v>
      </c>
    </row>
    <row r="197" spans="1:65" s="14" customFormat="1" ht="11.25">
      <c r="B197" s="220"/>
      <c r="C197" s="221"/>
      <c r="D197" s="211" t="s">
        <v>176</v>
      </c>
      <c r="E197" s="222" t="s">
        <v>1</v>
      </c>
      <c r="F197" s="223" t="s">
        <v>165</v>
      </c>
      <c r="G197" s="221"/>
      <c r="H197" s="224">
        <v>3</v>
      </c>
      <c r="I197" s="225"/>
      <c r="J197" s="221"/>
      <c r="K197" s="221"/>
      <c r="L197" s="226"/>
      <c r="M197" s="227"/>
      <c r="N197" s="228"/>
      <c r="O197" s="228"/>
      <c r="P197" s="228"/>
      <c r="Q197" s="228"/>
      <c r="R197" s="228"/>
      <c r="S197" s="228"/>
      <c r="T197" s="229"/>
      <c r="AT197" s="230" t="s">
        <v>176</v>
      </c>
      <c r="AU197" s="230" t="s">
        <v>84</v>
      </c>
      <c r="AV197" s="14" t="s">
        <v>84</v>
      </c>
      <c r="AW197" s="14" t="s">
        <v>31</v>
      </c>
      <c r="AX197" s="14" t="s">
        <v>82</v>
      </c>
      <c r="AY197" s="230" t="s">
        <v>164</v>
      </c>
    </row>
    <row r="198" spans="1:65" s="2" customFormat="1" ht="26.45" customHeight="1">
      <c r="A198" s="34"/>
      <c r="B198" s="35"/>
      <c r="C198" s="191" t="s">
        <v>390</v>
      </c>
      <c r="D198" s="191" t="s">
        <v>167</v>
      </c>
      <c r="E198" s="192" t="s">
        <v>2577</v>
      </c>
      <c r="F198" s="193" t="s">
        <v>2578</v>
      </c>
      <c r="G198" s="194" t="s">
        <v>393</v>
      </c>
      <c r="H198" s="195">
        <v>6</v>
      </c>
      <c r="I198" s="196"/>
      <c r="J198" s="197">
        <f>ROUND(I198*H198,2)</f>
        <v>0</v>
      </c>
      <c r="K198" s="193" t="s">
        <v>171</v>
      </c>
      <c r="L198" s="39"/>
      <c r="M198" s="198" t="s">
        <v>1</v>
      </c>
      <c r="N198" s="199" t="s">
        <v>40</v>
      </c>
      <c r="O198" s="71"/>
      <c r="P198" s="200">
        <f>O198*H198</f>
        <v>0</v>
      </c>
      <c r="Q198" s="200">
        <v>0</v>
      </c>
      <c r="R198" s="200">
        <f>Q198*H198</f>
        <v>0</v>
      </c>
      <c r="S198" s="200">
        <v>0</v>
      </c>
      <c r="T198" s="201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02" t="s">
        <v>290</v>
      </c>
      <c r="AT198" s="202" t="s">
        <v>167</v>
      </c>
      <c r="AU198" s="202" t="s">
        <v>84</v>
      </c>
      <c r="AY198" s="17" t="s">
        <v>164</v>
      </c>
      <c r="BE198" s="203">
        <f>IF(N198="základní",J198,0)</f>
        <v>0</v>
      </c>
      <c r="BF198" s="203">
        <f>IF(N198="snížená",J198,0)</f>
        <v>0</v>
      </c>
      <c r="BG198" s="203">
        <f>IF(N198="zákl. přenesená",J198,0)</f>
        <v>0</v>
      </c>
      <c r="BH198" s="203">
        <f>IF(N198="sníž. přenesená",J198,0)</f>
        <v>0</v>
      </c>
      <c r="BI198" s="203">
        <f>IF(N198="nulová",J198,0)</f>
        <v>0</v>
      </c>
      <c r="BJ198" s="17" t="s">
        <v>82</v>
      </c>
      <c r="BK198" s="203">
        <f>ROUND(I198*H198,2)</f>
        <v>0</v>
      </c>
      <c r="BL198" s="17" t="s">
        <v>290</v>
      </c>
      <c r="BM198" s="202" t="s">
        <v>2644</v>
      </c>
    </row>
    <row r="199" spans="1:65" s="2" customFormat="1" ht="11.25">
      <c r="A199" s="34"/>
      <c r="B199" s="35"/>
      <c r="C199" s="36"/>
      <c r="D199" s="204" t="s">
        <v>174</v>
      </c>
      <c r="E199" s="36"/>
      <c r="F199" s="205" t="s">
        <v>2580</v>
      </c>
      <c r="G199" s="36"/>
      <c r="H199" s="36"/>
      <c r="I199" s="206"/>
      <c r="J199" s="36"/>
      <c r="K199" s="36"/>
      <c r="L199" s="39"/>
      <c r="M199" s="207"/>
      <c r="N199" s="208"/>
      <c r="O199" s="71"/>
      <c r="P199" s="71"/>
      <c r="Q199" s="71"/>
      <c r="R199" s="71"/>
      <c r="S199" s="71"/>
      <c r="T199" s="72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174</v>
      </c>
      <c r="AU199" s="17" t="s">
        <v>84</v>
      </c>
    </row>
    <row r="200" spans="1:65" s="14" customFormat="1" ht="11.25">
      <c r="B200" s="220"/>
      <c r="C200" s="221"/>
      <c r="D200" s="211" t="s">
        <v>176</v>
      </c>
      <c r="E200" s="222" t="s">
        <v>1</v>
      </c>
      <c r="F200" s="223" t="s">
        <v>210</v>
      </c>
      <c r="G200" s="221"/>
      <c r="H200" s="224">
        <v>6</v>
      </c>
      <c r="I200" s="225"/>
      <c r="J200" s="221"/>
      <c r="K200" s="221"/>
      <c r="L200" s="226"/>
      <c r="M200" s="227"/>
      <c r="N200" s="228"/>
      <c r="O200" s="228"/>
      <c r="P200" s="228"/>
      <c r="Q200" s="228"/>
      <c r="R200" s="228"/>
      <c r="S200" s="228"/>
      <c r="T200" s="229"/>
      <c r="AT200" s="230" t="s">
        <v>176</v>
      </c>
      <c r="AU200" s="230" t="s">
        <v>84</v>
      </c>
      <c r="AV200" s="14" t="s">
        <v>84</v>
      </c>
      <c r="AW200" s="14" t="s">
        <v>31</v>
      </c>
      <c r="AX200" s="14" t="s">
        <v>82</v>
      </c>
      <c r="AY200" s="230" t="s">
        <v>164</v>
      </c>
    </row>
    <row r="201" spans="1:65" s="2" customFormat="1" ht="24" customHeight="1">
      <c r="A201" s="34"/>
      <c r="B201" s="35"/>
      <c r="C201" s="232" t="s">
        <v>396</v>
      </c>
      <c r="D201" s="232" t="s">
        <v>291</v>
      </c>
      <c r="E201" s="233" t="s">
        <v>2581</v>
      </c>
      <c r="F201" s="234" t="s">
        <v>2582</v>
      </c>
      <c r="G201" s="235" t="s">
        <v>204</v>
      </c>
      <c r="H201" s="236">
        <v>40</v>
      </c>
      <c r="I201" s="237"/>
      <c r="J201" s="238">
        <f>ROUND(I201*H201,2)</f>
        <v>0</v>
      </c>
      <c r="K201" s="234" t="s">
        <v>1</v>
      </c>
      <c r="L201" s="239"/>
      <c r="M201" s="240" t="s">
        <v>1</v>
      </c>
      <c r="N201" s="241" t="s">
        <v>40</v>
      </c>
      <c r="O201" s="71"/>
      <c r="P201" s="200">
        <f>O201*H201</f>
        <v>0</v>
      </c>
      <c r="Q201" s="200">
        <v>0</v>
      </c>
      <c r="R201" s="200">
        <f>Q201*H201</f>
        <v>0</v>
      </c>
      <c r="S201" s="200">
        <v>0</v>
      </c>
      <c r="T201" s="201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02" t="s">
        <v>1740</v>
      </c>
      <c r="AT201" s="202" t="s">
        <v>291</v>
      </c>
      <c r="AU201" s="202" t="s">
        <v>84</v>
      </c>
      <c r="AY201" s="17" t="s">
        <v>164</v>
      </c>
      <c r="BE201" s="203">
        <f>IF(N201="základní",J201,0)</f>
        <v>0</v>
      </c>
      <c r="BF201" s="203">
        <f>IF(N201="snížená",J201,0)</f>
        <v>0</v>
      </c>
      <c r="BG201" s="203">
        <f>IF(N201="zákl. přenesená",J201,0)</f>
        <v>0</v>
      </c>
      <c r="BH201" s="203">
        <f>IF(N201="sníž. přenesená",J201,0)</f>
        <v>0</v>
      </c>
      <c r="BI201" s="203">
        <f>IF(N201="nulová",J201,0)</f>
        <v>0</v>
      </c>
      <c r="BJ201" s="17" t="s">
        <v>82</v>
      </c>
      <c r="BK201" s="203">
        <f>ROUND(I201*H201,2)</f>
        <v>0</v>
      </c>
      <c r="BL201" s="17" t="s">
        <v>1740</v>
      </c>
      <c r="BM201" s="202" t="s">
        <v>2645</v>
      </c>
    </row>
    <row r="202" spans="1:65" s="14" customFormat="1" ht="11.25">
      <c r="B202" s="220"/>
      <c r="C202" s="221"/>
      <c r="D202" s="211" t="s">
        <v>176</v>
      </c>
      <c r="E202" s="222" t="s">
        <v>1</v>
      </c>
      <c r="F202" s="223" t="s">
        <v>458</v>
      </c>
      <c r="G202" s="221"/>
      <c r="H202" s="224">
        <v>40</v>
      </c>
      <c r="I202" s="225"/>
      <c r="J202" s="221"/>
      <c r="K202" s="221"/>
      <c r="L202" s="226"/>
      <c r="M202" s="227"/>
      <c r="N202" s="228"/>
      <c r="O202" s="228"/>
      <c r="P202" s="228"/>
      <c r="Q202" s="228"/>
      <c r="R202" s="228"/>
      <c r="S202" s="228"/>
      <c r="T202" s="229"/>
      <c r="AT202" s="230" t="s">
        <v>176</v>
      </c>
      <c r="AU202" s="230" t="s">
        <v>84</v>
      </c>
      <c r="AV202" s="14" t="s">
        <v>84</v>
      </c>
      <c r="AW202" s="14" t="s">
        <v>31</v>
      </c>
      <c r="AX202" s="14" t="s">
        <v>82</v>
      </c>
      <c r="AY202" s="230" t="s">
        <v>164</v>
      </c>
    </row>
    <row r="203" spans="1:65" s="2" customFormat="1" ht="26.45" customHeight="1">
      <c r="A203" s="34"/>
      <c r="B203" s="35"/>
      <c r="C203" s="191" t="s">
        <v>401</v>
      </c>
      <c r="D203" s="191" t="s">
        <v>167</v>
      </c>
      <c r="E203" s="192" t="s">
        <v>2584</v>
      </c>
      <c r="F203" s="193" t="s">
        <v>2585</v>
      </c>
      <c r="G203" s="194" t="s">
        <v>204</v>
      </c>
      <c r="H203" s="195">
        <v>40</v>
      </c>
      <c r="I203" s="196"/>
      <c r="J203" s="197">
        <f>ROUND(I203*H203,2)</f>
        <v>0</v>
      </c>
      <c r="K203" s="193" t="s">
        <v>171</v>
      </c>
      <c r="L203" s="39"/>
      <c r="M203" s="198" t="s">
        <v>1</v>
      </c>
      <c r="N203" s="199" t="s">
        <v>40</v>
      </c>
      <c r="O203" s="71"/>
      <c r="P203" s="200">
        <f>O203*H203</f>
        <v>0</v>
      </c>
      <c r="Q203" s="200">
        <v>0</v>
      </c>
      <c r="R203" s="200">
        <f>Q203*H203</f>
        <v>0</v>
      </c>
      <c r="S203" s="200">
        <v>0</v>
      </c>
      <c r="T203" s="201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2" t="s">
        <v>290</v>
      </c>
      <c r="AT203" s="202" t="s">
        <v>167</v>
      </c>
      <c r="AU203" s="202" t="s">
        <v>84</v>
      </c>
      <c r="AY203" s="17" t="s">
        <v>164</v>
      </c>
      <c r="BE203" s="203">
        <f>IF(N203="základní",J203,0)</f>
        <v>0</v>
      </c>
      <c r="BF203" s="203">
        <f>IF(N203="snížená",J203,0)</f>
        <v>0</v>
      </c>
      <c r="BG203" s="203">
        <f>IF(N203="zákl. přenesená",J203,0)</f>
        <v>0</v>
      </c>
      <c r="BH203" s="203">
        <f>IF(N203="sníž. přenesená",J203,0)</f>
        <v>0</v>
      </c>
      <c r="BI203" s="203">
        <f>IF(N203="nulová",J203,0)</f>
        <v>0</v>
      </c>
      <c r="BJ203" s="17" t="s">
        <v>82</v>
      </c>
      <c r="BK203" s="203">
        <f>ROUND(I203*H203,2)</f>
        <v>0</v>
      </c>
      <c r="BL203" s="17" t="s">
        <v>290</v>
      </c>
      <c r="BM203" s="202" t="s">
        <v>2646</v>
      </c>
    </row>
    <row r="204" spans="1:65" s="2" customFormat="1" ht="11.25">
      <c r="A204" s="34"/>
      <c r="B204" s="35"/>
      <c r="C204" s="36"/>
      <c r="D204" s="204" t="s">
        <v>174</v>
      </c>
      <c r="E204" s="36"/>
      <c r="F204" s="205" t="s">
        <v>2587</v>
      </c>
      <c r="G204" s="36"/>
      <c r="H204" s="36"/>
      <c r="I204" s="206"/>
      <c r="J204" s="36"/>
      <c r="K204" s="36"/>
      <c r="L204" s="39"/>
      <c r="M204" s="207"/>
      <c r="N204" s="208"/>
      <c r="O204" s="71"/>
      <c r="P204" s="71"/>
      <c r="Q204" s="71"/>
      <c r="R204" s="71"/>
      <c r="S204" s="71"/>
      <c r="T204" s="72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174</v>
      </c>
      <c r="AU204" s="17" t="s">
        <v>84</v>
      </c>
    </row>
    <row r="205" spans="1:65" s="14" customFormat="1" ht="11.25">
      <c r="B205" s="220"/>
      <c r="C205" s="221"/>
      <c r="D205" s="211" t="s">
        <v>176</v>
      </c>
      <c r="E205" s="222" t="s">
        <v>1</v>
      </c>
      <c r="F205" s="223" t="s">
        <v>458</v>
      </c>
      <c r="G205" s="221"/>
      <c r="H205" s="224">
        <v>40</v>
      </c>
      <c r="I205" s="225"/>
      <c r="J205" s="221"/>
      <c r="K205" s="221"/>
      <c r="L205" s="226"/>
      <c r="M205" s="227"/>
      <c r="N205" s="228"/>
      <c r="O205" s="228"/>
      <c r="P205" s="228"/>
      <c r="Q205" s="228"/>
      <c r="R205" s="228"/>
      <c r="S205" s="228"/>
      <c r="T205" s="229"/>
      <c r="AT205" s="230" t="s">
        <v>176</v>
      </c>
      <c r="AU205" s="230" t="s">
        <v>84</v>
      </c>
      <c r="AV205" s="14" t="s">
        <v>84</v>
      </c>
      <c r="AW205" s="14" t="s">
        <v>31</v>
      </c>
      <c r="AX205" s="14" t="s">
        <v>82</v>
      </c>
      <c r="AY205" s="230" t="s">
        <v>164</v>
      </c>
    </row>
    <row r="206" spans="1:65" s="2" customFormat="1" ht="16.5" customHeight="1">
      <c r="A206" s="34"/>
      <c r="B206" s="35"/>
      <c r="C206" s="232" t="s">
        <v>406</v>
      </c>
      <c r="D206" s="232" t="s">
        <v>291</v>
      </c>
      <c r="E206" s="233" t="s">
        <v>2647</v>
      </c>
      <c r="F206" s="234" t="s">
        <v>2648</v>
      </c>
      <c r="G206" s="235" t="s">
        <v>204</v>
      </c>
      <c r="H206" s="236">
        <v>200</v>
      </c>
      <c r="I206" s="237"/>
      <c r="J206" s="238">
        <f>ROUND(I206*H206,2)</f>
        <v>0</v>
      </c>
      <c r="K206" s="234" t="s">
        <v>1</v>
      </c>
      <c r="L206" s="239"/>
      <c r="M206" s="240" t="s">
        <v>1</v>
      </c>
      <c r="N206" s="241" t="s">
        <v>40</v>
      </c>
      <c r="O206" s="71"/>
      <c r="P206" s="200">
        <f>O206*H206</f>
        <v>0</v>
      </c>
      <c r="Q206" s="200">
        <v>0</v>
      </c>
      <c r="R206" s="200">
        <f>Q206*H206</f>
        <v>0</v>
      </c>
      <c r="S206" s="200">
        <v>0</v>
      </c>
      <c r="T206" s="201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02" t="s">
        <v>1740</v>
      </c>
      <c r="AT206" s="202" t="s">
        <v>291</v>
      </c>
      <c r="AU206" s="202" t="s">
        <v>84</v>
      </c>
      <c r="AY206" s="17" t="s">
        <v>164</v>
      </c>
      <c r="BE206" s="203">
        <f>IF(N206="základní",J206,0)</f>
        <v>0</v>
      </c>
      <c r="BF206" s="203">
        <f>IF(N206="snížená",J206,0)</f>
        <v>0</v>
      </c>
      <c r="BG206" s="203">
        <f>IF(N206="zákl. přenesená",J206,0)</f>
        <v>0</v>
      </c>
      <c r="BH206" s="203">
        <f>IF(N206="sníž. přenesená",J206,0)</f>
        <v>0</v>
      </c>
      <c r="BI206" s="203">
        <f>IF(N206="nulová",J206,0)</f>
        <v>0</v>
      </c>
      <c r="BJ206" s="17" t="s">
        <v>82</v>
      </c>
      <c r="BK206" s="203">
        <f>ROUND(I206*H206,2)</f>
        <v>0</v>
      </c>
      <c r="BL206" s="17" t="s">
        <v>1740</v>
      </c>
      <c r="BM206" s="202" t="s">
        <v>2649</v>
      </c>
    </row>
    <row r="207" spans="1:65" s="14" customFormat="1" ht="11.25">
      <c r="B207" s="220"/>
      <c r="C207" s="221"/>
      <c r="D207" s="211" t="s">
        <v>176</v>
      </c>
      <c r="E207" s="222" t="s">
        <v>1</v>
      </c>
      <c r="F207" s="223" t="s">
        <v>2533</v>
      </c>
      <c r="G207" s="221"/>
      <c r="H207" s="224">
        <v>200</v>
      </c>
      <c r="I207" s="225"/>
      <c r="J207" s="221"/>
      <c r="K207" s="221"/>
      <c r="L207" s="226"/>
      <c r="M207" s="227"/>
      <c r="N207" s="228"/>
      <c r="O207" s="228"/>
      <c r="P207" s="228"/>
      <c r="Q207" s="228"/>
      <c r="R207" s="228"/>
      <c r="S207" s="228"/>
      <c r="T207" s="229"/>
      <c r="AT207" s="230" t="s">
        <v>176</v>
      </c>
      <c r="AU207" s="230" t="s">
        <v>84</v>
      </c>
      <c r="AV207" s="14" t="s">
        <v>84</v>
      </c>
      <c r="AW207" s="14" t="s">
        <v>31</v>
      </c>
      <c r="AX207" s="14" t="s">
        <v>82</v>
      </c>
      <c r="AY207" s="230" t="s">
        <v>164</v>
      </c>
    </row>
    <row r="208" spans="1:65" s="2" customFormat="1" ht="24" customHeight="1">
      <c r="A208" s="34"/>
      <c r="B208" s="35"/>
      <c r="C208" s="191" t="s">
        <v>411</v>
      </c>
      <c r="D208" s="191" t="s">
        <v>167</v>
      </c>
      <c r="E208" s="192" t="s">
        <v>2650</v>
      </c>
      <c r="F208" s="193" t="s">
        <v>2651</v>
      </c>
      <c r="G208" s="194" t="s">
        <v>204</v>
      </c>
      <c r="H208" s="195">
        <v>200</v>
      </c>
      <c r="I208" s="196"/>
      <c r="J208" s="197">
        <f>ROUND(I208*H208,2)</f>
        <v>0</v>
      </c>
      <c r="K208" s="193" t="s">
        <v>171</v>
      </c>
      <c r="L208" s="39"/>
      <c r="M208" s="198" t="s">
        <v>1</v>
      </c>
      <c r="N208" s="199" t="s">
        <v>40</v>
      </c>
      <c r="O208" s="71"/>
      <c r="P208" s="200">
        <f>O208*H208</f>
        <v>0</v>
      </c>
      <c r="Q208" s="200">
        <v>0</v>
      </c>
      <c r="R208" s="200">
        <f>Q208*H208</f>
        <v>0</v>
      </c>
      <c r="S208" s="200">
        <v>0</v>
      </c>
      <c r="T208" s="201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02" t="s">
        <v>290</v>
      </c>
      <c r="AT208" s="202" t="s">
        <v>167</v>
      </c>
      <c r="AU208" s="202" t="s">
        <v>84</v>
      </c>
      <c r="AY208" s="17" t="s">
        <v>164</v>
      </c>
      <c r="BE208" s="203">
        <f>IF(N208="základní",J208,0)</f>
        <v>0</v>
      </c>
      <c r="BF208" s="203">
        <f>IF(N208="snížená",J208,0)</f>
        <v>0</v>
      </c>
      <c r="BG208" s="203">
        <f>IF(N208="zákl. přenesená",J208,0)</f>
        <v>0</v>
      </c>
      <c r="BH208" s="203">
        <f>IF(N208="sníž. přenesená",J208,0)</f>
        <v>0</v>
      </c>
      <c r="BI208" s="203">
        <f>IF(N208="nulová",J208,0)</f>
        <v>0</v>
      </c>
      <c r="BJ208" s="17" t="s">
        <v>82</v>
      </c>
      <c r="BK208" s="203">
        <f>ROUND(I208*H208,2)</f>
        <v>0</v>
      </c>
      <c r="BL208" s="17" t="s">
        <v>290</v>
      </c>
      <c r="BM208" s="202" t="s">
        <v>2652</v>
      </c>
    </row>
    <row r="209" spans="1:65" s="2" customFormat="1" ht="11.25">
      <c r="A209" s="34"/>
      <c r="B209" s="35"/>
      <c r="C209" s="36"/>
      <c r="D209" s="204" t="s">
        <v>174</v>
      </c>
      <c r="E209" s="36"/>
      <c r="F209" s="205" t="s">
        <v>2653</v>
      </c>
      <c r="G209" s="36"/>
      <c r="H209" s="36"/>
      <c r="I209" s="206"/>
      <c r="J209" s="36"/>
      <c r="K209" s="36"/>
      <c r="L209" s="39"/>
      <c r="M209" s="207"/>
      <c r="N209" s="208"/>
      <c r="O209" s="71"/>
      <c r="P209" s="71"/>
      <c r="Q209" s="71"/>
      <c r="R209" s="71"/>
      <c r="S209" s="71"/>
      <c r="T209" s="72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174</v>
      </c>
      <c r="AU209" s="17" t="s">
        <v>84</v>
      </c>
    </row>
    <row r="210" spans="1:65" s="14" customFormat="1" ht="11.25">
      <c r="B210" s="220"/>
      <c r="C210" s="221"/>
      <c r="D210" s="211" t="s">
        <v>176</v>
      </c>
      <c r="E210" s="222" t="s">
        <v>1</v>
      </c>
      <c r="F210" s="223" t="s">
        <v>2533</v>
      </c>
      <c r="G210" s="221"/>
      <c r="H210" s="224">
        <v>200</v>
      </c>
      <c r="I210" s="225"/>
      <c r="J210" s="221"/>
      <c r="K210" s="221"/>
      <c r="L210" s="226"/>
      <c r="M210" s="227"/>
      <c r="N210" s="228"/>
      <c r="O210" s="228"/>
      <c r="P210" s="228"/>
      <c r="Q210" s="228"/>
      <c r="R210" s="228"/>
      <c r="S210" s="228"/>
      <c r="T210" s="229"/>
      <c r="AT210" s="230" t="s">
        <v>176</v>
      </c>
      <c r="AU210" s="230" t="s">
        <v>84</v>
      </c>
      <c r="AV210" s="14" t="s">
        <v>84</v>
      </c>
      <c r="AW210" s="14" t="s">
        <v>31</v>
      </c>
      <c r="AX210" s="14" t="s">
        <v>82</v>
      </c>
      <c r="AY210" s="230" t="s">
        <v>164</v>
      </c>
    </row>
    <row r="211" spans="1:65" s="2" customFormat="1" ht="26.45" customHeight="1">
      <c r="A211" s="34"/>
      <c r="B211" s="35"/>
      <c r="C211" s="232" t="s">
        <v>416</v>
      </c>
      <c r="D211" s="232" t="s">
        <v>291</v>
      </c>
      <c r="E211" s="233" t="s">
        <v>2654</v>
      </c>
      <c r="F211" s="234" t="s">
        <v>2655</v>
      </c>
      <c r="G211" s="235" t="s">
        <v>1267</v>
      </c>
      <c r="H211" s="236">
        <v>4</v>
      </c>
      <c r="I211" s="237"/>
      <c r="J211" s="238">
        <f>ROUND(I211*H211,2)</f>
        <v>0</v>
      </c>
      <c r="K211" s="234" t="s">
        <v>1</v>
      </c>
      <c r="L211" s="239"/>
      <c r="M211" s="240" t="s">
        <v>1</v>
      </c>
      <c r="N211" s="241" t="s">
        <v>40</v>
      </c>
      <c r="O211" s="71"/>
      <c r="P211" s="200">
        <f>O211*H211</f>
        <v>0</v>
      </c>
      <c r="Q211" s="200">
        <v>0</v>
      </c>
      <c r="R211" s="200">
        <f>Q211*H211</f>
        <v>0</v>
      </c>
      <c r="S211" s="200">
        <v>0</v>
      </c>
      <c r="T211" s="201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02" t="s">
        <v>1740</v>
      </c>
      <c r="AT211" s="202" t="s">
        <v>291</v>
      </c>
      <c r="AU211" s="202" t="s">
        <v>84</v>
      </c>
      <c r="AY211" s="17" t="s">
        <v>164</v>
      </c>
      <c r="BE211" s="203">
        <f>IF(N211="základní",J211,0)</f>
        <v>0</v>
      </c>
      <c r="BF211" s="203">
        <f>IF(N211="snížená",J211,0)</f>
        <v>0</v>
      </c>
      <c r="BG211" s="203">
        <f>IF(N211="zákl. přenesená",J211,0)</f>
        <v>0</v>
      </c>
      <c r="BH211" s="203">
        <f>IF(N211="sníž. přenesená",J211,0)</f>
        <v>0</v>
      </c>
      <c r="BI211" s="203">
        <f>IF(N211="nulová",J211,0)</f>
        <v>0</v>
      </c>
      <c r="BJ211" s="17" t="s">
        <v>82</v>
      </c>
      <c r="BK211" s="203">
        <f>ROUND(I211*H211,2)</f>
        <v>0</v>
      </c>
      <c r="BL211" s="17" t="s">
        <v>1740</v>
      </c>
      <c r="BM211" s="202" t="s">
        <v>2656</v>
      </c>
    </row>
    <row r="212" spans="1:65" s="14" customFormat="1" ht="11.25">
      <c r="B212" s="220"/>
      <c r="C212" s="221"/>
      <c r="D212" s="211" t="s">
        <v>176</v>
      </c>
      <c r="E212" s="222" t="s">
        <v>1</v>
      </c>
      <c r="F212" s="223" t="s">
        <v>172</v>
      </c>
      <c r="G212" s="221"/>
      <c r="H212" s="224">
        <v>4</v>
      </c>
      <c r="I212" s="225"/>
      <c r="J212" s="221"/>
      <c r="K212" s="221"/>
      <c r="L212" s="226"/>
      <c r="M212" s="227"/>
      <c r="N212" s="228"/>
      <c r="O212" s="228"/>
      <c r="P212" s="228"/>
      <c r="Q212" s="228"/>
      <c r="R212" s="228"/>
      <c r="S212" s="228"/>
      <c r="T212" s="229"/>
      <c r="AT212" s="230" t="s">
        <v>176</v>
      </c>
      <c r="AU212" s="230" t="s">
        <v>84</v>
      </c>
      <c r="AV212" s="14" t="s">
        <v>84</v>
      </c>
      <c r="AW212" s="14" t="s">
        <v>31</v>
      </c>
      <c r="AX212" s="14" t="s">
        <v>82</v>
      </c>
      <c r="AY212" s="230" t="s">
        <v>164</v>
      </c>
    </row>
    <row r="213" spans="1:65" s="2" customFormat="1" ht="16.5" customHeight="1">
      <c r="A213" s="34"/>
      <c r="B213" s="35"/>
      <c r="C213" s="191" t="s">
        <v>424</v>
      </c>
      <c r="D213" s="191" t="s">
        <v>167</v>
      </c>
      <c r="E213" s="192" t="s">
        <v>2657</v>
      </c>
      <c r="F213" s="193" t="s">
        <v>2658</v>
      </c>
      <c r="G213" s="194" t="s">
        <v>393</v>
      </c>
      <c r="H213" s="195">
        <v>4</v>
      </c>
      <c r="I213" s="196"/>
      <c r="J213" s="197">
        <f>ROUND(I213*H213,2)</f>
        <v>0</v>
      </c>
      <c r="K213" s="193" t="s">
        <v>171</v>
      </c>
      <c r="L213" s="39"/>
      <c r="M213" s="198" t="s">
        <v>1</v>
      </c>
      <c r="N213" s="199" t="s">
        <v>40</v>
      </c>
      <c r="O213" s="71"/>
      <c r="P213" s="200">
        <f>O213*H213</f>
        <v>0</v>
      </c>
      <c r="Q213" s="200">
        <v>0</v>
      </c>
      <c r="R213" s="200">
        <f>Q213*H213</f>
        <v>0</v>
      </c>
      <c r="S213" s="200">
        <v>0</v>
      </c>
      <c r="T213" s="201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02" t="s">
        <v>290</v>
      </c>
      <c r="AT213" s="202" t="s">
        <v>167</v>
      </c>
      <c r="AU213" s="202" t="s">
        <v>84</v>
      </c>
      <c r="AY213" s="17" t="s">
        <v>164</v>
      </c>
      <c r="BE213" s="203">
        <f>IF(N213="základní",J213,0)</f>
        <v>0</v>
      </c>
      <c r="BF213" s="203">
        <f>IF(N213="snížená",J213,0)</f>
        <v>0</v>
      </c>
      <c r="BG213" s="203">
        <f>IF(N213="zákl. přenesená",J213,0)</f>
        <v>0</v>
      </c>
      <c r="BH213" s="203">
        <f>IF(N213="sníž. přenesená",J213,0)</f>
        <v>0</v>
      </c>
      <c r="BI213" s="203">
        <f>IF(N213="nulová",J213,0)</f>
        <v>0</v>
      </c>
      <c r="BJ213" s="17" t="s">
        <v>82</v>
      </c>
      <c r="BK213" s="203">
        <f>ROUND(I213*H213,2)</f>
        <v>0</v>
      </c>
      <c r="BL213" s="17" t="s">
        <v>290</v>
      </c>
      <c r="BM213" s="202" t="s">
        <v>2659</v>
      </c>
    </row>
    <row r="214" spans="1:65" s="2" customFormat="1" ht="11.25">
      <c r="A214" s="34"/>
      <c r="B214" s="35"/>
      <c r="C214" s="36"/>
      <c r="D214" s="204" t="s">
        <v>174</v>
      </c>
      <c r="E214" s="36"/>
      <c r="F214" s="205" t="s">
        <v>2660</v>
      </c>
      <c r="G214" s="36"/>
      <c r="H214" s="36"/>
      <c r="I214" s="206"/>
      <c r="J214" s="36"/>
      <c r="K214" s="36"/>
      <c r="L214" s="39"/>
      <c r="M214" s="207"/>
      <c r="N214" s="208"/>
      <c r="O214" s="71"/>
      <c r="P214" s="71"/>
      <c r="Q214" s="71"/>
      <c r="R214" s="71"/>
      <c r="S214" s="71"/>
      <c r="T214" s="72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174</v>
      </c>
      <c r="AU214" s="17" t="s">
        <v>84</v>
      </c>
    </row>
    <row r="215" spans="1:65" s="14" customFormat="1" ht="11.25">
      <c r="B215" s="220"/>
      <c r="C215" s="221"/>
      <c r="D215" s="211" t="s">
        <v>176</v>
      </c>
      <c r="E215" s="222" t="s">
        <v>1</v>
      </c>
      <c r="F215" s="223" t="s">
        <v>172</v>
      </c>
      <c r="G215" s="221"/>
      <c r="H215" s="224">
        <v>4</v>
      </c>
      <c r="I215" s="225"/>
      <c r="J215" s="221"/>
      <c r="K215" s="221"/>
      <c r="L215" s="226"/>
      <c r="M215" s="227"/>
      <c r="N215" s="228"/>
      <c r="O215" s="228"/>
      <c r="P215" s="228"/>
      <c r="Q215" s="228"/>
      <c r="R215" s="228"/>
      <c r="S215" s="228"/>
      <c r="T215" s="229"/>
      <c r="AT215" s="230" t="s">
        <v>176</v>
      </c>
      <c r="AU215" s="230" t="s">
        <v>84</v>
      </c>
      <c r="AV215" s="14" t="s">
        <v>84</v>
      </c>
      <c r="AW215" s="14" t="s">
        <v>31</v>
      </c>
      <c r="AX215" s="14" t="s">
        <v>82</v>
      </c>
      <c r="AY215" s="230" t="s">
        <v>164</v>
      </c>
    </row>
    <row r="216" spans="1:65" s="2" customFormat="1" ht="26.45" customHeight="1">
      <c r="A216" s="34"/>
      <c r="B216" s="35"/>
      <c r="C216" s="232" t="s">
        <v>432</v>
      </c>
      <c r="D216" s="232" t="s">
        <v>291</v>
      </c>
      <c r="E216" s="233" t="s">
        <v>2661</v>
      </c>
      <c r="F216" s="234" t="s">
        <v>2662</v>
      </c>
      <c r="G216" s="235" t="s">
        <v>1267</v>
      </c>
      <c r="H216" s="236">
        <v>4</v>
      </c>
      <c r="I216" s="237"/>
      <c r="J216" s="238">
        <f>ROUND(I216*H216,2)</f>
        <v>0</v>
      </c>
      <c r="K216" s="234" t="s">
        <v>1</v>
      </c>
      <c r="L216" s="239"/>
      <c r="M216" s="240" t="s">
        <v>1</v>
      </c>
      <c r="N216" s="241" t="s">
        <v>40</v>
      </c>
      <c r="O216" s="71"/>
      <c r="P216" s="200">
        <f>O216*H216</f>
        <v>0</v>
      </c>
      <c r="Q216" s="200">
        <v>0</v>
      </c>
      <c r="R216" s="200">
        <f>Q216*H216</f>
        <v>0</v>
      </c>
      <c r="S216" s="200">
        <v>0</v>
      </c>
      <c r="T216" s="201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02" t="s">
        <v>1740</v>
      </c>
      <c r="AT216" s="202" t="s">
        <v>291</v>
      </c>
      <c r="AU216" s="202" t="s">
        <v>84</v>
      </c>
      <c r="AY216" s="17" t="s">
        <v>164</v>
      </c>
      <c r="BE216" s="203">
        <f>IF(N216="základní",J216,0)</f>
        <v>0</v>
      </c>
      <c r="BF216" s="203">
        <f>IF(N216="snížená",J216,0)</f>
        <v>0</v>
      </c>
      <c r="BG216" s="203">
        <f>IF(N216="zákl. přenesená",J216,0)</f>
        <v>0</v>
      </c>
      <c r="BH216" s="203">
        <f>IF(N216="sníž. přenesená",J216,0)</f>
        <v>0</v>
      </c>
      <c r="BI216" s="203">
        <f>IF(N216="nulová",J216,0)</f>
        <v>0</v>
      </c>
      <c r="BJ216" s="17" t="s">
        <v>82</v>
      </c>
      <c r="BK216" s="203">
        <f>ROUND(I216*H216,2)</f>
        <v>0</v>
      </c>
      <c r="BL216" s="17" t="s">
        <v>1740</v>
      </c>
      <c r="BM216" s="202" t="s">
        <v>2663</v>
      </c>
    </row>
    <row r="217" spans="1:65" s="14" customFormat="1" ht="11.25">
      <c r="B217" s="220"/>
      <c r="C217" s="221"/>
      <c r="D217" s="211" t="s">
        <v>176</v>
      </c>
      <c r="E217" s="222" t="s">
        <v>1</v>
      </c>
      <c r="F217" s="223" t="s">
        <v>172</v>
      </c>
      <c r="G217" s="221"/>
      <c r="H217" s="224">
        <v>4</v>
      </c>
      <c r="I217" s="225"/>
      <c r="J217" s="221"/>
      <c r="K217" s="221"/>
      <c r="L217" s="226"/>
      <c r="M217" s="227"/>
      <c r="N217" s="228"/>
      <c r="O217" s="228"/>
      <c r="P217" s="228"/>
      <c r="Q217" s="228"/>
      <c r="R217" s="228"/>
      <c r="S217" s="228"/>
      <c r="T217" s="229"/>
      <c r="AT217" s="230" t="s">
        <v>176</v>
      </c>
      <c r="AU217" s="230" t="s">
        <v>84</v>
      </c>
      <c r="AV217" s="14" t="s">
        <v>84</v>
      </c>
      <c r="AW217" s="14" t="s">
        <v>31</v>
      </c>
      <c r="AX217" s="14" t="s">
        <v>82</v>
      </c>
      <c r="AY217" s="230" t="s">
        <v>164</v>
      </c>
    </row>
    <row r="218" spans="1:65" s="2" customFormat="1" ht="16.5" customHeight="1">
      <c r="A218" s="34"/>
      <c r="B218" s="35"/>
      <c r="C218" s="191" t="s">
        <v>438</v>
      </c>
      <c r="D218" s="191" t="s">
        <v>167</v>
      </c>
      <c r="E218" s="192" t="s">
        <v>2664</v>
      </c>
      <c r="F218" s="193" t="s">
        <v>2665</v>
      </c>
      <c r="G218" s="194" t="s">
        <v>393</v>
      </c>
      <c r="H218" s="195">
        <v>4</v>
      </c>
      <c r="I218" s="196"/>
      <c r="J218" s="197">
        <f>ROUND(I218*H218,2)</f>
        <v>0</v>
      </c>
      <c r="K218" s="193" t="s">
        <v>171</v>
      </c>
      <c r="L218" s="39"/>
      <c r="M218" s="198" t="s">
        <v>1</v>
      </c>
      <c r="N218" s="199" t="s">
        <v>40</v>
      </c>
      <c r="O218" s="71"/>
      <c r="P218" s="200">
        <f>O218*H218</f>
        <v>0</v>
      </c>
      <c r="Q218" s="200">
        <v>0</v>
      </c>
      <c r="R218" s="200">
        <f>Q218*H218</f>
        <v>0</v>
      </c>
      <c r="S218" s="200">
        <v>0</v>
      </c>
      <c r="T218" s="201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02" t="s">
        <v>290</v>
      </c>
      <c r="AT218" s="202" t="s">
        <v>167</v>
      </c>
      <c r="AU218" s="202" t="s">
        <v>84</v>
      </c>
      <c r="AY218" s="17" t="s">
        <v>164</v>
      </c>
      <c r="BE218" s="203">
        <f>IF(N218="základní",J218,0)</f>
        <v>0</v>
      </c>
      <c r="BF218" s="203">
        <f>IF(N218="snížená",J218,0)</f>
        <v>0</v>
      </c>
      <c r="BG218" s="203">
        <f>IF(N218="zákl. přenesená",J218,0)</f>
        <v>0</v>
      </c>
      <c r="BH218" s="203">
        <f>IF(N218="sníž. přenesená",J218,0)</f>
        <v>0</v>
      </c>
      <c r="BI218" s="203">
        <f>IF(N218="nulová",J218,0)</f>
        <v>0</v>
      </c>
      <c r="BJ218" s="17" t="s">
        <v>82</v>
      </c>
      <c r="BK218" s="203">
        <f>ROUND(I218*H218,2)</f>
        <v>0</v>
      </c>
      <c r="BL218" s="17" t="s">
        <v>290</v>
      </c>
      <c r="BM218" s="202" t="s">
        <v>2666</v>
      </c>
    </row>
    <row r="219" spans="1:65" s="2" customFormat="1" ht="11.25">
      <c r="A219" s="34"/>
      <c r="B219" s="35"/>
      <c r="C219" s="36"/>
      <c r="D219" s="204" t="s">
        <v>174</v>
      </c>
      <c r="E219" s="36"/>
      <c r="F219" s="205" t="s">
        <v>2667</v>
      </c>
      <c r="G219" s="36"/>
      <c r="H219" s="36"/>
      <c r="I219" s="206"/>
      <c r="J219" s="36"/>
      <c r="K219" s="36"/>
      <c r="L219" s="39"/>
      <c r="M219" s="207"/>
      <c r="N219" s="208"/>
      <c r="O219" s="71"/>
      <c r="P219" s="71"/>
      <c r="Q219" s="71"/>
      <c r="R219" s="71"/>
      <c r="S219" s="71"/>
      <c r="T219" s="72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174</v>
      </c>
      <c r="AU219" s="17" t="s">
        <v>84</v>
      </c>
    </row>
    <row r="220" spans="1:65" s="14" customFormat="1" ht="11.25">
      <c r="B220" s="220"/>
      <c r="C220" s="221"/>
      <c r="D220" s="211" t="s">
        <v>176</v>
      </c>
      <c r="E220" s="222" t="s">
        <v>1</v>
      </c>
      <c r="F220" s="223" t="s">
        <v>172</v>
      </c>
      <c r="G220" s="221"/>
      <c r="H220" s="224">
        <v>4</v>
      </c>
      <c r="I220" s="225"/>
      <c r="J220" s="221"/>
      <c r="K220" s="221"/>
      <c r="L220" s="226"/>
      <c r="M220" s="227"/>
      <c r="N220" s="228"/>
      <c r="O220" s="228"/>
      <c r="P220" s="228"/>
      <c r="Q220" s="228"/>
      <c r="R220" s="228"/>
      <c r="S220" s="228"/>
      <c r="T220" s="229"/>
      <c r="AT220" s="230" t="s">
        <v>176</v>
      </c>
      <c r="AU220" s="230" t="s">
        <v>84</v>
      </c>
      <c r="AV220" s="14" t="s">
        <v>84</v>
      </c>
      <c r="AW220" s="14" t="s">
        <v>31</v>
      </c>
      <c r="AX220" s="14" t="s">
        <v>82</v>
      </c>
      <c r="AY220" s="230" t="s">
        <v>164</v>
      </c>
    </row>
    <row r="221" spans="1:65" s="2" customFormat="1" ht="26.45" customHeight="1">
      <c r="A221" s="34"/>
      <c r="B221" s="35"/>
      <c r="C221" s="232" t="s">
        <v>444</v>
      </c>
      <c r="D221" s="232" t="s">
        <v>291</v>
      </c>
      <c r="E221" s="233" t="s">
        <v>2668</v>
      </c>
      <c r="F221" s="234" t="s">
        <v>2669</v>
      </c>
      <c r="G221" s="235" t="s">
        <v>1267</v>
      </c>
      <c r="H221" s="236">
        <v>2</v>
      </c>
      <c r="I221" s="237"/>
      <c r="J221" s="238">
        <f>ROUND(I221*H221,2)</f>
        <v>0</v>
      </c>
      <c r="K221" s="234" t="s">
        <v>1</v>
      </c>
      <c r="L221" s="239"/>
      <c r="M221" s="240" t="s">
        <v>1</v>
      </c>
      <c r="N221" s="241" t="s">
        <v>40</v>
      </c>
      <c r="O221" s="71"/>
      <c r="P221" s="200">
        <f>O221*H221</f>
        <v>0</v>
      </c>
      <c r="Q221" s="200">
        <v>0</v>
      </c>
      <c r="R221" s="200">
        <f>Q221*H221</f>
        <v>0</v>
      </c>
      <c r="S221" s="200">
        <v>0</v>
      </c>
      <c r="T221" s="201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02" t="s">
        <v>1740</v>
      </c>
      <c r="AT221" s="202" t="s">
        <v>291</v>
      </c>
      <c r="AU221" s="202" t="s">
        <v>84</v>
      </c>
      <c r="AY221" s="17" t="s">
        <v>164</v>
      </c>
      <c r="BE221" s="203">
        <f>IF(N221="základní",J221,0)</f>
        <v>0</v>
      </c>
      <c r="BF221" s="203">
        <f>IF(N221="snížená",J221,0)</f>
        <v>0</v>
      </c>
      <c r="BG221" s="203">
        <f>IF(N221="zákl. přenesená",J221,0)</f>
        <v>0</v>
      </c>
      <c r="BH221" s="203">
        <f>IF(N221="sníž. přenesená",J221,0)</f>
        <v>0</v>
      </c>
      <c r="BI221" s="203">
        <f>IF(N221="nulová",J221,0)</f>
        <v>0</v>
      </c>
      <c r="BJ221" s="17" t="s">
        <v>82</v>
      </c>
      <c r="BK221" s="203">
        <f>ROUND(I221*H221,2)</f>
        <v>0</v>
      </c>
      <c r="BL221" s="17" t="s">
        <v>1740</v>
      </c>
      <c r="BM221" s="202" t="s">
        <v>2670</v>
      </c>
    </row>
    <row r="222" spans="1:65" s="14" customFormat="1" ht="11.25">
      <c r="B222" s="220"/>
      <c r="C222" s="221"/>
      <c r="D222" s="211" t="s">
        <v>176</v>
      </c>
      <c r="E222" s="222" t="s">
        <v>1</v>
      </c>
      <c r="F222" s="223" t="s">
        <v>84</v>
      </c>
      <c r="G222" s="221"/>
      <c r="H222" s="224">
        <v>2</v>
      </c>
      <c r="I222" s="225"/>
      <c r="J222" s="221"/>
      <c r="K222" s="221"/>
      <c r="L222" s="226"/>
      <c r="M222" s="227"/>
      <c r="N222" s="228"/>
      <c r="O222" s="228"/>
      <c r="P222" s="228"/>
      <c r="Q222" s="228"/>
      <c r="R222" s="228"/>
      <c r="S222" s="228"/>
      <c r="T222" s="229"/>
      <c r="AT222" s="230" t="s">
        <v>176</v>
      </c>
      <c r="AU222" s="230" t="s">
        <v>84</v>
      </c>
      <c r="AV222" s="14" t="s">
        <v>84</v>
      </c>
      <c r="AW222" s="14" t="s">
        <v>31</v>
      </c>
      <c r="AX222" s="14" t="s">
        <v>82</v>
      </c>
      <c r="AY222" s="230" t="s">
        <v>164</v>
      </c>
    </row>
    <row r="223" spans="1:65" s="2" customFormat="1" ht="16.5" customHeight="1">
      <c r="A223" s="34"/>
      <c r="B223" s="35"/>
      <c r="C223" s="191" t="s">
        <v>453</v>
      </c>
      <c r="D223" s="191" t="s">
        <v>167</v>
      </c>
      <c r="E223" s="192" t="s">
        <v>2671</v>
      </c>
      <c r="F223" s="193" t="s">
        <v>2672</v>
      </c>
      <c r="G223" s="194" t="s">
        <v>393</v>
      </c>
      <c r="H223" s="195">
        <v>2</v>
      </c>
      <c r="I223" s="196"/>
      <c r="J223" s="197">
        <f>ROUND(I223*H223,2)</f>
        <v>0</v>
      </c>
      <c r="K223" s="193" t="s">
        <v>171</v>
      </c>
      <c r="L223" s="39"/>
      <c r="M223" s="198" t="s">
        <v>1</v>
      </c>
      <c r="N223" s="199" t="s">
        <v>40</v>
      </c>
      <c r="O223" s="71"/>
      <c r="P223" s="200">
        <f>O223*H223</f>
        <v>0</v>
      </c>
      <c r="Q223" s="200">
        <v>0</v>
      </c>
      <c r="R223" s="200">
        <f>Q223*H223</f>
        <v>0</v>
      </c>
      <c r="S223" s="200">
        <v>0</v>
      </c>
      <c r="T223" s="201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02" t="s">
        <v>290</v>
      </c>
      <c r="AT223" s="202" t="s">
        <v>167</v>
      </c>
      <c r="AU223" s="202" t="s">
        <v>84</v>
      </c>
      <c r="AY223" s="17" t="s">
        <v>164</v>
      </c>
      <c r="BE223" s="203">
        <f>IF(N223="základní",J223,0)</f>
        <v>0</v>
      </c>
      <c r="BF223" s="203">
        <f>IF(N223="snížená",J223,0)</f>
        <v>0</v>
      </c>
      <c r="BG223" s="203">
        <f>IF(N223="zákl. přenesená",J223,0)</f>
        <v>0</v>
      </c>
      <c r="BH223" s="203">
        <f>IF(N223="sníž. přenesená",J223,0)</f>
        <v>0</v>
      </c>
      <c r="BI223" s="203">
        <f>IF(N223="nulová",J223,0)</f>
        <v>0</v>
      </c>
      <c r="BJ223" s="17" t="s">
        <v>82</v>
      </c>
      <c r="BK223" s="203">
        <f>ROUND(I223*H223,2)</f>
        <v>0</v>
      </c>
      <c r="BL223" s="17" t="s">
        <v>290</v>
      </c>
      <c r="BM223" s="202" t="s">
        <v>2673</v>
      </c>
    </row>
    <row r="224" spans="1:65" s="2" customFormat="1" ht="11.25">
      <c r="A224" s="34"/>
      <c r="B224" s="35"/>
      <c r="C224" s="36"/>
      <c r="D224" s="204" t="s">
        <v>174</v>
      </c>
      <c r="E224" s="36"/>
      <c r="F224" s="205" t="s">
        <v>2674</v>
      </c>
      <c r="G224" s="36"/>
      <c r="H224" s="36"/>
      <c r="I224" s="206"/>
      <c r="J224" s="36"/>
      <c r="K224" s="36"/>
      <c r="L224" s="39"/>
      <c r="M224" s="207"/>
      <c r="N224" s="208"/>
      <c r="O224" s="71"/>
      <c r="P224" s="71"/>
      <c r="Q224" s="71"/>
      <c r="R224" s="71"/>
      <c r="S224" s="71"/>
      <c r="T224" s="72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174</v>
      </c>
      <c r="AU224" s="17" t="s">
        <v>84</v>
      </c>
    </row>
    <row r="225" spans="1:65" s="14" customFormat="1" ht="11.25">
      <c r="B225" s="220"/>
      <c r="C225" s="221"/>
      <c r="D225" s="211" t="s">
        <v>176</v>
      </c>
      <c r="E225" s="222" t="s">
        <v>1</v>
      </c>
      <c r="F225" s="223" t="s">
        <v>84</v>
      </c>
      <c r="G225" s="221"/>
      <c r="H225" s="224">
        <v>2</v>
      </c>
      <c r="I225" s="225"/>
      <c r="J225" s="221"/>
      <c r="K225" s="221"/>
      <c r="L225" s="226"/>
      <c r="M225" s="227"/>
      <c r="N225" s="228"/>
      <c r="O225" s="228"/>
      <c r="P225" s="228"/>
      <c r="Q225" s="228"/>
      <c r="R225" s="228"/>
      <c r="S225" s="228"/>
      <c r="T225" s="229"/>
      <c r="AT225" s="230" t="s">
        <v>176</v>
      </c>
      <c r="AU225" s="230" t="s">
        <v>84</v>
      </c>
      <c r="AV225" s="14" t="s">
        <v>84</v>
      </c>
      <c r="AW225" s="14" t="s">
        <v>31</v>
      </c>
      <c r="AX225" s="14" t="s">
        <v>82</v>
      </c>
      <c r="AY225" s="230" t="s">
        <v>164</v>
      </c>
    </row>
    <row r="226" spans="1:65" s="2" customFormat="1" ht="24" customHeight="1">
      <c r="A226" s="34"/>
      <c r="B226" s="35"/>
      <c r="C226" s="232" t="s">
        <v>458</v>
      </c>
      <c r="D226" s="232" t="s">
        <v>291</v>
      </c>
      <c r="E226" s="233" t="s">
        <v>2675</v>
      </c>
      <c r="F226" s="234" t="s">
        <v>2676</v>
      </c>
      <c r="G226" s="235" t="s">
        <v>1267</v>
      </c>
      <c r="H226" s="236">
        <v>1</v>
      </c>
      <c r="I226" s="237"/>
      <c r="J226" s="238">
        <f>ROUND(I226*H226,2)</f>
        <v>0</v>
      </c>
      <c r="K226" s="234" t="s">
        <v>1</v>
      </c>
      <c r="L226" s="239"/>
      <c r="M226" s="240" t="s">
        <v>1</v>
      </c>
      <c r="N226" s="241" t="s">
        <v>40</v>
      </c>
      <c r="O226" s="71"/>
      <c r="P226" s="200">
        <f>O226*H226</f>
        <v>0</v>
      </c>
      <c r="Q226" s="200">
        <v>0</v>
      </c>
      <c r="R226" s="200">
        <f>Q226*H226</f>
        <v>0</v>
      </c>
      <c r="S226" s="200">
        <v>0</v>
      </c>
      <c r="T226" s="201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02" t="s">
        <v>1740</v>
      </c>
      <c r="AT226" s="202" t="s">
        <v>291</v>
      </c>
      <c r="AU226" s="202" t="s">
        <v>84</v>
      </c>
      <c r="AY226" s="17" t="s">
        <v>164</v>
      </c>
      <c r="BE226" s="203">
        <f>IF(N226="základní",J226,0)</f>
        <v>0</v>
      </c>
      <c r="BF226" s="203">
        <f>IF(N226="snížená",J226,0)</f>
        <v>0</v>
      </c>
      <c r="BG226" s="203">
        <f>IF(N226="zákl. přenesená",J226,0)</f>
        <v>0</v>
      </c>
      <c r="BH226" s="203">
        <f>IF(N226="sníž. přenesená",J226,0)</f>
        <v>0</v>
      </c>
      <c r="BI226" s="203">
        <f>IF(N226="nulová",J226,0)</f>
        <v>0</v>
      </c>
      <c r="BJ226" s="17" t="s">
        <v>82</v>
      </c>
      <c r="BK226" s="203">
        <f>ROUND(I226*H226,2)</f>
        <v>0</v>
      </c>
      <c r="BL226" s="17" t="s">
        <v>1740</v>
      </c>
      <c r="BM226" s="202" t="s">
        <v>2677</v>
      </c>
    </row>
    <row r="227" spans="1:65" s="14" customFormat="1" ht="11.25">
      <c r="B227" s="220"/>
      <c r="C227" s="221"/>
      <c r="D227" s="211" t="s">
        <v>176</v>
      </c>
      <c r="E227" s="222" t="s">
        <v>1</v>
      </c>
      <c r="F227" s="223" t="s">
        <v>82</v>
      </c>
      <c r="G227" s="221"/>
      <c r="H227" s="224">
        <v>1</v>
      </c>
      <c r="I227" s="225"/>
      <c r="J227" s="221"/>
      <c r="K227" s="221"/>
      <c r="L227" s="226"/>
      <c r="M227" s="227"/>
      <c r="N227" s="228"/>
      <c r="O227" s="228"/>
      <c r="P227" s="228"/>
      <c r="Q227" s="228"/>
      <c r="R227" s="228"/>
      <c r="S227" s="228"/>
      <c r="T227" s="229"/>
      <c r="AT227" s="230" t="s">
        <v>176</v>
      </c>
      <c r="AU227" s="230" t="s">
        <v>84</v>
      </c>
      <c r="AV227" s="14" t="s">
        <v>84</v>
      </c>
      <c r="AW227" s="14" t="s">
        <v>31</v>
      </c>
      <c r="AX227" s="14" t="s">
        <v>82</v>
      </c>
      <c r="AY227" s="230" t="s">
        <v>164</v>
      </c>
    </row>
    <row r="228" spans="1:65" s="2" customFormat="1" ht="16.5" customHeight="1">
      <c r="A228" s="34"/>
      <c r="B228" s="35"/>
      <c r="C228" s="191" t="s">
        <v>464</v>
      </c>
      <c r="D228" s="191" t="s">
        <v>167</v>
      </c>
      <c r="E228" s="192" t="s">
        <v>2678</v>
      </c>
      <c r="F228" s="193" t="s">
        <v>2679</v>
      </c>
      <c r="G228" s="194" t="s">
        <v>393</v>
      </c>
      <c r="H228" s="195">
        <v>1</v>
      </c>
      <c r="I228" s="196"/>
      <c r="J228" s="197">
        <f>ROUND(I228*H228,2)</f>
        <v>0</v>
      </c>
      <c r="K228" s="193" t="s">
        <v>171</v>
      </c>
      <c r="L228" s="39"/>
      <c r="M228" s="198" t="s">
        <v>1</v>
      </c>
      <c r="N228" s="199" t="s">
        <v>40</v>
      </c>
      <c r="O228" s="71"/>
      <c r="P228" s="200">
        <f>O228*H228</f>
        <v>0</v>
      </c>
      <c r="Q228" s="200">
        <v>0</v>
      </c>
      <c r="R228" s="200">
        <f>Q228*H228</f>
        <v>0</v>
      </c>
      <c r="S228" s="200">
        <v>0</v>
      </c>
      <c r="T228" s="201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02" t="s">
        <v>290</v>
      </c>
      <c r="AT228" s="202" t="s">
        <v>167</v>
      </c>
      <c r="AU228" s="202" t="s">
        <v>84</v>
      </c>
      <c r="AY228" s="17" t="s">
        <v>164</v>
      </c>
      <c r="BE228" s="203">
        <f>IF(N228="základní",J228,0)</f>
        <v>0</v>
      </c>
      <c r="BF228" s="203">
        <f>IF(N228="snížená",J228,0)</f>
        <v>0</v>
      </c>
      <c r="BG228" s="203">
        <f>IF(N228="zákl. přenesená",J228,0)</f>
        <v>0</v>
      </c>
      <c r="BH228" s="203">
        <f>IF(N228="sníž. přenesená",J228,0)</f>
        <v>0</v>
      </c>
      <c r="BI228" s="203">
        <f>IF(N228="nulová",J228,0)</f>
        <v>0</v>
      </c>
      <c r="BJ228" s="17" t="s">
        <v>82</v>
      </c>
      <c r="BK228" s="203">
        <f>ROUND(I228*H228,2)</f>
        <v>0</v>
      </c>
      <c r="BL228" s="17" t="s">
        <v>290</v>
      </c>
      <c r="BM228" s="202" t="s">
        <v>2680</v>
      </c>
    </row>
    <row r="229" spans="1:65" s="2" customFormat="1" ht="11.25">
      <c r="A229" s="34"/>
      <c r="B229" s="35"/>
      <c r="C229" s="36"/>
      <c r="D229" s="204" t="s">
        <v>174</v>
      </c>
      <c r="E229" s="36"/>
      <c r="F229" s="205" t="s">
        <v>2681</v>
      </c>
      <c r="G229" s="36"/>
      <c r="H229" s="36"/>
      <c r="I229" s="206"/>
      <c r="J229" s="36"/>
      <c r="K229" s="36"/>
      <c r="L229" s="39"/>
      <c r="M229" s="207"/>
      <c r="N229" s="208"/>
      <c r="O229" s="71"/>
      <c r="P229" s="71"/>
      <c r="Q229" s="71"/>
      <c r="R229" s="71"/>
      <c r="S229" s="71"/>
      <c r="T229" s="72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174</v>
      </c>
      <c r="AU229" s="17" t="s">
        <v>84</v>
      </c>
    </row>
    <row r="230" spans="1:65" s="14" customFormat="1" ht="11.25">
      <c r="B230" s="220"/>
      <c r="C230" s="221"/>
      <c r="D230" s="211" t="s">
        <v>176</v>
      </c>
      <c r="E230" s="222" t="s">
        <v>1</v>
      </c>
      <c r="F230" s="223" t="s">
        <v>82</v>
      </c>
      <c r="G230" s="221"/>
      <c r="H230" s="224">
        <v>1</v>
      </c>
      <c r="I230" s="225"/>
      <c r="J230" s="221"/>
      <c r="K230" s="221"/>
      <c r="L230" s="226"/>
      <c r="M230" s="227"/>
      <c r="N230" s="228"/>
      <c r="O230" s="228"/>
      <c r="P230" s="228"/>
      <c r="Q230" s="228"/>
      <c r="R230" s="228"/>
      <c r="S230" s="228"/>
      <c r="T230" s="229"/>
      <c r="AT230" s="230" t="s">
        <v>176</v>
      </c>
      <c r="AU230" s="230" t="s">
        <v>84</v>
      </c>
      <c r="AV230" s="14" t="s">
        <v>84</v>
      </c>
      <c r="AW230" s="14" t="s">
        <v>31</v>
      </c>
      <c r="AX230" s="14" t="s">
        <v>82</v>
      </c>
      <c r="AY230" s="230" t="s">
        <v>164</v>
      </c>
    </row>
    <row r="231" spans="1:65" s="2" customFormat="1" ht="16.5" customHeight="1">
      <c r="A231" s="34"/>
      <c r="B231" s="35"/>
      <c r="C231" s="232" t="s">
        <v>470</v>
      </c>
      <c r="D231" s="232" t="s">
        <v>291</v>
      </c>
      <c r="E231" s="233" t="s">
        <v>2682</v>
      </c>
      <c r="F231" s="234" t="s">
        <v>2683</v>
      </c>
      <c r="G231" s="235" t="s">
        <v>1267</v>
      </c>
      <c r="H231" s="236">
        <v>1</v>
      </c>
      <c r="I231" s="237"/>
      <c r="J231" s="238">
        <f>ROUND(I231*H231,2)</f>
        <v>0</v>
      </c>
      <c r="K231" s="234" t="s">
        <v>1</v>
      </c>
      <c r="L231" s="239"/>
      <c r="M231" s="240" t="s">
        <v>1</v>
      </c>
      <c r="N231" s="241" t="s">
        <v>40</v>
      </c>
      <c r="O231" s="71"/>
      <c r="P231" s="200">
        <f>O231*H231</f>
        <v>0</v>
      </c>
      <c r="Q231" s="200">
        <v>0</v>
      </c>
      <c r="R231" s="200">
        <f>Q231*H231</f>
        <v>0</v>
      </c>
      <c r="S231" s="200">
        <v>0</v>
      </c>
      <c r="T231" s="201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02" t="s">
        <v>1740</v>
      </c>
      <c r="AT231" s="202" t="s">
        <v>291</v>
      </c>
      <c r="AU231" s="202" t="s">
        <v>84</v>
      </c>
      <c r="AY231" s="17" t="s">
        <v>164</v>
      </c>
      <c r="BE231" s="203">
        <f>IF(N231="základní",J231,0)</f>
        <v>0</v>
      </c>
      <c r="BF231" s="203">
        <f>IF(N231="snížená",J231,0)</f>
        <v>0</v>
      </c>
      <c r="BG231" s="203">
        <f>IF(N231="zákl. přenesená",J231,0)</f>
        <v>0</v>
      </c>
      <c r="BH231" s="203">
        <f>IF(N231="sníž. přenesená",J231,0)</f>
        <v>0</v>
      </c>
      <c r="BI231" s="203">
        <f>IF(N231="nulová",J231,0)</f>
        <v>0</v>
      </c>
      <c r="BJ231" s="17" t="s">
        <v>82</v>
      </c>
      <c r="BK231" s="203">
        <f>ROUND(I231*H231,2)</f>
        <v>0</v>
      </c>
      <c r="BL231" s="17" t="s">
        <v>1740</v>
      </c>
      <c r="BM231" s="202" t="s">
        <v>2684</v>
      </c>
    </row>
    <row r="232" spans="1:65" s="14" customFormat="1" ht="11.25">
      <c r="B232" s="220"/>
      <c r="C232" s="221"/>
      <c r="D232" s="211" t="s">
        <v>176</v>
      </c>
      <c r="E232" s="222" t="s">
        <v>1</v>
      </c>
      <c r="F232" s="223" t="s">
        <v>82</v>
      </c>
      <c r="G232" s="221"/>
      <c r="H232" s="224">
        <v>1</v>
      </c>
      <c r="I232" s="225"/>
      <c r="J232" s="221"/>
      <c r="K232" s="221"/>
      <c r="L232" s="226"/>
      <c r="M232" s="227"/>
      <c r="N232" s="228"/>
      <c r="O232" s="228"/>
      <c r="P232" s="228"/>
      <c r="Q232" s="228"/>
      <c r="R232" s="228"/>
      <c r="S232" s="228"/>
      <c r="T232" s="229"/>
      <c r="AT232" s="230" t="s">
        <v>176</v>
      </c>
      <c r="AU232" s="230" t="s">
        <v>84</v>
      </c>
      <c r="AV232" s="14" t="s">
        <v>84</v>
      </c>
      <c r="AW232" s="14" t="s">
        <v>31</v>
      </c>
      <c r="AX232" s="14" t="s">
        <v>82</v>
      </c>
      <c r="AY232" s="230" t="s">
        <v>164</v>
      </c>
    </row>
    <row r="233" spans="1:65" s="2" customFormat="1" ht="16.5" customHeight="1">
      <c r="A233" s="34"/>
      <c r="B233" s="35"/>
      <c r="C233" s="191" t="s">
        <v>475</v>
      </c>
      <c r="D233" s="191" t="s">
        <v>167</v>
      </c>
      <c r="E233" s="192" t="s">
        <v>2685</v>
      </c>
      <c r="F233" s="193" t="s">
        <v>2686</v>
      </c>
      <c r="G233" s="194" t="s">
        <v>393</v>
      </c>
      <c r="H233" s="195">
        <v>1</v>
      </c>
      <c r="I233" s="196"/>
      <c r="J233" s="197">
        <f>ROUND(I233*H233,2)</f>
        <v>0</v>
      </c>
      <c r="K233" s="193" t="s">
        <v>171</v>
      </c>
      <c r="L233" s="39"/>
      <c r="M233" s="198" t="s">
        <v>1</v>
      </c>
      <c r="N233" s="199" t="s">
        <v>40</v>
      </c>
      <c r="O233" s="71"/>
      <c r="P233" s="200">
        <f>O233*H233</f>
        <v>0</v>
      </c>
      <c r="Q233" s="200">
        <v>0</v>
      </c>
      <c r="R233" s="200">
        <f>Q233*H233</f>
        <v>0</v>
      </c>
      <c r="S233" s="200">
        <v>0</v>
      </c>
      <c r="T233" s="201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02" t="s">
        <v>290</v>
      </c>
      <c r="AT233" s="202" t="s">
        <v>167</v>
      </c>
      <c r="AU233" s="202" t="s">
        <v>84</v>
      </c>
      <c r="AY233" s="17" t="s">
        <v>164</v>
      </c>
      <c r="BE233" s="203">
        <f>IF(N233="základní",J233,0)</f>
        <v>0</v>
      </c>
      <c r="BF233" s="203">
        <f>IF(N233="snížená",J233,0)</f>
        <v>0</v>
      </c>
      <c r="BG233" s="203">
        <f>IF(N233="zákl. přenesená",J233,0)</f>
        <v>0</v>
      </c>
      <c r="BH233" s="203">
        <f>IF(N233="sníž. přenesená",J233,0)</f>
        <v>0</v>
      </c>
      <c r="BI233" s="203">
        <f>IF(N233="nulová",J233,0)</f>
        <v>0</v>
      </c>
      <c r="BJ233" s="17" t="s">
        <v>82</v>
      </c>
      <c r="BK233" s="203">
        <f>ROUND(I233*H233,2)</f>
        <v>0</v>
      </c>
      <c r="BL233" s="17" t="s">
        <v>290</v>
      </c>
      <c r="BM233" s="202" t="s">
        <v>2687</v>
      </c>
    </row>
    <row r="234" spans="1:65" s="2" customFormat="1" ht="11.25">
      <c r="A234" s="34"/>
      <c r="B234" s="35"/>
      <c r="C234" s="36"/>
      <c r="D234" s="204" t="s">
        <v>174</v>
      </c>
      <c r="E234" s="36"/>
      <c r="F234" s="205" t="s">
        <v>2688</v>
      </c>
      <c r="G234" s="36"/>
      <c r="H234" s="36"/>
      <c r="I234" s="206"/>
      <c r="J234" s="36"/>
      <c r="K234" s="36"/>
      <c r="L234" s="39"/>
      <c r="M234" s="207"/>
      <c r="N234" s="208"/>
      <c r="O234" s="71"/>
      <c r="P234" s="71"/>
      <c r="Q234" s="71"/>
      <c r="R234" s="71"/>
      <c r="S234" s="71"/>
      <c r="T234" s="72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7" t="s">
        <v>174</v>
      </c>
      <c r="AU234" s="17" t="s">
        <v>84</v>
      </c>
    </row>
    <row r="235" spans="1:65" s="14" customFormat="1" ht="11.25">
      <c r="B235" s="220"/>
      <c r="C235" s="221"/>
      <c r="D235" s="211" t="s">
        <v>176</v>
      </c>
      <c r="E235" s="222" t="s">
        <v>1</v>
      </c>
      <c r="F235" s="223" t="s">
        <v>82</v>
      </c>
      <c r="G235" s="221"/>
      <c r="H235" s="224">
        <v>1</v>
      </c>
      <c r="I235" s="225"/>
      <c r="J235" s="221"/>
      <c r="K235" s="221"/>
      <c r="L235" s="226"/>
      <c r="M235" s="227"/>
      <c r="N235" s="228"/>
      <c r="O235" s="228"/>
      <c r="P235" s="228"/>
      <c r="Q235" s="228"/>
      <c r="R235" s="228"/>
      <c r="S235" s="228"/>
      <c r="T235" s="229"/>
      <c r="AT235" s="230" t="s">
        <v>176</v>
      </c>
      <c r="AU235" s="230" t="s">
        <v>84</v>
      </c>
      <c r="AV235" s="14" t="s">
        <v>84</v>
      </c>
      <c r="AW235" s="14" t="s">
        <v>31</v>
      </c>
      <c r="AX235" s="14" t="s">
        <v>82</v>
      </c>
      <c r="AY235" s="230" t="s">
        <v>164</v>
      </c>
    </row>
    <row r="236" spans="1:65" s="2" customFormat="1" ht="24" customHeight="1">
      <c r="A236" s="34"/>
      <c r="B236" s="35"/>
      <c r="C236" s="232" t="s">
        <v>482</v>
      </c>
      <c r="D236" s="232" t="s">
        <v>291</v>
      </c>
      <c r="E236" s="233" t="s">
        <v>2689</v>
      </c>
      <c r="F236" s="234" t="s">
        <v>2690</v>
      </c>
      <c r="G236" s="235" t="s">
        <v>1267</v>
      </c>
      <c r="H236" s="236">
        <v>1</v>
      </c>
      <c r="I236" s="237"/>
      <c r="J236" s="238">
        <f>ROUND(I236*H236,2)</f>
        <v>0</v>
      </c>
      <c r="K236" s="234" t="s">
        <v>1</v>
      </c>
      <c r="L236" s="239"/>
      <c r="M236" s="240" t="s">
        <v>1</v>
      </c>
      <c r="N236" s="241" t="s">
        <v>40</v>
      </c>
      <c r="O236" s="71"/>
      <c r="P236" s="200">
        <f>O236*H236</f>
        <v>0</v>
      </c>
      <c r="Q236" s="200">
        <v>0</v>
      </c>
      <c r="R236" s="200">
        <f>Q236*H236</f>
        <v>0</v>
      </c>
      <c r="S236" s="200">
        <v>0</v>
      </c>
      <c r="T236" s="201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02" t="s">
        <v>1740</v>
      </c>
      <c r="AT236" s="202" t="s">
        <v>291</v>
      </c>
      <c r="AU236" s="202" t="s">
        <v>84</v>
      </c>
      <c r="AY236" s="17" t="s">
        <v>164</v>
      </c>
      <c r="BE236" s="203">
        <f>IF(N236="základní",J236,0)</f>
        <v>0</v>
      </c>
      <c r="BF236" s="203">
        <f>IF(N236="snížená",J236,0)</f>
        <v>0</v>
      </c>
      <c r="BG236" s="203">
        <f>IF(N236="zákl. přenesená",J236,0)</f>
        <v>0</v>
      </c>
      <c r="BH236" s="203">
        <f>IF(N236="sníž. přenesená",J236,0)</f>
        <v>0</v>
      </c>
      <c r="BI236" s="203">
        <f>IF(N236="nulová",J236,0)</f>
        <v>0</v>
      </c>
      <c r="BJ236" s="17" t="s">
        <v>82</v>
      </c>
      <c r="BK236" s="203">
        <f>ROUND(I236*H236,2)</f>
        <v>0</v>
      </c>
      <c r="BL236" s="17" t="s">
        <v>1740</v>
      </c>
      <c r="BM236" s="202" t="s">
        <v>2691</v>
      </c>
    </row>
    <row r="237" spans="1:65" s="14" customFormat="1" ht="11.25">
      <c r="B237" s="220"/>
      <c r="C237" s="221"/>
      <c r="D237" s="211" t="s">
        <v>176</v>
      </c>
      <c r="E237" s="222" t="s">
        <v>1</v>
      </c>
      <c r="F237" s="223" t="s">
        <v>82</v>
      </c>
      <c r="G237" s="221"/>
      <c r="H237" s="224">
        <v>1</v>
      </c>
      <c r="I237" s="225"/>
      <c r="J237" s="221"/>
      <c r="K237" s="221"/>
      <c r="L237" s="226"/>
      <c r="M237" s="227"/>
      <c r="N237" s="228"/>
      <c r="O237" s="228"/>
      <c r="P237" s="228"/>
      <c r="Q237" s="228"/>
      <c r="R237" s="228"/>
      <c r="S237" s="228"/>
      <c r="T237" s="229"/>
      <c r="AT237" s="230" t="s">
        <v>176</v>
      </c>
      <c r="AU237" s="230" t="s">
        <v>84</v>
      </c>
      <c r="AV237" s="14" t="s">
        <v>84</v>
      </c>
      <c r="AW237" s="14" t="s">
        <v>31</v>
      </c>
      <c r="AX237" s="14" t="s">
        <v>82</v>
      </c>
      <c r="AY237" s="230" t="s">
        <v>164</v>
      </c>
    </row>
    <row r="238" spans="1:65" s="2" customFormat="1" ht="16.5" customHeight="1">
      <c r="A238" s="34"/>
      <c r="B238" s="35"/>
      <c r="C238" s="191" t="s">
        <v>489</v>
      </c>
      <c r="D238" s="191" t="s">
        <v>167</v>
      </c>
      <c r="E238" s="192" t="s">
        <v>2692</v>
      </c>
      <c r="F238" s="193" t="s">
        <v>2693</v>
      </c>
      <c r="G238" s="194" t="s">
        <v>393</v>
      </c>
      <c r="H238" s="195">
        <v>1</v>
      </c>
      <c r="I238" s="196"/>
      <c r="J238" s="197">
        <f>ROUND(I238*H238,2)</f>
        <v>0</v>
      </c>
      <c r="K238" s="193" t="s">
        <v>171</v>
      </c>
      <c r="L238" s="39"/>
      <c r="M238" s="198" t="s">
        <v>1</v>
      </c>
      <c r="N238" s="199" t="s">
        <v>40</v>
      </c>
      <c r="O238" s="71"/>
      <c r="P238" s="200">
        <f>O238*H238</f>
        <v>0</v>
      </c>
      <c r="Q238" s="200">
        <v>0</v>
      </c>
      <c r="R238" s="200">
        <f>Q238*H238</f>
        <v>0</v>
      </c>
      <c r="S238" s="200">
        <v>0</v>
      </c>
      <c r="T238" s="201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02" t="s">
        <v>290</v>
      </c>
      <c r="AT238" s="202" t="s">
        <v>167</v>
      </c>
      <c r="AU238" s="202" t="s">
        <v>84</v>
      </c>
      <c r="AY238" s="17" t="s">
        <v>164</v>
      </c>
      <c r="BE238" s="203">
        <f>IF(N238="základní",J238,0)</f>
        <v>0</v>
      </c>
      <c r="BF238" s="203">
        <f>IF(N238="snížená",J238,0)</f>
        <v>0</v>
      </c>
      <c r="BG238" s="203">
        <f>IF(N238="zákl. přenesená",J238,0)</f>
        <v>0</v>
      </c>
      <c r="BH238" s="203">
        <f>IF(N238="sníž. přenesená",J238,0)</f>
        <v>0</v>
      </c>
      <c r="BI238" s="203">
        <f>IF(N238="nulová",J238,0)</f>
        <v>0</v>
      </c>
      <c r="BJ238" s="17" t="s">
        <v>82</v>
      </c>
      <c r="BK238" s="203">
        <f>ROUND(I238*H238,2)</f>
        <v>0</v>
      </c>
      <c r="BL238" s="17" t="s">
        <v>290</v>
      </c>
      <c r="BM238" s="202" t="s">
        <v>2694</v>
      </c>
    </row>
    <row r="239" spans="1:65" s="2" customFormat="1" ht="11.25">
      <c r="A239" s="34"/>
      <c r="B239" s="35"/>
      <c r="C239" s="36"/>
      <c r="D239" s="204" t="s">
        <v>174</v>
      </c>
      <c r="E239" s="36"/>
      <c r="F239" s="205" t="s">
        <v>2695</v>
      </c>
      <c r="G239" s="36"/>
      <c r="H239" s="36"/>
      <c r="I239" s="206"/>
      <c r="J239" s="36"/>
      <c r="K239" s="36"/>
      <c r="L239" s="39"/>
      <c r="M239" s="207"/>
      <c r="N239" s="208"/>
      <c r="O239" s="71"/>
      <c r="P239" s="71"/>
      <c r="Q239" s="71"/>
      <c r="R239" s="71"/>
      <c r="S239" s="71"/>
      <c r="T239" s="72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7" t="s">
        <v>174</v>
      </c>
      <c r="AU239" s="17" t="s">
        <v>84</v>
      </c>
    </row>
    <row r="240" spans="1:65" s="14" customFormat="1" ht="11.25">
      <c r="B240" s="220"/>
      <c r="C240" s="221"/>
      <c r="D240" s="211" t="s">
        <v>176</v>
      </c>
      <c r="E240" s="222" t="s">
        <v>1</v>
      </c>
      <c r="F240" s="223" t="s">
        <v>82</v>
      </c>
      <c r="G240" s="221"/>
      <c r="H240" s="224">
        <v>1</v>
      </c>
      <c r="I240" s="225"/>
      <c r="J240" s="221"/>
      <c r="K240" s="221"/>
      <c r="L240" s="226"/>
      <c r="M240" s="227"/>
      <c r="N240" s="228"/>
      <c r="O240" s="228"/>
      <c r="P240" s="228"/>
      <c r="Q240" s="228"/>
      <c r="R240" s="228"/>
      <c r="S240" s="228"/>
      <c r="T240" s="229"/>
      <c r="AT240" s="230" t="s">
        <v>176</v>
      </c>
      <c r="AU240" s="230" t="s">
        <v>84</v>
      </c>
      <c r="AV240" s="14" t="s">
        <v>84</v>
      </c>
      <c r="AW240" s="14" t="s">
        <v>31</v>
      </c>
      <c r="AX240" s="14" t="s">
        <v>82</v>
      </c>
      <c r="AY240" s="230" t="s">
        <v>164</v>
      </c>
    </row>
    <row r="241" spans="1:65" s="2" customFormat="1" ht="24" customHeight="1">
      <c r="A241" s="34"/>
      <c r="B241" s="35"/>
      <c r="C241" s="232" t="s">
        <v>495</v>
      </c>
      <c r="D241" s="232" t="s">
        <v>291</v>
      </c>
      <c r="E241" s="233" t="s">
        <v>2696</v>
      </c>
      <c r="F241" s="234" t="s">
        <v>2697</v>
      </c>
      <c r="G241" s="235" t="s">
        <v>1267</v>
      </c>
      <c r="H241" s="236">
        <v>1</v>
      </c>
      <c r="I241" s="237"/>
      <c r="J241" s="238">
        <f>ROUND(I241*H241,2)</f>
        <v>0</v>
      </c>
      <c r="K241" s="234" t="s">
        <v>1</v>
      </c>
      <c r="L241" s="239"/>
      <c r="M241" s="240" t="s">
        <v>1</v>
      </c>
      <c r="N241" s="241" t="s">
        <v>40</v>
      </c>
      <c r="O241" s="71"/>
      <c r="P241" s="200">
        <f>O241*H241</f>
        <v>0</v>
      </c>
      <c r="Q241" s="200">
        <v>0</v>
      </c>
      <c r="R241" s="200">
        <f>Q241*H241</f>
        <v>0</v>
      </c>
      <c r="S241" s="200">
        <v>0</v>
      </c>
      <c r="T241" s="201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02" t="s">
        <v>1740</v>
      </c>
      <c r="AT241" s="202" t="s">
        <v>291</v>
      </c>
      <c r="AU241" s="202" t="s">
        <v>84</v>
      </c>
      <c r="AY241" s="17" t="s">
        <v>164</v>
      </c>
      <c r="BE241" s="203">
        <f>IF(N241="základní",J241,0)</f>
        <v>0</v>
      </c>
      <c r="BF241" s="203">
        <f>IF(N241="snížená",J241,0)</f>
        <v>0</v>
      </c>
      <c r="BG241" s="203">
        <f>IF(N241="zákl. přenesená",J241,0)</f>
        <v>0</v>
      </c>
      <c r="BH241" s="203">
        <f>IF(N241="sníž. přenesená",J241,0)</f>
        <v>0</v>
      </c>
      <c r="BI241" s="203">
        <f>IF(N241="nulová",J241,0)</f>
        <v>0</v>
      </c>
      <c r="BJ241" s="17" t="s">
        <v>82</v>
      </c>
      <c r="BK241" s="203">
        <f>ROUND(I241*H241,2)</f>
        <v>0</v>
      </c>
      <c r="BL241" s="17" t="s">
        <v>1740</v>
      </c>
      <c r="BM241" s="202" t="s">
        <v>2698</v>
      </c>
    </row>
    <row r="242" spans="1:65" s="14" customFormat="1" ht="11.25">
      <c r="B242" s="220"/>
      <c r="C242" s="221"/>
      <c r="D242" s="211" t="s">
        <v>176</v>
      </c>
      <c r="E242" s="222" t="s">
        <v>1</v>
      </c>
      <c r="F242" s="223" t="s">
        <v>82</v>
      </c>
      <c r="G242" s="221"/>
      <c r="H242" s="224">
        <v>1</v>
      </c>
      <c r="I242" s="225"/>
      <c r="J242" s="221"/>
      <c r="K242" s="221"/>
      <c r="L242" s="226"/>
      <c r="M242" s="227"/>
      <c r="N242" s="228"/>
      <c r="O242" s="228"/>
      <c r="P242" s="228"/>
      <c r="Q242" s="228"/>
      <c r="R242" s="228"/>
      <c r="S242" s="228"/>
      <c r="T242" s="229"/>
      <c r="AT242" s="230" t="s">
        <v>176</v>
      </c>
      <c r="AU242" s="230" t="s">
        <v>84</v>
      </c>
      <c r="AV242" s="14" t="s">
        <v>84</v>
      </c>
      <c r="AW242" s="14" t="s">
        <v>31</v>
      </c>
      <c r="AX242" s="14" t="s">
        <v>82</v>
      </c>
      <c r="AY242" s="230" t="s">
        <v>164</v>
      </c>
    </row>
    <row r="243" spans="1:65" s="2" customFormat="1" ht="16.5" customHeight="1">
      <c r="A243" s="34"/>
      <c r="B243" s="35"/>
      <c r="C243" s="191" t="s">
        <v>500</v>
      </c>
      <c r="D243" s="191" t="s">
        <v>167</v>
      </c>
      <c r="E243" s="192" t="s">
        <v>2699</v>
      </c>
      <c r="F243" s="193" t="s">
        <v>2700</v>
      </c>
      <c r="G243" s="194" t="s">
        <v>393</v>
      </c>
      <c r="H243" s="195">
        <v>1</v>
      </c>
      <c r="I243" s="196"/>
      <c r="J243" s="197">
        <f>ROUND(I243*H243,2)</f>
        <v>0</v>
      </c>
      <c r="K243" s="193" t="s">
        <v>171</v>
      </c>
      <c r="L243" s="39"/>
      <c r="M243" s="198" t="s">
        <v>1</v>
      </c>
      <c r="N243" s="199" t="s">
        <v>40</v>
      </c>
      <c r="O243" s="71"/>
      <c r="P243" s="200">
        <f>O243*H243</f>
        <v>0</v>
      </c>
      <c r="Q243" s="200">
        <v>0</v>
      </c>
      <c r="R243" s="200">
        <f>Q243*H243</f>
        <v>0</v>
      </c>
      <c r="S243" s="200">
        <v>0</v>
      </c>
      <c r="T243" s="201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202" t="s">
        <v>290</v>
      </c>
      <c r="AT243" s="202" t="s">
        <v>167</v>
      </c>
      <c r="AU243" s="202" t="s">
        <v>84</v>
      </c>
      <c r="AY243" s="17" t="s">
        <v>164</v>
      </c>
      <c r="BE243" s="203">
        <f>IF(N243="základní",J243,0)</f>
        <v>0</v>
      </c>
      <c r="BF243" s="203">
        <f>IF(N243="snížená",J243,0)</f>
        <v>0</v>
      </c>
      <c r="BG243" s="203">
        <f>IF(N243="zákl. přenesená",J243,0)</f>
        <v>0</v>
      </c>
      <c r="BH243" s="203">
        <f>IF(N243="sníž. přenesená",J243,0)</f>
        <v>0</v>
      </c>
      <c r="BI243" s="203">
        <f>IF(N243="nulová",J243,0)</f>
        <v>0</v>
      </c>
      <c r="BJ243" s="17" t="s">
        <v>82</v>
      </c>
      <c r="BK243" s="203">
        <f>ROUND(I243*H243,2)</f>
        <v>0</v>
      </c>
      <c r="BL243" s="17" t="s">
        <v>290</v>
      </c>
      <c r="BM243" s="202" t="s">
        <v>2701</v>
      </c>
    </row>
    <row r="244" spans="1:65" s="2" customFormat="1" ht="11.25">
      <c r="A244" s="34"/>
      <c r="B244" s="35"/>
      <c r="C244" s="36"/>
      <c r="D244" s="204" t="s">
        <v>174</v>
      </c>
      <c r="E244" s="36"/>
      <c r="F244" s="205" t="s">
        <v>2702</v>
      </c>
      <c r="G244" s="36"/>
      <c r="H244" s="36"/>
      <c r="I244" s="206"/>
      <c r="J244" s="36"/>
      <c r="K244" s="36"/>
      <c r="L244" s="39"/>
      <c r="M244" s="207"/>
      <c r="N244" s="208"/>
      <c r="O244" s="71"/>
      <c r="P244" s="71"/>
      <c r="Q244" s="71"/>
      <c r="R244" s="71"/>
      <c r="S244" s="71"/>
      <c r="T244" s="72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7" t="s">
        <v>174</v>
      </c>
      <c r="AU244" s="17" t="s">
        <v>84</v>
      </c>
    </row>
    <row r="245" spans="1:65" s="14" customFormat="1" ht="11.25">
      <c r="B245" s="220"/>
      <c r="C245" s="221"/>
      <c r="D245" s="211" t="s">
        <v>176</v>
      </c>
      <c r="E245" s="222" t="s">
        <v>1</v>
      </c>
      <c r="F245" s="223" t="s">
        <v>82</v>
      </c>
      <c r="G245" s="221"/>
      <c r="H245" s="224">
        <v>1</v>
      </c>
      <c r="I245" s="225"/>
      <c r="J245" s="221"/>
      <c r="K245" s="221"/>
      <c r="L245" s="226"/>
      <c r="M245" s="227"/>
      <c r="N245" s="228"/>
      <c r="O245" s="228"/>
      <c r="P245" s="228"/>
      <c r="Q245" s="228"/>
      <c r="R245" s="228"/>
      <c r="S245" s="228"/>
      <c r="T245" s="229"/>
      <c r="AT245" s="230" t="s">
        <v>176</v>
      </c>
      <c r="AU245" s="230" t="s">
        <v>84</v>
      </c>
      <c r="AV245" s="14" t="s">
        <v>84</v>
      </c>
      <c r="AW245" s="14" t="s">
        <v>31</v>
      </c>
      <c r="AX245" s="14" t="s">
        <v>82</v>
      </c>
      <c r="AY245" s="230" t="s">
        <v>164</v>
      </c>
    </row>
    <row r="246" spans="1:65" s="2" customFormat="1" ht="16.5" customHeight="1">
      <c r="A246" s="34"/>
      <c r="B246" s="35"/>
      <c r="C246" s="191" t="s">
        <v>505</v>
      </c>
      <c r="D246" s="191" t="s">
        <v>167</v>
      </c>
      <c r="E246" s="192" t="s">
        <v>2703</v>
      </c>
      <c r="F246" s="193" t="s">
        <v>2704</v>
      </c>
      <c r="G246" s="194" t="s">
        <v>393</v>
      </c>
      <c r="H246" s="195">
        <v>1</v>
      </c>
      <c r="I246" s="196"/>
      <c r="J246" s="197">
        <f>ROUND(I246*H246,2)</f>
        <v>0</v>
      </c>
      <c r="K246" s="193" t="s">
        <v>171</v>
      </c>
      <c r="L246" s="39"/>
      <c r="M246" s="198" t="s">
        <v>1</v>
      </c>
      <c r="N246" s="199" t="s">
        <v>40</v>
      </c>
      <c r="O246" s="71"/>
      <c r="P246" s="200">
        <f>O246*H246</f>
        <v>0</v>
      </c>
      <c r="Q246" s="200">
        <v>0</v>
      </c>
      <c r="R246" s="200">
        <f>Q246*H246</f>
        <v>0</v>
      </c>
      <c r="S246" s="200">
        <v>0</v>
      </c>
      <c r="T246" s="201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202" t="s">
        <v>290</v>
      </c>
      <c r="AT246" s="202" t="s">
        <v>167</v>
      </c>
      <c r="AU246" s="202" t="s">
        <v>84</v>
      </c>
      <c r="AY246" s="17" t="s">
        <v>164</v>
      </c>
      <c r="BE246" s="203">
        <f>IF(N246="základní",J246,0)</f>
        <v>0</v>
      </c>
      <c r="BF246" s="203">
        <f>IF(N246="snížená",J246,0)</f>
        <v>0</v>
      </c>
      <c r="BG246" s="203">
        <f>IF(N246="zákl. přenesená",J246,0)</f>
        <v>0</v>
      </c>
      <c r="BH246" s="203">
        <f>IF(N246="sníž. přenesená",J246,0)</f>
        <v>0</v>
      </c>
      <c r="BI246" s="203">
        <f>IF(N246="nulová",J246,0)</f>
        <v>0</v>
      </c>
      <c r="BJ246" s="17" t="s">
        <v>82</v>
      </c>
      <c r="BK246" s="203">
        <f>ROUND(I246*H246,2)</f>
        <v>0</v>
      </c>
      <c r="BL246" s="17" t="s">
        <v>290</v>
      </c>
      <c r="BM246" s="202" t="s">
        <v>2705</v>
      </c>
    </row>
    <row r="247" spans="1:65" s="2" customFormat="1" ht="11.25">
      <c r="A247" s="34"/>
      <c r="B247" s="35"/>
      <c r="C247" s="36"/>
      <c r="D247" s="204" t="s">
        <v>174</v>
      </c>
      <c r="E247" s="36"/>
      <c r="F247" s="205" t="s">
        <v>2706</v>
      </c>
      <c r="G247" s="36"/>
      <c r="H247" s="36"/>
      <c r="I247" s="206"/>
      <c r="J247" s="36"/>
      <c r="K247" s="36"/>
      <c r="L247" s="39"/>
      <c r="M247" s="207"/>
      <c r="N247" s="208"/>
      <c r="O247" s="71"/>
      <c r="P247" s="71"/>
      <c r="Q247" s="71"/>
      <c r="R247" s="71"/>
      <c r="S247" s="71"/>
      <c r="T247" s="72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7" t="s">
        <v>174</v>
      </c>
      <c r="AU247" s="17" t="s">
        <v>84</v>
      </c>
    </row>
    <row r="248" spans="1:65" s="14" customFormat="1" ht="11.25">
      <c r="B248" s="220"/>
      <c r="C248" s="221"/>
      <c r="D248" s="211" t="s">
        <v>176</v>
      </c>
      <c r="E248" s="222" t="s">
        <v>1</v>
      </c>
      <c r="F248" s="223" t="s">
        <v>82</v>
      </c>
      <c r="G248" s="221"/>
      <c r="H248" s="224">
        <v>1</v>
      </c>
      <c r="I248" s="225"/>
      <c r="J248" s="221"/>
      <c r="K248" s="221"/>
      <c r="L248" s="226"/>
      <c r="M248" s="227"/>
      <c r="N248" s="228"/>
      <c r="O248" s="228"/>
      <c r="P248" s="228"/>
      <c r="Q248" s="228"/>
      <c r="R248" s="228"/>
      <c r="S248" s="228"/>
      <c r="T248" s="229"/>
      <c r="AT248" s="230" t="s">
        <v>176</v>
      </c>
      <c r="AU248" s="230" t="s">
        <v>84</v>
      </c>
      <c r="AV248" s="14" t="s">
        <v>84</v>
      </c>
      <c r="AW248" s="14" t="s">
        <v>31</v>
      </c>
      <c r="AX248" s="14" t="s">
        <v>82</v>
      </c>
      <c r="AY248" s="230" t="s">
        <v>164</v>
      </c>
    </row>
    <row r="249" spans="1:65" s="12" customFormat="1" ht="22.9" customHeight="1">
      <c r="B249" s="175"/>
      <c r="C249" s="176"/>
      <c r="D249" s="177" t="s">
        <v>74</v>
      </c>
      <c r="E249" s="189" t="s">
        <v>2707</v>
      </c>
      <c r="F249" s="189" t="s">
        <v>2708</v>
      </c>
      <c r="G249" s="176"/>
      <c r="H249" s="176"/>
      <c r="I249" s="179"/>
      <c r="J249" s="190">
        <f>BK249</f>
        <v>0</v>
      </c>
      <c r="K249" s="176"/>
      <c r="L249" s="181"/>
      <c r="M249" s="182"/>
      <c r="N249" s="183"/>
      <c r="O249" s="183"/>
      <c r="P249" s="184">
        <f>SUM(P250:P293)</f>
        <v>0</v>
      </c>
      <c r="Q249" s="183"/>
      <c r="R249" s="184">
        <f>SUM(R250:R293)</f>
        <v>0</v>
      </c>
      <c r="S249" s="183"/>
      <c r="T249" s="185">
        <f>SUM(T250:T293)</f>
        <v>0</v>
      </c>
      <c r="AR249" s="186" t="s">
        <v>82</v>
      </c>
      <c r="AT249" s="187" t="s">
        <v>74</v>
      </c>
      <c r="AU249" s="187" t="s">
        <v>82</v>
      </c>
      <c r="AY249" s="186" t="s">
        <v>164</v>
      </c>
      <c r="BK249" s="188">
        <f>SUM(BK250:BK293)</f>
        <v>0</v>
      </c>
    </row>
    <row r="250" spans="1:65" s="2" customFormat="1" ht="60" customHeight="1">
      <c r="A250" s="34"/>
      <c r="B250" s="35"/>
      <c r="C250" s="232" t="s">
        <v>512</v>
      </c>
      <c r="D250" s="232" t="s">
        <v>291</v>
      </c>
      <c r="E250" s="233" t="s">
        <v>2709</v>
      </c>
      <c r="F250" s="234" t="s">
        <v>2710</v>
      </c>
      <c r="G250" s="235" t="s">
        <v>1267</v>
      </c>
      <c r="H250" s="236">
        <v>4</v>
      </c>
      <c r="I250" s="237"/>
      <c r="J250" s="238">
        <f>ROUND(I250*H250,2)</f>
        <v>0</v>
      </c>
      <c r="K250" s="234" t="s">
        <v>1</v>
      </c>
      <c r="L250" s="239"/>
      <c r="M250" s="240" t="s">
        <v>1</v>
      </c>
      <c r="N250" s="241" t="s">
        <v>40</v>
      </c>
      <c r="O250" s="71"/>
      <c r="P250" s="200">
        <f>O250*H250</f>
        <v>0</v>
      </c>
      <c r="Q250" s="200">
        <v>0</v>
      </c>
      <c r="R250" s="200">
        <f>Q250*H250</f>
        <v>0</v>
      </c>
      <c r="S250" s="200">
        <v>0</v>
      </c>
      <c r="T250" s="201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02" t="s">
        <v>227</v>
      </c>
      <c r="AT250" s="202" t="s">
        <v>291</v>
      </c>
      <c r="AU250" s="202" t="s">
        <v>84</v>
      </c>
      <c r="AY250" s="17" t="s">
        <v>164</v>
      </c>
      <c r="BE250" s="203">
        <f>IF(N250="základní",J250,0)</f>
        <v>0</v>
      </c>
      <c r="BF250" s="203">
        <f>IF(N250="snížená",J250,0)</f>
        <v>0</v>
      </c>
      <c r="BG250" s="203">
        <f>IF(N250="zákl. přenesená",J250,0)</f>
        <v>0</v>
      </c>
      <c r="BH250" s="203">
        <f>IF(N250="sníž. přenesená",J250,0)</f>
        <v>0</v>
      </c>
      <c r="BI250" s="203">
        <f>IF(N250="nulová",J250,0)</f>
        <v>0</v>
      </c>
      <c r="BJ250" s="17" t="s">
        <v>82</v>
      </c>
      <c r="BK250" s="203">
        <f>ROUND(I250*H250,2)</f>
        <v>0</v>
      </c>
      <c r="BL250" s="17" t="s">
        <v>172</v>
      </c>
      <c r="BM250" s="202" t="s">
        <v>2711</v>
      </c>
    </row>
    <row r="251" spans="1:65" s="14" customFormat="1" ht="11.25">
      <c r="B251" s="220"/>
      <c r="C251" s="221"/>
      <c r="D251" s="211" t="s">
        <v>176</v>
      </c>
      <c r="E251" s="222" t="s">
        <v>1</v>
      </c>
      <c r="F251" s="223" t="s">
        <v>172</v>
      </c>
      <c r="G251" s="221"/>
      <c r="H251" s="224">
        <v>4</v>
      </c>
      <c r="I251" s="225"/>
      <c r="J251" s="221"/>
      <c r="K251" s="221"/>
      <c r="L251" s="226"/>
      <c r="M251" s="227"/>
      <c r="N251" s="228"/>
      <c r="O251" s="228"/>
      <c r="P251" s="228"/>
      <c r="Q251" s="228"/>
      <c r="R251" s="228"/>
      <c r="S251" s="228"/>
      <c r="T251" s="229"/>
      <c r="AT251" s="230" t="s">
        <v>176</v>
      </c>
      <c r="AU251" s="230" t="s">
        <v>84</v>
      </c>
      <c r="AV251" s="14" t="s">
        <v>84</v>
      </c>
      <c r="AW251" s="14" t="s">
        <v>31</v>
      </c>
      <c r="AX251" s="14" t="s">
        <v>82</v>
      </c>
      <c r="AY251" s="230" t="s">
        <v>164</v>
      </c>
    </row>
    <row r="252" spans="1:65" s="2" customFormat="1" ht="16.5" customHeight="1">
      <c r="A252" s="34"/>
      <c r="B252" s="35"/>
      <c r="C252" s="191" t="s">
        <v>518</v>
      </c>
      <c r="D252" s="191" t="s">
        <v>167</v>
      </c>
      <c r="E252" s="192" t="s">
        <v>2712</v>
      </c>
      <c r="F252" s="193" t="s">
        <v>2713</v>
      </c>
      <c r="G252" s="194" t="s">
        <v>393</v>
      </c>
      <c r="H252" s="195">
        <v>4</v>
      </c>
      <c r="I252" s="196"/>
      <c r="J252" s="197">
        <f>ROUND(I252*H252,2)</f>
        <v>0</v>
      </c>
      <c r="K252" s="193" t="s">
        <v>171</v>
      </c>
      <c r="L252" s="39"/>
      <c r="M252" s="198" t="s">
        <v>1</v>
      </c>
      <c r="N252" s="199" t="s">
        <v>40</v>
      </c>
      <c r="O252" s="71"/>
      <c r="P252" s="200">
        <f>O252*H252</f>
        <v>0</v>
      </c>
      <c r="Q252" s="200">
        <v>0</v>
      </c>
      <c r="R252" s="200">
        <f>Q252*H252</f>
        <v>0</v>
      </c>
      <c r="S252" s="200">
        <v>0</v>
      </c>
      <c r="T252" s="201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202" t="s">
        <v>290</v>
      </c>
      <c r="AT252" s="202" t="s">
        <v>167</v>
      </c>
      <c r="AU252" s="202" t="s">
        <v>84</v>
      </c>
      <c r="AY252" s="17" t="s">
        <v>164</v>
      </c>
      <c r="BE252" s="203">
        <f>IF(N252="základní",J252,0)</f>
        <v>0</v>
      </c>
      <c r="BF252" s="203">
        <f>IF(N252="snížená",J252,0)</f>
        <v>0</v>
      </c>
      <c r="BG252" s="203">
        <f>IF(N252="zákl. přenesená",J252,0)</f>
        <v>0</v>
      </c>
      <c r="BH252" s="203">
        <f>IF(N252="sníž. přenesená",J252,0)</f>
        <v>0</v>
      </c>
      <c r="BI252" s="203">
        <f>IF(N252="nulová",J252,0)</f>
        <v>0</v>
      </c>
      <c r="BJ252" s="17" t="s">
        <v>82</v>
      </c>
      <c r="BK252" s="203">
        <f>ROUND(I252*H252,2)</f>
        <v>0</v>
      </c>
      <c r="BL252" s="17" t="s">
        <v>290</v>
      </c>
      <c r="BM252" s="202" t="s">
        <v>2714</v>
      </c>
    </row>
    <row r="253" spans="1:65" s="2" customFormat="1" ht="11.25">
      <c r="A253" s="34"/>
      <c r="B253" s="35"/>
      <c r="C253" s="36"/>
      <c r="D253" s="204" t="s">
        <v>174</v>
      </c>
      <c r="E253" s="36"/>
      <c r="F253" s="205" t="s">
        <v>2715</v>
      </c>
      <c r="G253" s="36"/>
      <c r="H253" s="36"/>
      <c r="I253" s="206"/>
      <c r="J253" s="36"/>
      <c r="K253" s="36"/>
      <c r="L253" s="39"/>
      <c r="M253" s="207"/>
      <c r="N253" s="208"/>
      <c r="O253" s="71"/>
      <c r="P253" s="71"/>
      <c r="Q253" s="71"/>
      <c r="R253" s="71"/>
      <c r="S253" s="71"/>
      <c r="T253" s="72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7" t="s">
        <v>174</v>
      </c>
      <c r="AU253" s="17" t="s">
        <v>84</v>
      </c>
    </row>
    <row r="254" spans="1:65" s="14" customFormat="1" ht="11.25">
      <c r="B254" s="220"/>
      <c r="C254" s="221"/>
      <c r="D254" s="211" t="s">
        <v>176</v>
      </c>
      <c r="E254" s="222" t="s">
        <v>1</v>
      </c>
      <c r="F254" s="223" t="s">
        <v>172</v>
      </c>
      <c r="G254" s="221"/>
      <c r="H254" s="224">
        <v>4</v>
      </c>
      <c r="I254" s="225"/>
      <c r="J254" s="221"/>
      <c r="K254" s="221"/>
      <c r="L254" s="226"/>
      <c r="M254" s="227"/>
      <c r="N254" s="228"/>
      <c r="O254" s="228"/>
      <c r="P254" s="228"/>
      <c r="Q254" s="228"/>
      <c r="R254" s="228"/>
      <c r="S254" s="228"/>
      <c r="T254" s="229"/>
      <c r="AT254" s="230" t="s">
        <v>176</v>
      </c>
      <c r="AU254" s="230" t="s">
        <v>84</v>
      </c>
      <c r="AV254" s="14" t="s">
        <v>84</v>
      </c>
      <c r="AW254" s="14" t="s">
        <v>31</v>
      </c>
      <c r="AX254" s="14" t="s">
        <v>82</v>
      </c>
      <c r="AY254" s="230" t="s">
        <v>164</v>
      </c>
    </row>
    <row r="255" spans="1:65" s="2" customFormat="1" ht="26.45" customHeight="1">
      <c r="A255" s="34"/>
      <c r="B255" s="35"/>
      <c r="C255" s="232" t="s">
        <v>524</v>
      </c>
      <c r="D255" s="232" t="s">
        <v>291</v>
      </c>
      <c r="E255" s="233" t="s">
        <v>2716</v>
      </c>
      <c r="F255" s="234" t="s">
        <v>2717</v>
      </c>
      <c r="G255" s="235" t="s">
        <v>1267</v>
      </c>
      <c r="H255" s="236">
        <v>1</v>
      </c>
      <c r="I255" s="237"/>
      <c r="J255" s="238">
        <f>ROUND(I255*H255,2)</f>
        <v>0</v>
      </c>
      <c r="K255" s="234" t="s">
        <v>1</v>
      </c>
      <c r="L255" s="239"/>
      <c r="M255" s="240" t="s">
        <v>1</v>
      </c>
      <c r="N255" s="241" t="s">
        <v>40</v>
      </c>
      <c r="O255" s="71"/>
      <c r="P255" s="200">
        <f>O255*H255</f>
        <v>0</v>
      </c>
      <c r="Q255" s="200">
        <v>0</v>
      </c>
      <c r="R255" s="200">
        <f>Q255*H255</f>
        <v>0</v>
      </c>
      <c r="S255" s="200">
        <v>0</v>
      </c>
      <c r="T255" s="201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202" t="s">
        <v>227</v>
      </c>
      <c r="AT255" s="202" t="s">
        <v>291</v>
      </c>
      <c r="AU255" s="202" t="s">
        <v>84</v>
      </c>
      <c r="AY255" s="17" t="s">
        <v>164</v>
      </c>
      <c r="BE255" s="203">
        <f>IF(N255="základní",J255,0)</f>
        <v>0</v>
      </c>
      <c r="BF255" s="203">
        <f>IF(N255="snížená",J255,0)</f>
        <v>0</v>
      </c>
      <c r="BG255" s="203">
        <f>IF(N255="zákl. přenesená",J255,0)</f>
        <v>0</v>
      </c>
      <c r="BH255" s="203">
        <f>IF(N255="sníž. přenesená",J255,0)</f>
        <v>0</v>
      </c>
      <c r="BI255" s="203">
        <f>IF(N255="nulová",J255,0)</f>
        <v>0</v>
      </c>
      <c r="BJ255" s="17" t="s">
        <v>82</v>
      </c>
      <c r="BK255" s="203">
        <f>ROUND(I255*H255,2)</f>
        <v>0</v>
      </c>
      <c r="BL255" s="17" t="s">
        <v>172</v>
      </c>
      <c r="BM255" s="202" t="s">
        <v>2718</v>
      </c>
    </row>
    <row r="256" spans="1:65" s="14" customFormat="1" ht="11.25">
      <c r="B256" s="220"/>
      <c r="C256" s="221"/>
      <c r="D256" s="211" t="s">
        <v>176</v>
      </c>
      <c r="E256" s="222" t="s">
        <v>1</v>
      </c>
      <c r="F256" s="223" t="s">
        <v>82</v>
      </c>
      <c r="G256" s="221"/>
      <c r="H256" s="224">
        <v>1</v>
      </c>
      <c r="I256" s="225"/>
      <c r="J256" s="221"/>
      <c r="K256" s="221"/>
      <c r="L256" s="226"/>
      <c r="M256" s="227"/>
      <c r="N256" s="228"/>
      <c r="O256" s="228"/>
      <c r="P256" s="228"/>
      <c r="Q256" s="228"/>
      <c r="R256" s="228"/>
      <c r="S256" s="228"/>
      <c r="T256" s="229"/>
      <c r="AT256" s="230" t="s">
        <v>176</v>
      </c>
      <c r="AU256" s="230" t="s">
        <v>84</v>
      </c>
      <c r="AV256" s="14" t="s">
        <v>84</v>
      </c>
      <c r="AW256" s="14" t="s">
        <v>31</v>
      </c>
      <c r="AX256" s="14" t="s">
        <v>82</v>
      </c>
      <c r="AY256" s="230" t="s">
        <v>164</v>
      </c>
    </row>
    <row r="257" spans="1:65" s="2" customFormat="1" ht="26.45" customHeight="1">
      <c r="A257" s="34"/>
      <c r="B257" s="35"/>
      <c r="C257" s="232" t="s">
        <v>531</v>
      </c>
      <c r="D257" s="232" t="s">
        <v>291</v>
      </c>
      <c r="E257" s="233" t="s">
        <v>2719</v>
      </c>
      <c r="F257" s="234" t="s">
        <v>2720</v>
      </c>
      <c r="G257" s="235" t="s">
        <v>1267</v>
      </c>
      <c r="H257" s="236">
        <v>1</v>
      </c>
      <c r="I257" s="237"/>
      <c r="J257" s="238">
        <f>ROUND(I257*H257,2)</f>
        <v>0</v>
      </c>
      <c r="K257" s="234" t="s">
        <v>1</v>
      </c>
      <c r="L257" s="239"/>
      <c r="M257" s="240" t="s">
        <v>1</v>
      </c>
      <c r="N257" s="241" t="s">
        <v>40</v>
      </c>
      <c r="O257" s="71"/>
      <c r="P257" s="200">
        <f>O257*H257</f>
        <v>0</v>
      </c>
      <c r="Q257" s="200">
        <v>0</v>
      </c>
      <c r="R257" s="200">
        <f>Q257*H257</f>
        <v>0</v>
      </c>
      <c r="S257" s="200">
        <v>0</v>
      </c>
      <c r="T257" s="201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202" t="s">
        <v>227</v>
      </c>
      <c r="AT257" s="202" t="s">
        <v>291</v>
      </c>
      <c r="AU257" s="202" t="s">
        <v>84</v>
      </c>
      <c r="AY257" s="17" t="s">
        <v>164</v>
      </c>
      <c r="BE257" s="203">
        <f>IF(N257="základní",J257,0)</f>
        <v>0</v>
      </c>
      <c r="BF257" s="203">
        <f>IF(N257="snížená",J257,0)</f>
        <v>0</v>
      </c>
      <c r="BG257" s="203">
        <f>IF(N257="zákl. přenesená",J257,0)</f>
        <v>0</v>
      </c>
      <c r="BH257" s="203">
        <f>IF(N257="sníž. přenesená",J257,0)</f>
        <v>0</v>
      </c>
      <c r="BI257" s="203">
        <f>IF(N257="nulová",J257,0)</f>
        <v>0</v>
      </c>
      <c r="BJ257" s="17" t="s">
        <v>82</v>
      </c>
      <c r="BK257" s="203">
        <f>ROUND(I257*H257,2)</f>
        <v>0</v>
      </c>
      <c r="BL257" s="17" t="s">
        <v>172</v>
      </c>
      <c r="BM257" s="202" t="s">
        <v>2721</v>
      </c>
    </row>
    <row r="258" spans="1:65" s="14" customFormat="1" ht="11.25">
      <c r="B258" s="220"/>
      <c r="C258" s="221"/>
      <c r="D258" s="211" t="s">
        <v>176</v>
      </c>
      <c r="E258" s="222" t="s">
        <v>1</v>
      </c>
      <c r="F258" s="223" t="s">
        <v>82</v>
      </c>
      <c r="G258" s="221"/>
      <c r="H258" s="224">
        <v>1</v>
      </c>
      <c r="I258" s="225"/>
      <c r="J258" s="221"/>
      <c r="K258" s="221"/>
      <c r="L258" s="226"/>
      <c r="M258" s="227"/>
      <c r="N258" s="228"/>
      <c r="O258" s="228"/>
      <c r="P258" s="228"/>
      <c r="Q258" s="228"/>
      <c r="R258" s="228"/>
      <c r="S258" s="228"/>
      <c r="T258" s="229"/>
      <c r="AT258" s="230" t="s">
        <v>176</v>
      </c>
      <c r="AU258" s="230" t="s">
        <v>84</v>
      </c>
      <c r="AV258" s="14" t="s">
        <v>84</v>
      </c>
      <c r="AW258" s="14" t="s">
        <v>31</v>
      </c>
      <c r="AX258" s="14" t="s">
        <v>82</v>
      </c>
      <c r="AY258" s="230" t="s">
        <v>164</v>
      </c>
    </row>
    <row r="259" spans="1:65" s="2" customFormat="1" ht="26.45" customHeight="1">
      <c r="A259" s="34"/>
      <c r="B259" s="35"/>
      <c r="C259" s="191" t="s">
        <v>537</v>
      </c>
      <c r="D259" s="191" t="s">
        <v>167</v>
      </c>
      <c r="E259" s="192" t="s">
        <v>2722</v>
      </c>
      <c r="F259" s="193" t="s">
        <v>2723</v>
      </c>
      <c r="G259" s="194" t="s">
        <v>1267</v>
      </c>
      <c r="H259" s="195">
        <v>1</v>
      </c>
      <c r="I259" s="196"/>
      <c r="J259" s="197">
        <f>ROUND(I259*H259,2)</f>
        <v>0</v>
      </c>
      <c r="K259" s="193" t="s">
        <v>1</v>
      </c>
      <c r="L259" s="39"/>
      <c r="M259" s="198" t="s">
        <v>1</v>
      </c>
      <c r="N259" s="199" t="s">
        <v>40</v>
      </c>
      <c r="O259" s="71"/>
      <c r="P259" s="200">
        <f>O259*H259</f>
        <v>0</v>
      </c>
      <c r="Q259" s="200">
        <v>0</v>
      </c>
      <c r="R259" s="200">
        <f>Q259*H259</f>
        <v>0</v>
      </c>
      <c r="S259" s="200">
        <v>0</v>
      </c>
      <c r="T259" s="201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202" t="s">
        <v>172</v>
      </c>
      <c r="AT259" s="202" t="s">
        <v>167</v>
      </c>
      <c r="AU259" s="202" t="s">
        <v>84</v>
      </c>
      <c r="AY259" s="17" t="s">
        <v>164</v>
      </c>
      <c r="BE259" s="203">
        <f>IF(N259="základní",J259,0)</f>
        <v>0</v>
      </c>
      <c r="BF259" s="203">
        <f>IF(N259="snížená",J259,0)</f>
        <v>0</v>
      </c>
      <c r="BG259" s="203">
        <f>IF(N259="zákl. přenesená",J259,0)</f>
        <v>0</v>
      </c>
      <c r="BH259" s="203">
        <f>IF(N259="sníž. přenesená",J259,0)</f>
        <v>0</v>
      </c>
      <c r="BI259" s="203">
        <f>IF(N259="nulová",J259,0)</f>
        <v>0</v>
      </c>
      <c r="BJ259" s="17" t="s">
        <v>82</v>
      </c>
      <c r="BK259" s="203">
        <f>ROUND(I259*H259,2)</f>
        <v>0</v>
      </c>
      <c r="BL259" s="17" t="s">
        <v>172</v>
      </c>
      <c r="BM259" s="202" t="s">
        <v>2724</v>
      </c>
    </row>
    <row r="260" spans="1:65" s="14" customFormat="1" ht="11.25">
      <c r="B260" s="220"/>
      <c r="C260" s="221"/>
      <c r="D260" s="211" t="s">
        <v>176</v>
      </c>
      <c r="E260" s="222" t="s">
        <v>1</v>
      </c>
      <c r="F260" s="223" t="s">
        <v>82</v>
      </c>
      <c r="G260" s="221"/>
      <c r="H260" s="224">
        <v>1</v>
      </c>
      <c r="I260" s="225"/>
      <c r="J260" s="221"/>
      <c r="K260" s="221"/>
      <c r="L260" s="226"/>
      <c r="M260" s="227"/>
      <c r="N260" s="228"/>
      <c r="O260" s="228"/>
      <c r="P260" s="228"/>
      <c r="Q260" s="228"/>
      <c r="R260" s="228"/>
      <c r="S260" s="228"/>
      <c r="T260" s="229"/>
      <c r="AT260" s="230" t="s">
        <v>176</v>
      </c>
      <c r="AU260" s="230" t="s">
        <v>84</v>
      </c>
      <c r="AV260" s="14" t="s">
        <v>84</v>
      </c>
      <c r="AW260" s="14" t="s">
        <v>31</v>
      </c>
      <c r="AX260" s="14" t="s">
        <v>82</v>
      </c>
      <c r="AY260" s="230" t="s">
        <v>164</v>
      </c>
    </row>
    <row r="261" spans="1:65" s="2" customFormat="1" ht="16.5" customHeight="1">
      <c r="A261" s="34"/>
      <c r="B261" s="35"/>
      <c r="C261" s="232" t="s">
        <v>543</v>
      </c>
      <c r="D261" s="232" t="s">
        <v>291</v>
      </c>
      <c r="E261" s="233" t="s">
        <v>2574</v>
      </c>
      <c r="F261" s="234" t="s">
        <v>2575</v>
      </c>
      <c r="G261" s="235" t="s">
        <v>1267</v>
      </c>
      <c r="H261" s="236">
        <v>2</v>
      </c>
      <c r="I261" s="237"/>
      <c r="J261" s="238">
        <f>ROUND(I261*H261,2)</f>
        <v>0</v>
      </c>
      <c r="K261" s="234" t="s">
        <v>1</v>
      </c>
      <c r="L261" s="239"/>
      <c r="M261" s="240" t="s">
        <v>1</v>
      </c>
      <c r="N261" s="241" t="s">
        <v>40</v>
      </c>
      <c r="O261" s="71"/>
      <c r="P261" s="200">
        <f>O261*H261</f>
        <v>0</v>
      </c>
      <c r="Q261" s="200">
        <v>0</v>
      </c>
      <c r="R261" s="200">
        <f>Q261*H261</f>
        <v>0</v>
      </c>
      <c r="S261" s="200">
        <v>0</v>
      </c>
      <c r="T261" s="201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202" t="s">
        <v>1740</v>
      </c>
      <c r="AT261" s="202" t="s">
        <v>291</v>
      </c>
      <c r="AU261" s="202" t="s">
        <v>84</v>
      </c>
      <c r="AY261" s="17" t="s">
        <v>164</v>
      </c>
      <c r="BE261" s="203">
        <f>IF(N261="základní",J261,0)</f>
        <v>0</v>
      </c>
      <c r="BF261" s="203">
        <f>IF(N261="snížená",J261,0)</f>
        <v>0</v>
      </c>
      <c r="BG261" s="203">
        <f>IF(N261="zákl. přenesená",J261,0)</f>
        <v>0</v>
      </c>
      <c r="BH261" s="203">
        <f>IF(N261="sníž. přenesená",J261,0)</f>
        <v>0</v>
      </c>
      <c r="BI261" s="203">
        <f>IF(N261="nulová",J261,0)</f>
        <v>0</v>
      </c>
      <c r="BJ261" s="17" t="s">
        <v>82</v>
      </c>
      <c r="BK261" s="203">
        <f>ROUND(I261*H261,2)</f>
        <v>0</v>
      </c>
      <c r="BL261" s="17" t="s">
        <v>1740</v>
      </c>
      <c r="BM261" s="202" t="s">
        <v>2725</v>
      </c>
    </row>
    <row r="262" spans="1:65" s="14" customFormat="1" ht="11.25">
      <c r="B262" s="220"/>
      <c r="C262" s="221"/>
      <c r="D262" s="211" t="s">
        <v>176</v>
      </c>
      <c r="E262" s="222" t="s">
        <v>1</v>
      </c>
      <c r="F262" s="223" t="s">
        <v>84</v>
      </c>
      <c r="G262" s="221"/>
      <c r="H262" s="224">
        <v>2</v>
      </c>
      <c r="I262" s="225"/>
      <c r="J262" s="221"/>
      <c r="K262" s="221"/>
      <c r="L262" s="226"/>
      <c r="M262" s="227"/>
      <c r="N262" s="228"/>
      <c r="O262" s="228"/>
      <c r="P262" s="228"/>
      <c r="Q262" s="228"/>
      <c r="R262" s="228"/>
      <c r="S262" s="228"/>
      <c r="T262" s="229"/>
      <c r="AT262" s="230" t="s">
        <v>176</v>
      </c>
      <c r="AU262" s="230" t="s">
        <v>84</v>
      </c>
      <c r="AV262" s="14" t="s">
        <v>84</v>
      </c>
      <c r="AW262" s="14" t="s">
        <v>31</v>
      </c>
      <c r="AX262" s="14" t="s">
        <v>75</v>
      </c>
      <c r="AY262" s="230" t="s">
        <v>164</v>
      </c>
    </row>
    <row r="263" spans="1:65" s="2" customFormat="1" ht="26.45" customHeight="1">
      <c r="A263" s="34"/>
      <c r="B263" s="35"/>
      <c r="C263" s="191" t="s">
        <v>549</v>
      </c>
      <c r="D263" s="191" t="s">
        <v>167</v>
      </c>
      <c r="E263" s="192" t="s">
        <v>2577</v>
      </c>
      <c r="F263" s="193" t="s">
        <v>2578</v>
      </c>
      <c r="G263" s="194" t="s">
        <v>393</v>
      </c>
      <c r="H263" s="195">
        <v>2</v>
      </c>
      <c r="I263" s="196"/>
      <c r="J263" s="197">
        <f>ROUND(I263*H263,2)</f>
        <v>0</v>
      </c>
      <c r="K263" s="193" t="s">
        <v>171</v>
      </c>
      <c r="L263" s="39"/>
      <c r="M263" s="198" t="s">
        <v>1</v>
      </c>
      <c r="N263" s="199" t="s">
        <v>40</v>
      </c>
      <c r="O263" s="71"/>
      <c r="P263" s="200">
        <f>O263*H263</f>
        <v>0</v>
      </c>
      <c r="Q263" s="200">
        <v>0</v>
      </c>
      <c r="R263" s="200">
        <f>Q263*H263</f>
        <v>0</v>
      </c>
      <c r="S263" s="200">
        <v>0</v>
      </c>
      <c r="T263" s="201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202" t="s">
        <v>290</v>
      </c>
      <c r="AT263" s="202" t="s">
        <v>167</v>
      </c>
      <c r="AU263" s="202" t="s">
        <v>84</v>
      </c>
      <c r="AY263" s="17" t="s">
        <v>164</v>
      </c>
      <c r="BE263" s="203">
        <f>IF(N263="základní",J263,0)</f>
        <v>0</v>
      </c>
      <c r="BF263" s="203">
        <f>IF(N263="snížená",J263,0)</f>
        <v>0</v>
      </c>
      <c r="BG263" s="203">
        <f>IF(N263="zákl. přenesená",J263,0)</f>
        <v>0</v>
      </c>
      <c r="BH263" s="203">
        <f>IF(N263="sníž. přenesená",J263,0)</f>
        <v>0</v>
      </c>
      <c r="BI263" s="203">
        <f>IF(N263="nulová",J263,0)</f>
        <v>0</v>
      </c>
      <c r="BJ263" s="17" t="s">
        <v>82</v>
      </c>
      <c r="BK263" s="203">
        <f>ROUND(I263*H263,2)</f>
        <v>0</v>
      </c>
      <c r="BL263" s="17" t="s">
        <v>290</v>
      </c>
      <c r="BM263" s="202" t="s">
        <v>2726</v>
      </c>
    </row>
    <row r="264" spans="1:65" s="2" customFormat="1" ht="11.25">
      <c r="A264" s="34"/>
      <c r="B264" s="35"/>
      <c r="C264" s="36"/>
      <c r="D264" s="204" t="s">
        <v>174</v>
      </c>
      <c r="E264" s="36"/>
      <c r="F264" s="205" t="s">
        <v>2580</v>
      </c>
      <c r="G264" s="36"/>
      <c r="H264" s="36"/>
      <c r="I264" s="206"/>
      <c r="J264" s="36"/>
      <c r="K264" s="36"/>
      <c r="L264" s="39"/>
      <c r="M264" s="207"/>
      <c r="N264" s="208"/>
      <c r="O264" s="71"/>
      <c r="P264" s="71"/>
      <c r="Q264" s="71"/>
      <c r="R264" s="71"/>
      <c r="S264" s="71"/>
      <c r="T264" s="72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7" t="s">
        <v>174</v>
      </c>
      <c r="AU264" s="17" t="s">
        <v>84</v>
      </c>
    </row>
    <row r="265" spans="1:65" s="14" customFormat="1" ht="11.25">
      <c r="B265" s="220"/>
      <c r="C265" s="221"/>
      <c r="D265" s="211" t="s">
        <v>176</v>
      </c>
      <c r="E265" s="222" t="s">
        <v>1</v>
      </c>
      <c r="F265" s="223" t="s">
        <v>84</v>
      </c>
      <c r="G265" s="221"/>
      <c r="H265" s="224">
        <v>2</v>
      </c>
      <c r="I265" s="225"/>
      <c r="J265" s="221"/>
      <c r="K265" s="221"/>
      <c r="L265" s="226"/>
      <c r="M265" s="227"/>
      <c r="N265" s="228"/>
      <c r="O265" s="228"/>
      <c r="P265" s="228"/>
      <c r="Q265" s="228"/>
      <c r="R265" s="228"/>
      <c r="S265" s="228"/>
      <c r="T265" s="229"/>
      <c r="AT265" s="230" t="s">
        <v>176</v>
      </c>
      <c r="AU265" s="230" t="s">
        <v>84</v>
      </c>
      <c r="AV265" s="14" t="s">
        <v>84</v>
      </c>
      <c r="AW265" s="14" t="s">
        <v>31</v>
      </c>
      <c r="AX265" s="14" t="s">
        <v>82</v>
      </c>
      <c r="AY265" s="230" t="s">
        <v>164</v>
      </c>
    </row>
    <row r="266" spans="1:65" s="2" customFormat="1" ht="40.9" customHeight="1">
      <c r="A266" s="34"/>
      <c r="B266" s="35"/>
      <c r="C266" s="232" t="s">
        <v>555</v>
      </c>
      <c r="D266" s="232" t="s">
        <v>291</v>
      </c>
      <c r="E266" s="233" t="s">
        <v>2727</v>
      </c>
      <c r="F266" s="234" t="s">
        <v>2728</v>
      </c>
      <c r="G266" s="235" t="s">
        <v>1267</v>
      </c>
      <c r="H266" s="236">
        <v>2</v>
      </c>
      <c r="I266" s="237"/>
      <c r="J266" s="238">
        <f>ROUND(I266*H266,2)</f>
        <v>0</v>
      </c>
      <c r="K266" s="234" t="s">
        <v>1</v>
      </c>
      <c r="L266" s="239"/>
      <c r="M266" s="240" t="s">
        <v>1</v>
      </c>
      <c r="N266" s="241" t="s">
        <v>40</v>
      </c>
      <c r="O266" s="71"/>
      <c r="P266" s="200">
        <f>O266*H266</f>
        <v>0</v>
      </c>
      <c r="Q266" s="200">
        <v>0</v>
      </c>
      <c r="R266" s="200">
        <f>Q266*H266</f>
        <v>0</v>
      </c>
      <c r="S266" s="200">
        <v>0</v>
      </c>
      <c r="T266" s="201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202" t="s">
        <v>1740</v>
      </c>
      <c r="AT266" s="202" t="s">
        <v>291</v>
      </c>
      <c r="AU266" s="202" t="s">
        <v>84</v>
      </c>
      <c r="AY266" s="17" t="s">
        <v>164</v>
      </c>
      <c r="BE266" s="203">
        <f>IF(N266="základní",J266,0)</f>
        <v>0</v>
      </c>
      <c r="BF266" s="203">
        <f>IF(N266="snížená",J266,0)</f>
        <v>0</v>
      </c>
      <c r="BG266" s="203">
        <f>IF(N266="zákl. přenesená",J266,0)</f>
        <v>0</v>
      </c>
      <c r="BH266" s="203">
        <f>IF(N266="sníž. přenesená",J266,0)</f>
        <v>0</v>
      </c>
      <c r="BI266" s="203">
        <f>IF(N266="nulová",J266,0)</f>
        <v>0</v>
      </c>
      <c r="BJ266" s="17" t="s">
        <v>82</v>
      </c>
      <c r="BK266" s="203">
        <f>ROUND(I266*H266,2)</f>
        <v>0</v>
      </c>
      <c r="BL266" s="17" t="s">
        <v>1740</v>
      </c>
      <c r="BM266" s="202" t="s">
        <v>2729</v>
      </c>
    </row>
    <row r="267" spans="1:65" s="14" customFormat="1" ht="11.25">
      <c r="B267" s="220"/>
      <c r="C267" s="221"/>
      <c r="D267" s="211" t="s">
        <v>176</v>
      </c>
      <c r="E267" s="222" t="s">
        <v>1</v>
      </c>
      <c r="F267" s="223" t="s">
        <v>84</v>
      </c>
      <c r="G267" s="221"/>
      <c r="H267" s="224">
        <v>2</v>
      </c>
      <c r="I267" s="225"/>
      <c r="J267" s="221"/>
      <c r="K267" s="221"/>
      <c r="L267" s="226"/>
      <c r="M267" s="227"/>
      <c r="N267" s="228"/>
      <c r="O267" s="228"/>
      <c r="P267" s="228"/>
      <c r="Q267" s="228"/>
      <c r="R267" s="228"/>
      <c r="S267" s="228"/>
      <c r="T267" s="229"/>
      <c r="AT267" s="230" t="s">
        <v>176</v>
      </c>
      <c r="AU267" s="230" t="s">
        <v>84</v>
      </c>
      <c r="AV267" s="14" t="s">
        <v>84</v>
      </c>
      <c r="AW267" s="14" t="s">
        <v>31</v>
      </c>
      <c r="AX267" s="14" t="s">
        <v>82</v>
      </c>
      <c r="AY267" s="230" t="s">
        <v>164</v>
      </c>
    </row>
    <row r="268" spans="1:65" s="2" customFormat="1" ht="26.45" customHeight="1">
      <c r="A268" s="34"/>
      <c r="B268" s="35"/>
      <c r="C268" s="191" t="s">
        <v>560</v>
      </c>
      <c r="D268" s="191" t="s">
        <v>167</v>
      </c>
      <c r="E268" s="192" t="s">
        <v>2730</v>
      </c>
      <c r="F268" s="193" t="s">
        <v>2731</v>
      </c>
      <c r="G268" s="194" t="s">
        <v>393</v>
      </c>
      <c r="H268" s="195">
        <v>2</v>
      </c>
      <c r="I268" s="196"/>
      <c r="J268" s="197">
        <f>ROUND(I268*H268,2)</f>
        <v>0</v>
      </c>
      <c r="K268" s="193" t="s">
        <v>171</v>
      </c>
      <c r="L268" s="39"/>
      <c r="M268" s="198" t="s">
        <v>1</v>
      </c>
      <c r="N268" s="199" t="s">
        <v>40</v>
      </c>
      <c r="O268" s="71"/>
      <c r="P268" s="200">
        <f>O268*H268</f>
        <v>0</v>
      </c>
      <c r="Q268" s="200">
        <v>0</v>
      </c>
      <c r="R268" s="200">
        <f>Q268*H268</f>
        <v>0</v>
      </c>
      <c r="S268" s="200">
        <v>0</v>
      </c>
      <c r="T268" s="201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202" t="s">
        <v>290</v>
      </c>
      <c r="AT268" s="202" t="s">
        <v>167</v>
      </c>
      <c r="AU268" s="202" t="s">
        <v>84</v>
      </c>
      <c r="AY268" s="17" t="s">
        <v>164</v>
      </c>
      <c r="BE268" s="203">
        <f>IF(N268="základní",J268,0)</f>
        <v>0</v>
      </c>
      <c r="BF268" s="203">
        <f>IF(N268="snížená",J268,0)</f>
        <v>0</v>
      </c>
      <c r="BG268" s="203">
        <f>IF(N268="zákl. přenesená",J268,0)</f>
        <v>0</v>
      </c>
      <c r="BH268" s="203">
        <f>IF(N268="sníž. přenesená",J268,0)</f>
        <v>0</v>
      </c>
      <c r="BI268" s="203">
        <f>IF(N268="nulová",J268,0)</f>
        <v>0</v>
      </c>
      <c r="BJ268" s="17" t="s">
        <v>82</v>
      </c>
      <c r="BK268" s="203">
        <f>ROUND(I268*H268,2)</f>
        <v>0</v>
      </c>
      <c r="BL268" s="17" t="s">
        <v>290</v>
      </c>
      <c r="BM268" s="202" t="s">
        <v>2732</v>
      </c>
    </row>
    <row r="269" spans="1:65" s="2" customFormat="1" ht="11.25">
      <c r="A269" s="34"/>
      <c r="B269" s="35"/>
      <c r="C269" s="36"/>
      <c r="D269" s="204" t="s">
        <v>174</v>
      </c>
      <c r="E269" s="36"/>
      <c r="F269" s="205" t="s">
        <v>2733</v>
      </c>
      <c r="G269" s="36"/>
      <c r="H269" s="36"/>
      <c r="I269" s="206"/>
      <c r="J269" s="36"/>
      <c r="K269" s="36"/>
      <c r="L269" s="39"/>
      <c r="M269" s="207"/>
      <c r="N269" s="208"/>
      <c r="O269" s="71"/>
      <c r="P269" s="71"/>
      <c r="Q269" s="71"/>
      <c r="R269" s="71"/>
      <c r="S269" s="71"/>
      <c r="T269" s="72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7" t="s">
        <v>174</v>
      </c>
      <c r="AU269" s="17" t="s">
        <v>84</v>
      </c>
    </row>
    <row r="270" spans="1:65" s="14" customFormat="1" ht="11.25">
      <c r="B270" s="220"/>
      <c r="C270" s="221"/>
      <c r="D270" s="211" t="s">
        <v>176</v>
      </c>
      <c r="E270" s="222" t="s">
        <v>1</v>
      </c>
      <c r="F270" s="223" t="s">
        <v>84</v>
      </c>
      <c r="G270" s="221"/>
      <c r="H270" s="224">
        <v>2</v>
      </c>
      <c r="I270" s="225"/>
      <c r="J270" s="221"/>
      <c r="K270" s="221"/>
      <c r="L270" s="226"/>
      <c r="M270" s="227"/>
      <c r="N270" s="228"/>
      <c r="O270" s="228"/>
      <c r="P270" s="228"/>
      <c r="Q270" s="228"/>
      <c r="R270" s="228"/>
      <c r="S270" s="228"/>
      <c r="T270" s="229"/>
      <c r="AT270" s="230" t="s">
        <v>176</v>
      </c>
      <c r="AU270" s="230" t="s">
        <v>84</v>
      </c>
      <c r="AV270" s="14" t="s">
        <v>84</v>
      </c>
      <c r="AW270" s="14" t="s">
        <v>31</v>
      </c>
      <c r="AX270" s="14" t="s">
        <v>82</v>
      </c>
      <c r="AY270" s="230" t="s">
        <v>164</v>
      </c>
    </row>
    <row r="271" spans="1:65" s="2" customFormat="1" ht="24" customHeight="1">
      <c r="A271" s="34"/>
      <c r="B271" s="35"/>
      <c r="C271" s="232" t="s">
        <v>568</v>
      </c>
      <c r="D271" s="232" t="s">
        <v>291</v>
      </c>
      <c r="E271" s="233" t="s">
        <v>2734</v>
      </c>
      <c r="F271" s="234" t="s">
        <v>2735</v>
      </c>
      <c r="G271" s="235" t="s">
        <v>1267</v>
      </c>
      <c r="H271" s="236">
        <v>1</v>
      </c>
      <c r="I271" s="237"/>
      <c r="J271" s="238">
        <f>ROUND(I271*H271,2)</f>
        <v>0</v>
      </c>
      <c r="K271" s="234" t="s">
        <v>1</v>
      </c>
      <c r="L271" s="239"/>
      <c r="M271" s="240" t="s">
        <v>1</v>
      </c>
      <c r="N271" s="241" t="s">
        <v>40</v>
      </c>
      <c r="O271" s="71"/>
      <c r="P271" s="200">
        <f>O271*H271</f>
        <v>0</v>
      </c>
      <c r="Q271" s="200">
        <v>0</v>
      </c>
      <c r="R271" s="200">
        <f>Q271*H271</f>
        <v>0</v>
      </c>
      <c r="S271" s="200">
        <v>0</v>
      </c>
      <c r="T271" s="201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202" t="s">
        <v>406</v>
      </c>
      <c r="AT271" s="202" t="s">
        <v>291</v>
      </c>
      <c r="AU271" s="202" t="s">
        <v>84</v>
      </c>
      <c r="AY271" s="17" t="s">
        <v>164</v>
      </c>
      <c r="BE271" s="203">
        <f>IF(N271="základní",J271,0)</f>
        <v>0</v>
      </c>
      <c r="BF271" s="203">
        <f>IF(N271="snížená",J271,0)</f>
        <v>0</v>
      </c>
      <c r="BG271" s="203">
        <f>IF(N271="zákl. přenesená",J271,0)</f>
        <v>0</v>
      </c>
      <c r="BH271" s="203">
        <f>IF(N271="sníž. přenesená",J271,0)</f>
        <v>0</v>
      </c>
      <c r="BI271" s="203">
        <f>IF(N271="nulová",J271,0)</f>
        <v>0</v>
      </c>
      <c r="BJ271" s="17" t="s">
        <v>82</v>
      </c>
      <c r="BK271" s="203">
        <f>ROUND(I271*H271,2)</f>
        <v>0</v>
      </c>
      <c r="BL271" s="17" t="s">
        <v>290</v>
      </c>
      <c r="BM271" s="202" t="s">
        <v>2736</v>
      </c>
    </row>
    <row r="272" spans="1:65" s="14" customFormat="1" ht="11.25">
      <c r="B272" s="220"/>
      <c r="C272" s="221"/>
      <c r="D272" s="211" t="s">
        <v>176</v>
      </c>
      <c r="E272" s="222" t="s">
        <v>1</v>
      </c>
      <c r="F272" s="223" t="s">
        <v>82</v>
      </c>
      <c r="G272" s="221"/>
      <c r="H272" s="224">
        <v>1</v>
      </c>
      <c r="I272" s="225"/>
      <c r="J272" s="221"/>
      <c r="K272" s="221"/>
      <c r="L272" s="226"/>
      <c r="M272" s="227"/>
      <c r="N272" s="228"/>
      <c r="O272" s="228"/>
      <c r="P272" s="228"/>
      <c r="Q272" s="228"/>
      <c r="R272" s="228"/>
      <c r="S272" s="228"/>
      <c r="T272" s="229"/>
      <c r="AT272" s="230" t="s">
        <v>176</v>
      </c>
      <c r="AU272" s="230" t="s">
        <v>84</v>
      </c>
      <c r="AV272" s="14" t="s">
        <v>84</v>
      </c>
      <c r="AW272" s="14" t="s">
        <v>31</v>
      </c>
      <c r="AX272" s="14" t="s">
        <v>82</v>
      </c>
      <c r="AY272" s="230" t="s">
        <v>164</v>
      </c>
    </row>
    <row r="273" spans="1:65" s="2" customFormat="1" ht="16.5" customHeight="1">
      <c r="A273" s="34"/>
      <c r="B273" s="35"/>
      <c r="C273" s="191" t="s">
        <v>578</v>
      </c>
      <c r="D273" s="191" t="s">
        <v>167</v>
      </c>
      <c r="E273" s="192" t="s">
        <v>2737</v>
      </c>
      <c r="F273" s="193" t="s">
        <v>2738</v>
      </c>
      <c r="G273" s="194" t="s">
        <v>204</v>
      </c>
      <c r="H273" s="195">
        <v>2</v>
      </c>
      <c r="I273" s="196"/>
      <c r="J273" s="197">
        <f>ROUND(I273*H273,2)</f>
        <v>0</v>
      </c>
      <c r="K273" s="193" t="s">
        <v>171</v>
      </c>
      <c r="L273" s="39"/>
      <c r="M273" s="198" t="s">
        <v>1</v>
      </c>
      <c r="N273" s="199" t="s">
        <v>40</v>
      </c>
      <c r="O273" s="71"/>
      <c r="P273" s="200">
        <f>O273*H273</f>
        <v>0</v>
      </c>
      <c r="Q273" s="200">
        <v>0</v>
      </c>
      <c r="R273" s="200">
        <f>Q273*H273</f>
        <v>0</v>
      </c>
      <c r="S273" s="200">
        <v>0</v>
      </c>
      <c r="T273" s="201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202" t="s">
        <v>290</v>
      </c>
      <c r="AT273" s="202" t="s">
        <v>167</v>
      </c>
      <c r="AU273" s="202" t="s">
        <v>84</v>
      </c>
      <c r="AY273" s="17" t="s">
        <v>164</v>
      </c>
      <c r="BE273" s="203">
        <f>IF(N273="základní",J273,0)</f>
        <v>0</v>
      </c>
      <c r="BF273" s="203">
        <f>IF(N273="snížená",J273,0)</f>
        <v>0</v>
      </c>
      <c r="BG273" s="203">
        <f>IF(N273="zákl. přenesená",J273,0)</f>
        <v>0</v>
      </c>
      <c r="BH273" s="203">
        <f>IF(N273="sníž. přenesená",J273,0)</f>
        <v>0</v>
      </c>
      <c r="BI273" s="203">
        <f>IF(N273="nulová",J273,0)</f>
        <v>0</v>
      </c>
      <c r="BJ273" s="17" t="s">
        <v>82</v>
      </c>
      <c r="BK273" s="203">
        <f>ROUND(I273*H273,2)</f>
        <v>0</v>
      </c>
      <c r="BL273" s="17" t="s">
        <v>290</v>
      </c>
      <c r="BM273" s="202" t="s">
        <v>2739</v>
      </c>
    </row>
    <row r="274" spans="1:65" s="2" customFormat="1" ht="11.25">
      <c r="A274" s="34"/>
      <c r="B274" s="35"/>
      <c r="C274" s="36"/>
      <c r="D274" s="204" t="s">
        <v>174</v>
      </c>
      <c r="E274" s="36"/>
      <c r="F274" s="205" t="s">
        <v>2740</v>
      </c>
      <c r="G274" s="36"/>
      <c r="H274" s="36"/>
      <c r="I274" s="206"/>
      <c r="J274" s="36"/>
      <c r="K274" s="36"/>
      <c r="L274" s="39"/>
      <c r="M274" s="207"/>
      <c r="N274" s="208"/>
      <c r="O274" s="71"/>
      <c r="P274" s="71"/>
      <c r="Q274" s="71"/>
      <c r="R274" s="71"/>
      <c r="S274" s="71"/>
      <c r="T274" s="72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T274" s="17" t="s">
        <v>174</v>
      </c>
      <c r="AU274" s="17" t="s">
        <v>84</v>
      </c>
    </row>
    <row r="275" spans="1:65" s="14" customFormat="1" ht="11.25">
      <c r="B275" s="220"/>
      <c r="C275" s="221"/>
      <c r="D275" s="211" t="s">
        <v>176</v>
      </c>
      <c r="E275" s="222" t="s">
        <v>1</v>
      </c>
      <c r="F275" s="223" t="s">
        <v>84</v>
      </c>
      <c r="G275" s="221"/>
      <c r="H275" s="224">
        <v>2</v>
      </c>
      <c r="I275" s="225"/>
      <c r="J275" s="221"/>
      <c r="K275" s="221"/>
      <c r="L275" s="226"/>
      <c r="M275" s="227"/>
      <c r="N275" s="228"/>
      <c r="O275" s="228"/>
      <c r="P275" s="228"/>
      <c r="Q275" s="228"/>
      <c r="R275" s="228"/>
      <c r="S275" s="228"/>
      <c r="T275" s="229"/>
      <c r="AT275" s="230" t="s">
        <v>176</v>
      </c>
      <c r="AU275" s="230" t="s">
        <v>84</v>
      </c>
      <c r="AV275" s="14" t="s">
        <v>84</v>
      </c>
      <c r="AW275" s="14" t="s">
        <v>31</v>
      </c>
      <c r="AX275" s="14" t="s">
        <v>82</v>
      </c>
      <c r="AY275" s="230" t="s">
        <v>164</v>
      </c>
    </row>
    <row r="276" spans="1:65" s="2" customFormat="1" ht="16.5" customHeight="1">
      <c r="A276" s="34"/>
      <c r="B276" s="35"/>
      <c r="C276" s="232" t="s">
        <v>583</v>
      </c>
      <c r="D276" s="232" t="s">
        <v>291</v>
      </c>
      <c r="E276" s="233" t="s">
        <v>2606</v>
      </c>
      <c r="F276" s="234" t="s">
        <v>2607</v>
      </c>
      <c r="G276" s="235" t="s">
        <v>204</v>
      </c>
      <c r="H276" s="236">
        <v>200</v>
      </c>
      <c r="I276" s="237"/>
      <c r="J276" s="238">
        <f>ROUND(I276*H276,2)</f>
        <v>0</v>
      </c>
      <c r="K276" s="234" t="s">
        <v>1</v>
      </c>
      <c r="L276" s="239"/>
      <c r="M276" s="240" t="s">
        <v>1</v>
      </c>
      <c r="N276" s="241" t="s">
        <v>40</v>
      </c>
      <c r="O276" s="71"/>
      <c r="P276" s="200">
        <f>O276*H276</f>
        <v>0</v>
      </c>
      <c r="Q276" s="200">
        <v>0</v>
      </c>
      <c r="R276" s="200">
        <f>Q276*H276</f>
        <v>0</v>
      </c>
      <c r="S276" s="200">
        <v>0</v>
      </c>
      <c r="T276" s="201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202" t="s">
        <v>1740</v>
      </c>
      <c r="AT276" s="202" t="s">
        <v>291</v>
      </c>
      <c r="AU276" s="202" t="s">
        <v>84</v>
      </c>
      <c r="AY276" s="17" t="s">
        <v>164</v>
      </c>
      <c r="BE276" s="203">
        <f>IF(N276="základní",J276,0)</f>
        <v>0</v>
      </c>
      <c r="BF276" s="203">
        <f>IF(N276="snížená",J276,0)</f>
        <v>0</v>
      </c>
      <c r="BG276" s="203">
        <f>IF(N276="zákl. přenesená",J276,0)</f>
        <v>0</v>
      </c>
      <c r="BH276" s="203">
        <f>IF(N276="sníž. přenesená",J276,0)</f>
        <v>0</v>
      </c>
      <c r="BI276" s="203">
        <f>IF(N276="nulová",J276,0)</f>
        <v>0</v>
      </c>
      <c r="BJ276" s="17" t="s">
        <v>82</v>
      </c>
      <c r="BK276" s="203">
        <f>ROUND(I276*H276,2)</f>
        <v>0</v>
      </c>
      <c r="BL276" s="17" t="s">
        <v>1740</v>
      </c>
      <c r="BM276" s="202" t="s">
        <v>2741</v>
      </c>
    </row>
    <row r="277" spans="1:65" s="14" customFormat="1" ht="11.25">
      <c r="B277" s="220"/>
      <c r="C277" s="221"/>
      <c r="D277" s="211" t="s">
        <v>176</v>
      </c>
      <c r="E277" s="222" t="s">
        <v>1</v>
      </c>
      <c r="F277" s="223" t="s">
        <v>2533</v>
      </c>
      <c r="G277" s="221"/>
      <c r="H277" s="224">
        <v>200</v>
      </c>
      <c r="I277" s="225"/>
      <c r="J277" s="221"/>
      <c r="K277" s="221"/>
      <c r="L277" s="226"/>
      <c r="M277" s="227"/>
      <c r="N277" s="228"/>
      <c r="O277" s="228"/>
      <c r="P277" s="228"/>
      <c r="Q277" s="228"/>
      <c r="R277" s="228"/>
      <c r="S277" s="228"/>
      <c r="T277" s="229"/>
      <c r="AT277" s="230" t="s">
        <v>176</v>
      </c>
      <c r="AU277" s="230" t="s">
        <v>84</v>
      </c>
      <c r="AV277" s="14" t="s">
        <v>84</v>
      </c>
      <c r="AW277" s="14" t="s">
        <v>31</v>
      </c>
      <c r="AX277" s="14" t="s">
        <v>82</v>
      </c>
      <c r="AY277" s="230" t="s">
        <v>164</v>
      </c>
    </row>
    <row r="278" spans="1:65" s="2" customFormat="1" ht="26.45" customHeight="1">
      <c r="A278" s="34"/>
      <c r="B278" s="35"/>
      <c r="C278" s="191" t="s">
        <v>225</v>
      </c>
      <c r="D278" s="191" t="s">
        <v>167</v>
      </c>
      <c r="E278" s="192" t="s">
        <v>2610</v>
      </c>
      <c r="F278" s="193" t="s">
        <v>2611</v>
      </c>
      <c r="G278" s="194" t="s">
        <v>204</v>
      </c>
      <c r="H278" s="195">
        <v>200</v>
      </c>
      <c r="I278" s="196"/>
      <c r="J278" s="197">
        <f>ROUND(I278*H278,2)</f>
        <v>0</v>
      </c>
      <c r="K278" s="193" t="s">
        <v>171</v>
      </c>
      <c r="L278" s="39"/>
      <c r="M278" s="198" t="s">
        <v>1</v>
      </c>
      <c r="N278" s="199" t="s">
        <v>40</v>
      </c>
      <c r="O278" s="71"/>
      <c r="P278" s="200">
        <f>O278*H278</f>
        <v>0</v>
      </c>
      <c r="Q278" s="200">
        <v>0</v>
      </c>
      <c r="R278" s="200">
        <f>Q278*H278</f>
        <v>0</v>
      </c>
      <c r="S278" s="200">
        <v>0</v>
      </c>
      <c r="T278" s="201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202" t="s">
        <v>290</v>
      </c>
      <c r="AT278" s="202" t="s">
        <v>167</v>
      </c>
      <c r="AU278" s="202" t="s">
        <v>84</v>
      </c>
      <c r="AY278" s="17" t="s">
        <v>164</v>
      </c>
      <c r="BE278" s="203">
        <f>IF(N278="základní",J278,0)</f>
        <v>0</v>
      </c>
      <c r="BF278" s="203">
        <f>IF(N278="snížená",J278,0)</f>
        <v>0</v>
      </c>
      <c r="BG278" s="203">
        <f>IF(N278="zákl. přenesená",J278,0)</f>
        <v>0</v>
      </c>
      <c r="BH278" s="203">
        <f>IF(N278="sníž. přenesená",J278,0)</f>
        <v>0</v>
      </c>
      <c r="BI278" s="203">
        <f>IF(N278="nulová",J278,0)</f>
        <v>0</v>
      </c>
      <c r="BJ278" s="17" t="s">
        <v>82</v>
      </c>
      <c r="BK278" s="203">
        <f>ROUND(I278*H278,2)</f>
        <v>0</v>
      </c>
      <c r="BL278" s="17" t="s">
        <v>290</v>
      </c>
      <c r="BM278" s="202" t="s">
        <v>2742</v>
      </c>
    </row>
    <row r="279" spans="1:65" s="2" customFormat="1" ht="11.25">
      <c r="A279" s="34"/>
      <c r="B279" s="35"/>
      <c r="C279" s="36"/>
      <c r="D279" s="204" t="s">
        <v>174</v>
      </c>
      <c r="E279" s="36"/>
      <c r="F279" s="205" t="s">
        <v>2613</v>
      </c>
      <c r="G279" s="36"/>
      <c r="H279" s="36"/>
      <c r="I279" s="206"/>
      <c r="J279" s="36"/>
      <c r="K279" s="36"/>
      <c r="L279" s="39"/>
      <c r="M279" s="207"/>
      <c r="N279" s="208"/>
      <c r="O279" s="71"/>
      <c r="P279" s="71"/>
      <c r="Q279" s="71"/>
      <c r="R279" s="71"/>
      <c r="S279" s="71"/>
      <c r="T279" s="72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7" t="s">
        <v>174</v>
      </c>
      <c r="AU279" s="17" t="s">
        <v>84</v>
      </c>
    </row>
    <row r="280" spans="1:65" s="14" customFormat="1" ht="11.25">
      <c r="B280" s="220"/>
      <c r="C280" s="221"/>
      <c r="D280" s="211" t="s">
        <v>176</v>
      </c>
      <c r="E280" s="222" t="s">
        <v>1</v>
      </c>
      <c r="F280" s="223" t="s">
        <v>2533</v>
      </c>
      <c r="G280" s="221"/>
      <c r="H280" s="224">
        <v>200</v>
      </c>
      <c r="I280" s="225"/>
      <c r="J280" s="221"/>
      <c r="K280" s="221"/>
      <c r="L280" s="226"/>
      <c r="M280" s="227"/>
      <c r="N280" s="228"/>
      <c r="O280" s="228"/>
      <c r="P280" s="228"/>
      <c r="Q280" s="228"/>
      <c r="R280" s="228"/>
      <c r="S280" s="228"/>
      <c r="T280" s="229"/>
      <c r="AT280" s="230" t="s">
        <v>176</v>
      </c>
      <c r="AU280" s="230" t="s">
        <v>84</v>
      </c>
      <c r="AV280" s="14" t="s">
        <v>84</v>
      </c>
      <c r="AW280" s="14" t="s">
        <v>31</v>
      </c>
      <c r="AX280" s="14" t="s">
        <v>82</v>
      </c>
      <c r="AY280" s="230" t="s">
        <v>164</v>
      </c>
    </row>
    <row r="281" spans="1:65" s="2" customFormat="1" ht="26.45" customHeight="1">
      <c r="A281" s="34"/>
      <c r="B281" s="35"/>
      <c r="C281" s="191" t="s">
        <v>594</v>
      </c>
      <c r="D281" s="191" t="s">
        <v>167</v>
      </c>
      <c r="E281" s="192" t="s">
        <v>2614</v>
      </c>
      <c r="F281" s="193" t="s">
        <v>2615</v>
      </c>
      <c r="G281" s="194" t="s">
        <v>393</v>
      </c>
      <c r="H281" s="195">
        <v>4</v>
      </c>
      <c r="I281" s="196"/>
      <c r="J281" s="197">
        <f>ROUND(I281*H281,2)</f>
        <v>0</v>
      </c>
      <c r="K281" s="193" t="s">
        <v>171</v>
      </c>
      <c r="L281" s="39"/>
      <c r="M281" s="198" t="s">
        <v>1</v>
      </c>
      <c r="N281" s="199" t="s">
        <v>40</v>
      </c>
      <c r="O281" s="71"/>
      <c r="P281" s="200">
        <f>O281*H281</f>
        <v>0</v>
      </c>
      <c r="Q281" s="200">
        <v>0</v>
      </c>
      <c r="R281" s="200">
        <f>Q281*H281</f>
        <v>0</v>
      </c>
      <c r="S281" s="200">
        <v>0</v>
      </c>
      <c r="T281" s="201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202" t="s">
        <v>290</v>
      </c>
      <c r="AT281" s="202" t="s">
        <v>167</v>
      </c>
      <c r="AU281" s="202" t="s">
        <v>84</v>
      </c>
      <c r="AY281" s="17" t="s">
        <v>164</v>
      </c>
      <c r="BE281" s="203">
        <f>IF(N281="základní",J281,0)</f>
        <v>0</v>
      </c>
      <c r="BF281" s="203">
        <f>IF(N281="snížená",J281,0)</f>
        <v>0</v>
      </c>
      <c r="BG281" s="203">
        <f>IF(N281="zákl. přenesená",J281,0)</f>
        <v>0</v>
      </c>
      <c r="BH281" s="203">
        <f>IF(N281="sníž. přenesená",J281,0)</f>
        <v>0</v>
      </c>
      <c r="BI281" s="203">
        <f>IF(N281="nulová",J281,0)</f>
        <v>0</v>
      </c>
      <c r="BJ281" s="17" t="s">
        <v>82</v>
      </c>
      <c r="BK281" s="203">
        <f>ROUND(I281*H281,2)</f>
        <v>0</v>
      </c>
      <c r="BL281" s="17" t="s">
        <v>290</v>
      </c>
      <c r="BM281" s="202" t="s">
        <v>2743</v>
      </c>
    </row>
    <row r="282" spans="1:65" s="2" customFormat="1" ht="11.25">
      <c r="A282" s="34"/>
      <c r="B282" s="35"/>
      <c r="C282" s="36"/>
      <c r="D282" s="204" t="s">
        <v>174</v>
      </c>
      <c r="E282" s="36"/>
      <c r="F282" s="205" t="s">
        <v>2617</v>
      </c>
      <c r="G282" s="36"/>
      <c r="H282" s="36"/>
      <c r="I282" s="206"/>
      <c r="J282" s="36"/>
      <c r="K282" s="36"/>
      <c r="L282" s="39"/>
      <c r="M282" s="207"/>
      <c r="N282" s="208"/>
      <c r="O282" s="71"/>
      <c r="P282" s="71"/>
      <c r="Q282" s="71"/>
      <c r="R282" s="71"/>
      <c r="S282" s="71"/>
      <c r="T282" s="72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7" t="s">
        <v>174</v>
      </c>
      <c r="AU282" s="17" t="s">
        <v>84</v>
      </c>
    </row>
    <row r="283" spans="1:65" s="14" customFormat="1" ht="11.25">
      <c r="B283" s="220"/>
      <c r="C283" s="221"/>
      <c r="D283" s="211" t="s">
        <v>176</v>
      </c>
      <c r="E283" s="222" t="s">
        <v>1</v>
      </c>
      <c r="F283" s="223" t="s">
        <v>172</v>
      </c>
      <c r="G283" s="221"/>
      <c r="H283" s="224">
        <v>4</v>
      </c>
      <c r="I283" s="225"/>
      <c r="J283" s="221"/>
      <c r="K283" s="221"/>
      <c r="L283" s="226"/>
      <c r="M283" s="227"/>
      <c r="N283" s="228"/>
      <c r="O283" s="228"/>
      <c r="P283" s="228"/>
      <c r="Q283" s="228"/>
      <c r="R283" s="228"/>
      <c r="S283" s="228"/>
      <c r="T283" s="229"/>
      <c r="AT283" s="230" t="s">
        <v>176</v>
      </c>
      <c r="AU283" s="230" t="s">
        <v>84</v>
      </c>
      <c r="AV283" s="14" t="s">
        <v>84</v>
      </c>
      <c r="AW283" s="14" t="s">
        <v>31</v>
      </c>
      <c r="AX283" s="14" t="s">
        <v>82</v>
      </c>
      <c r="AY283" s="230" t="s">
        <v>164</v>
      </c>
    </row>
    <row r="284" spans="1:65" s="2" customFormat="1" ht="26.45" customHeight="1">
      <c r="A284" s="34"/>
      <c r="B284" s="35"/>
      <c r="C284" s="232" t="s">
        <v>296</v>
      </c>
      <c r="D284" s="232" t="s">
        <v>291</v>
      </c>
      <c r="E284" s="233" t="s">
        <v>2744</v>
      </c>
      <c r="F284" s="234" t="s">
        <v>2745</v>
      </c>
      <c r="G284" s="235" t="s">
        <v>1267</v>
      </c>
      <c r="H284" s="236">
        <v>4</v>
      </c>
      <c r="I284" s="237"/>
      <c r="J284" s="238">
        <f>ROUND(I284*H284,2)</f>
        <v>0</v>
      </c>
      <c r="K284" s="234" t="s">
        <v>1</v>
      </c>
      <c r="L284" s="239"/>
      <c r="M284" s="240" t="s">
        <v>1</v>
      </c>
      <c r="N284" s="241" t="s">
        <v>40</v>
      </c>
      <c r="O284" s="71"/>
      <c r="P284" s="200">
        <f>O284*H284</f>
        <v>0</v>
      </c>
      <c r="Q284" s="200">
        <v>0</v>
      </c>
      <c r="R284" s="200">
        <f>Q284*H284</f>
        <v>0</v>
      </c>
      <c r="S284" s="200">
        <v>0</v>
      </c>
      <c r="T284" s="201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202" t="s">
        <v>1740</v>
      </c>
      <c r="AT284" s="202" t="s">
        <v>291</v>
      </c>
      <c r="AU284" s="202" t="s">
        <v>84</v>
      </c>
      <c r="AY284" s="17" t="s">
        <v>164</v>
      </c>
      <c r="BE284" s="203">
        <f>IF(N284="základní",J284,0)</f>
        <v>0</v>
      </c>
      <c r="BF284" s="203">
        <f>IF(N284="snížená",J284,0)</f>
        <v>0</v>
      </c>
      <c r="BG284" s="203">
        <f>IF(N284="zákl. přenesená",J284,0)</f>
        <v>0</v>
      </c>
      <c r="BH284" s="203">
        <f>IF(N284="sníž. přenesená",J284,0)</f>
        <v>0</v>
      </c>
      <c r="BI284" s="203">
        <f>IF(N284="nulová",J284,0)</f>
        <v>0</v>
      </c>
      <c r="BJ284" s="17" t="s">
        <v>82</v>
      </c>
      <c r="BK284" s="203">
        <f>ROUND(I284*H284,2)</f>
        <v>0</v>
      </c>
      <c r="BL284" s="17" t="s">
        <v>1740</v>
      </c>
      <c r="BM284" s="202" t="s">
        <v>2746</v>
      </c>
    </row>
    <row r="285" spans="1:65" s="14" customFormat="1" ht="11.25">
      <c r="B285" s="220"/>
      <c r="C285" s="221"/>
      <c r="D285" s="211" t="s">
        <v>176</v>
      </c>
      <c r="E285" s="222" t="s">
        <v>1</v>
      </c>
      <c r="F285" s="223" t="s">
        <v>172</v>
      </c>
      <c r="G285" s="221"/>
      <c r="H285" s="224">
        <v>4</v>
      </c>
      <c r="I285" s="225"/>
      <c r="J285" s="221"/>
      <c r="K285" s="221"/>
      <c r="L285" s="226"/>
      <c r="M285" s="227"/>
      <c r="N285" s="228"/>
      <c r="O285" s="228"/>
      <c r="P285" s="228"/>
      <c r="Q285" s="228"/>
      <c r="R285" s="228"/>
      <c r="S285" s="228"/>
      <c r="T285" s="229"/>
      <c r="AT285" s="230" t="s">
        <v>176</v>
      </c>
      <c r="AU285" s="230" t="s">
        <v>84</v>
      </c>
      <c r="AV285" s="14" t="s">
        <v>84</v>
      </c>
      <c r="AW285" s="14" t="s">
        <v>31</v>
      </c>
      <c r="AX285" s="14" t="s">
        <v>82</v>
      </c>
      <c r="AY285" s="230" t="s">
        <v>164</v>
      </c>
    </row>
    <row r="286" spans="1:65" s="2" customFormat="1" ht="26.45" customHeight="1">
      <c r="A286" s="34"/>
      <c r="B286" s="35"/>
      <c r="C286" s="191" t="s">
        <v>604</v>
      </c>
      <c r="D286" s="191" t="s">
        <v>167</v>
      </c>
      <c r="E286" s="192" t="s">
        <v>2747</v>
      </c>
      <c r="F286" s="193" t="s">
        <v>2748</v>
      </c>
      <c r="G286" s="194" t="s">
        <v>393</v>
      </c>
      <c r="H286" s="195">
        <v>4</v>
      </c>
      <c r="I286" s="196"/>
      <c r="J286" s="197">
        <f>ROUND(I286*H286,2)</f>
        <v>0</v>
      </c>
      <c r="K286" s="193" t="s">
        <v>171</v>
      </c>
      <c r="L286" s="39"/>
      <c r="M286" s="198" t="s">
        <v>1</v>
      </c>
      <c r="N286" s="199" t="s">
        <v>40</v>
      </c>
      <c r="O286" s="71"/>
      <c r="P286" s="200">
        <f>O286*H286</f>
        <v>0</v>
      </c>
      <c r="Q286" s="200">
        <v>0</v>
      </c>
      <c r="R286" s="200">
        <f>Q286*H286</f>
        <v>0</v>
      </c>
      <c r="S286" s="200">
        <v>0</v>
      </c>
      <c r="T286" s="201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202" t="s">
        <v>290</v>
      </c>
      <c r="AT286" s="202" t="s">
        <v>167</v>
      </c>
      <c r="AU286" s="202" t="s">
        <v>84</v>
      </c>
      <c r="AY286" s="17" t="s">
        <v>164</v>
      </c>
      <c r="BE286" s="203">
        <f>IF(N286="základní",J286,0)</f>
        <v>0</v>
      </c>
      <c r="BF286" s="203">
        <f>IF(N286="snížená",J286,0)</f>
        <v>0</v>
      </c>
      <c r="BG286" s="203">
        <f>IF(N286="zákl. přenesená",J286,0)</f>
        <v>0</v>
      </c>
      <c r="BH286" s="203">
        <f>IF(N286="sníž. přenesená",J286,0)</f>
        <v>0</v>
      </c>
      <c r="BI286" s="203">
        <f>IF(N286="nulová",J286,0)</f>
        <v>0</v>
      </c>
      <c r="BJ286" s="17" t="s">
        <v>82</v>
      </c>
      <c r="BK286" s="203">
        <f>ROUND(I286*H286,2)</f>
        <v>0</v>
      </c>
      <c r="BL286" s="17" t="s">
        <v>290</v>
      </c>
      <c r="BM286" s="202" t="s">
        <v>2749</v>
      </c>
    </row>
    <row r="287" spans="1:65" s="2" customFormat="1" ht="11.25">
      <c r="A287" s="34"/>
      <c r="B287" s="35"/>
      <c r="C287" s="36"/>
      <c r="D287" s="204" t="s">
        <v>174</v>
      </c>
      <c r="E287" s="36"/>
      <c r="F287" s="205" t="s">
        <v>2750</v>
      </c>
      <c r="G287" s="36"/>
      <c r="H287" s="36"/>
      <c r="I287" s="206"/>
      <c r="J287" s="36"/>
      <c r="K287" s="36"/>
      <c r="L287" s="39"/>
      <c r="M287" s="207"/>
      <c r="N287" s="208"/>
      <c r="O287" s="71"/>
      <c r="P287" s="71"/>
      <c r="Q287" s="71"/>
      <c r="R287" s="71"/>
      <c r="S287" s="71"/>
      <c r="T287" s="72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T287" s="17" t="s">
        <v>174</v>
      </c>
      <c r="AU287" s="17" t="s">
        <v>84</v>
      </c>
    </row>
    <row r="288" spans="1:65" s="14" customFormat="1" ht="11.25">
      <c r="B288" s="220"/>
      <c r="C288" s="221"/>
      <c r="D288" s="211" t="s">
        <v>176</v>
      </c>
      <c r="E288" s="222" t="s">
        <v>1</v>
      </c>
      <c r="F288" s="223" t="s">
        <v>172</v>
      </c>
      <c r="G288" s="221"/>
      <c r="H288" s="224">
        <v>4</v>
      </c>
      <c r="I288" s="225"/>
      <c r="J288" s="221"/>
      <c r="K288" s="221"/>
      <c r="L288" s="226"/>
      <c r="M288" s="227"/>
      <c r="N288" s="228"/>
      <c r="O288" s="228"/>
      <c r="P288" s="228"/>
      <c r="Q288" s="228"/>
      <c r="R288" s="228"/>
      <c r="S288" s="228"/>
      <c r="T288" s="229"/>
      <c r="AT288" s="230" t="s">
        <v>176</v>
      </c>
      <c r="AU288" s="230" t="s">
        <v>84</v>
      </c>
      <c r="AV288" s="14" t="s">
        <v>84</v>
      </c>
      <c r="AW288" s="14" t="s">
        <v>31</v>
      </c>
      <c r="AX288" s="14" t="s">
        <v>82</v>
      </c>
      <c r="AY288" s="230" t="s">
        <v>164</v>
      </c>
    </row>
    <row r="289" spans="1:65" s="2" customFormat="1" ht="16.5" customHeight="1">
      <c r="A289" s="34"/>
      <c r="B289" s="35"/>
      <c r="C289" s="232" t="s">
        <v>611</v>
      </c>
      <c r="D289" s="232" t="s">
        <v>291</v>
      </c>
      <c r="E289" s="233" t="s">
        <v>2630</v>
      </c>
      <c r="F289" s="234" t="s">
        <v>2631</v>
      </c>
      <c r="G289" s="235" t="s">
        <v>1267</v>
      </c>
      <c r="H289" s="236">
        <v>4</v>
      </c>
      <c r="I289" s="237"/>
      <c r="J289" s="238">
        <f>ROUND(I289*H289,2)</f>
        <v>0</v>
      </c>
      <c r="K289" s="234" t="s">
        <v>1</v>
      </c>
      <c r="L289" s="239"/>
      <c r="M289" s="240" t="s">
        <v>1</v>
      </c>
      <c r="N289" s="241" t="s">
        <v>40</v>
      </c>
      <c r="O289" s="71"/>
      <c r="P289" s="200">
        <f>O289*H289</f>
        <v>0</v>
      </c>
      <c r="Q289" s="200">
        <v>0</v>
      </c>
      <c r="R289" s="200">
        <f>Q289*H289</f>
        <v>0</v>
      </c>
      <c r="S289" s="200">
        <v>0</v>
      </c>
      <c r="T289" s="201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202" t="s">
        <v>1740</v>
      </c>
      <c r="AT289" s="202" t="s">
        <v>291</v>
      </c>
      <c r="AU289" s="202" t="s">
        <v>84</v>
      </c>
      <c r="AY289" s="17" t="s">
        <v>164</v>
      </c>
      <c r="BE289" s="203">
        <f>IF(N289="základní",J289,0)</f>
        <v>0</v>
      </c>
      <c r="BF289" s="203">
        <f>IF(N289="snížená",J289,0)</f>
        <v>0</v>
      </c>
      <c r="BG289" s="203">
        <f>IF(N289="zákl. přenesená",J289,0)</f>
        <v>0</v>
      </c>
      <c r="BH289" s="203">
        <f>IF(N289="sníž. přenesená",J289,0)</f>
        <v>0</v>
      </c>
      <c r="BI289" s="203">
        <f>IF(N289="nulová",J289,0)</f>
        <v>0</v>
      </c>
      <c r="BJ289" s="17" t="s">
        <v>82</v>
      </c>
      <c r="BK289" s="203">
        <f>ROUND(I289*H289,2)</f>
        <v>0</v>
      </c>
      <c r="BL289" s="17" t="s">
        <v>1740</v>
      </c>
      <c r="BM289" s="202" t="s">
        <v>2751</v>
      </c>
    </row>
    <row r="290" spans="1:65" s="14" customFormat="1" ht="11.25">
      <c r="B290" s="220"/>
      <c r="C290" s="221"/>
      <c r="D290" s="211" t="s">
        <v>176</v>
      </c>
      <c r="E290" s="222" t="s">
        <v>1</v>
      </c>
      <c r="F290" s="223" t="s">
        <v>172</v>
      </c>
      <c r="G290" s="221"/>
      <c r="H290" s="224">
        <v>4</v>
      </c>
      <c r="I290" s="225"/>
      <c r="J290" s="221"/>
      <c r="K290" s="221"/>
      <c r="L290" s="226"/>
      <c r="M290" s="227"/>
      <c r="N290" s="228"/>
      <c r="O290" s="228"/>
      <c r="P290" s="228"/>
      <c r="Q290" s="228"/>
      <c r="R290" s="228"/>
      <c r="S290" s="228"/>
      <c r="T290" s="229"/>
      <c r="AT290" s="230" t="s">
        <v>176</v>
      </c>
      <c r="AU290" s="230" t="s">
        <v>84</v>
      </c>
      <c r="AV290" s="14" t="s">
        <v>84</v>
      </c>
      <c r="AW290" s="14" t="s">
        <v>31</v>
      </c>
      <c r="AX290" s="14" t="s">
        <v>82</v>
      </c>
      <c r="AY290" s="230" t="s">
        <v>164</v>
      </c>
    </row>
    <row r="291" spans="1:65" s="2" customFormat="1" ht="16.5" customHeight="1">
      <c r="A291" s="34"/>
      <c r="B291" s="35"/>
      <c r="C291" s="191" t="s">
        <v>617</v>
      </c>
      <c r="D291" s="191" t="s">
        <v>167</v>
      </c>
      <c r="E291" s="192" t="s">
        <v>2752</v>
      </c>
      <c r="F291" s="193" t="s">
        <v>2753</v>
      </c>
      <c r="G291" s="194" t="s">
        <v>393</v>
      </c>
      <c r="H291" s="195">
        <v>4</v>
      </c>
      <c r="I291" s="196"/>
      <c r="J291" s="197">
        <f>ROUND(I291*H291,2)</f>
        <v>0</v>
      </c>
      <c r="K291" s="193" t="s">
        <v>171</v>
      </c>
      <c r="L291" s="39"/>
      <c r="M291" s="198" t="s">
        <v>1</v>
      </c>
      <c r="N291" s="199" t="s">
        <v>40</v>
      </c>
      <c r="O291" s="71"/>
      <c r="P291" s="200">
        <f>O291*H291</f>
        <v>0</v>
      </c>
      <c r="Q291" s="200">
        <v>0</v>
      </c>
      <c r="R291" s="200">
        <f>Q291*H291</f>
        <v>0</v>
      </c>
      <c r="S291" s="200">
        <v>0</v>
      </c>
      <c r="T291" s="201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202" t="s">
        <v>290</v>
      </c>
      <c r="AT291" s="202" t="s">
        <v>167</v>
      </c>
      <c r="AU291" s="202" t="s">
        <v>84</v>
      </c>
      <c r="AY291" s="17" t="s">
        <v>164</v>
      </c>
      <c r="BE291" s="203">
        <f>IF(N291="základní",J291,0)</f>
        <v>0</v>
      </c>
      <c r="BF291" s="203">
        <f>IF(N291="snížená",J291,0)</f>
        <v>0</v>
      </c>
      <c r="BG291" s="203">
        <f>IF(N291="zákl. přenesená",J291,0)</f>
        <v>0</v>
      </c>
      <c r="BH291" s="203">
        <f>IF(N291="sníž. přenesená",J291,0)</f>
        <v>0</v>
      </c>
      <c r="BI291" s="203">
        <f>IF(N291="nulová",J291,0)</f>
        <v>0</v>
      </c>
      <c r="BJ291" s="17" t="s">
        <v>82</v>
      </c>
      <c r="BK291" s="203">
        <f>ROUND(I291*H291,2)</f>
        <v>0</v>
      </c>
      <c r="BL291" s="17" t="s">
        <v>290</v>
      </c>
      <c r="BM291" s="202" t="s">
        <v>2754</v>
      </c>
    </row>
    <row r="292" spans="1:65" s="2" customFormat="1" ht="11.25">
      <c r="A292" s="34"/>
      <c r="B292" s="35"/>
      <c r="C292" s="36"/>
      <c r="D292" s="204" t="s">
        <v>174</v>
      </c>
      <c r="E292" s="36"/>
      <c r="F292" s="205" t="s">
        <v>2755</v>
      </c>
      <c r="G292" s="36"/>
      <c r="H292" s="36"/>
      <c r="I292" s="206"/>
      <c r="J292" s="36"/>
      <c r="K292" s="36"/>
      <c r="L292" s="39"/>
      <c r="M292" s="207"/>
      <c r="N292" s="208"/>
      <c r="O292" s="71"/>
      <c r="P292" s="71"/>
      <c r="Q292" s="71"/>
      <c r="R292" s="71"/>
      <c r="S292" s="71"/>
      <c r="T292" s="72"/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T292" s="17" t="s">
        <v>174</v>
      </c>
      <c r="AU292" s="17" t="s">
        <v>84</v>
      </c>
    </row>
    <row r="293" spans="1:65" s="14" customFormat="1" ht="11.25">
      <c r="B293" s="220"/>
      <c r="C293" s="221"/>
      <c r="D293" s="211" t="s">
        <v>176</v>
      </c>
      <c r="E293" s="222" t="s">
        <v>1</v>
      </c>
      <c r="F293" s="223" t="s">
        <v>172</v>
      </c>
      <c r="G293" s="221"/>
      <c r="H293" s="224">
        <v>4</v>
      </c>
      <c r="I293" s="225"/>
      <c r="J293" s="221"/>
      <c r="K293" s="221"/>
      <c r="L293" s="226"/>
      <c r="M293" s="227"/>
      <c r="N293" s="228"/>
      <c r="O293" s="228"/>
      <c r="P293" s="228"/>
      <c r="Q293" s="228"/>
      <c r="R293" s="228"/>
      <c r="S293" s="228"/>
      <c r="T293" s="229"/>
      <c r="AT293" s="230" t="s">
        <v>176</v>
      </c>
      <c r="AU293" s="230" t="s">
        <v>84</v>
      </c>
      <c r="AV293" s="14" t="s">
        <v>84</v>
      </c>
      <c r="AW293" s="14" t="s">
        <v>31</v>
      </c>
      <c r="AX293" s="14" t="s">
        <v>82</v>
      </c>
      <c r="AY293" s="230" t="s">
        <v>164</v>
      </c>
    </row>
    <row r="294" spans="1:65" s="12" customFormat="1" ht="22.9" customHeight="1">
      <c r="B294" s="175"/>
      <c r="C294" s="176"/>
      <c r="D294" s="177" t="s">
        <v>74</v>
      </c>
      <c r="E294" s="189" t="s">
        <v>81</v>
      </c>
      <c r="F294" s="189" t="s">
        <v>2756</v>
      </c>
      <c r="G294" s="176"/>
      <c r="H294" s="176"/>
      <c r="I294" s="179"/>
      <c r="J294" s="190">
        <f>BK294</f>
        <v>0</v>
      </c>
      <c r="K294" s="176"/>
      <c r="L294" s="181"/>
      <c r="M294" s="182"/>
      <c r="N294" s="183"/>
      <c r="O294" s="183"/>
      <c r="P294" s="184">
        <f>SUM(P295:P306)</f>
        <v>0</v>
      </c>
      <c r="Q294" s="183"/>
      <c r="R294" s="184">
        <f>SUM(R295:R306)</f>
        <v>0</v>
      </c>
      <c r="S294" s="183"/>
      <c r="T294" s="185">
        <f>SUM(T295:T306)</f>
        <v>0</v>
      </c>
      <c r="AR294" s="186" t="s">
        <v>84</v>
      </c>
      <c r="AT294" s="187" t="s">
        <v>74</v>
      </c>
      <c r="AU294" s="187" t="s">
        <v>82</v>
      </c>
      <c r="AY294" s="186" t="s">
        <v>164</v>
      </c>
      <c r="BK294" s="188">
        <f>SUM(BK295:BK306)</f>
        <v>0</v>
      </c>
    </row>
    <row r="295" spans="1:65" s="2" customFormat="1" ht="16.5" customHeight="1">
      <c r="A295" s="34"/>
      <c r="B295" s="35"/>
      <c r="C295" s="232" t="s">
        <v>626</v>
      </c>
      <c r="D295" s="232" t="s">
        <v>291</v>
      </c>
      <c r="E295" s="233" t="s">
        <v>2757</v>
      </c>
      <c r="F295" s="234" t="s">
        <v>2575</v>
      </c>
      <c r="G295" s="235" t="s">
        <v>1267</v>
      </c>
      <c r="H295" s="236">
        <v>2</v>
      </c>
      <c r="I295" s="237"/>
      <c r="J295" s="238">
        <f>ROUND(I295*H295,2)</f>
        <v>0</v>
      </c>
      <c r="K295" s="234" t="s">
        <v>1</v>
      </c>
      <c r="L295" s="239"/>
      <c r="M295" s="240" t="s">
        <v>1</v>
      </c>
      <c r="N295" s="241" t="s">
        <v>40</v>
      </c>
      <c r="O295" s="71"/>
      <c r="P295" s="200">
        <f>O295*H295</f>
        <v>0</v>
      </c>
      <c r="Q295" s="200">
        <v>0</v>
      </c>
      <c r="R295" s="200">
        <f>Q295*H295</f>
        <v>0</v>
      </c>
      <c r="S295" s="200">
        <v>0</v>
      </c>
      <c r="T295" s="201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202" t="s">
        <v>1740</v>
      </c>
      <c r="AT295" s="202" t="s">
        <v>291</v>
      </c>
      <c r="AU295" s="202" t="s">
        <v>84</v>
      </c>
      <c r="AY295" s="17" t="s">
        <v>164</v>
      </c>
      <c r="BE295" s="203">
        <f>IF(N295="základní",J295,0)</f>
        <v>0</v>
      </c>
      <c r="BF295" s="203">
        <f>IF(N295="snížená",J295,0)</f>
        <v>0</v>
      </c>
      <c r="BG295" s="203">
        <f>IF(N295="zákl. přenesená",J295,0)</f>
        <v>0</v>
      </c>
      <c r="BH295" s="203">
        <f>IF(N295="sníž. přenesená",J295,0)</f>
        <v>0</v>
      </c>
      <c r="BI295" s="203">
        <f>IF(N295="nulová",J295,0)</f>
        <v>0</v>
      </c>
      <c r="BJ295" s="17" t="s">
        <v>82</v>
      </c>
      <c r="BK295" s="203">
        <f>ROUND(I295*H295,2)</f>
        <v>0</v>
      </c>
      <c r="BL295" s="17" t="s">
        <v>1740</v>
      </c>
      <c r="BM295" s="202" t="s">
        <v>2758</v>
      </c>
    </row>
    <row r="296" spans="1:65" s="14" customFormat="1" ht="11.25">
      <c r="B296" s="220"/>
      <c r="C296" s="221"/>
      <c r="D296" s="211" t="s">
        <v>176</v>
      </c>
      <c r="E296" s="222" t="s">
        <v>1</v>
      </c>
      <c r="F296" s="223" t="s">
        <v>84</v>
      </c>
      <c r="G296" s="221"/>
      <c r="H296" s="224">
        <v>2</v>
      </c>
      <c r="I296" s="225"/>
      <c r="J296" s="221"/>
      <c r="K296" s="221"/>
      <c r="L296" s="226"/>
      <c r="M296" s="227"/>
      <c r="N296" s="228"/>
      <c r="O296" s="228"/>
      <c r="P296" s="228"/>
      <c r="Q296" s="228"/>
      <c r="R296" s="228"/>
      <c r="S296" s="228"/>
      <c r="T296" s="229"/>
      <c r="AT296" s="230" t="s">
        <v>176</v>
      </c>
      <c r="AU296" s="230" t="s">
        <v>84</v>
      </c>
      <c r="AV296" s="14" t="s">
        <v>84</v>
      </c>
      <c r="AW296" s="14" t="s">
        <v>31</v>
      </c>
      <c r="AX296" s="14" t="s">
        <v>82</v>
      </c>
      <c r="AY296" s="230" t="s">
        <v>164</v>
      </c>
    </row>
    <row r="297" spans="1:65" s="2" customFormat="1" ht="26.45" customHeight="1">
      <c r="A297" s="34"/>
      <c r="B297" s="35"/>
      <c r="C297" s="191" t="s">
        <v>631</v>
      </c>
      <c r="D297" s="191" t="s">
        <v>167</v>
      </c>
      <c r="E297" s="192" t="s">
        <v>2577</v>
      </c>
      <c r="F297" s="193" t="s">
        <v>2578</v>
      </c>
      <c r="G297" s="194" t="s">
        <v>393</v>
      </c>
      <c r="H297" s="195">
        <v>2</v>
      </c>
      <c r="I297" s="196"/>
      <c r="J297" s="197">
        <f>ROUND(I297*H297,2)</f>
        <v>0</v>
      </c>
      <c r="K297" s="193" t="s">
        <v>171</v>
      </c>
      <c r="L297" s="39"/>
      <c r="M297" s="198" t="s">
        <v>1</v>
      </c>
      <c r="N297" s="199" t="s">
        <v>40</v>
      </c>
      <c r="O297" s="71"/>
      <c r="P297" s="200">
        <f>O297*H297</f>
        <v>0</v>
      </c>
      <c r="Q297" s="200">
        <v>0</v>
      </c>
      <c r="R297" s="200">
        <f>Q297*H297</f>
        <v>0</v>
      </c>
      <c r="S297" s="200">
        <v>0</v>
      </c>
      <c r="T297" s="201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202" t="s">
        <v>290</v>
      </c>
      <c r="AT297" s="202" t="s">
        <v>167</v>
      </c>
      <c r="AU297" s="202" t="s">
        <v>84</v>
      </c>
      <c r="AY297" s="17" t="s">
        <v>164</v>
      </c>
      <c r="BE297" s="203">
        <f>IF(N297="základní",J297,0)</f>
        <v>0</v>
      </c>
      <c r="BF297" s="203">
        <f>IF(N297="snížená",J297,0)</f>
        <v>0</v>
      </c>
      <c r="BG297" s="203">
        <f>IF(N297="zákl. přenesená",J297,0)</f>
        <v>0</v>
      </c>
      <c r="BH297" s="203">
        <f>IF(N297="sníž. přenesená",J297,0)</f>
        <v>0</v>
      </c>
      <c r="BI297" s="203">
        <f>IF(N297="nulová",J297,0)</f>
        <v>0</v>
      </c>
      <c r="BJ297" s="17" t="s">
        <v>82</v>
      </c>
      <c r="BK297" s="203">
        <f>ROUND(I297*H297,2)</f>
        <v>0</v>
      </c>
      <c r="BL297" s="17" t="s">
        <v>290</v>
      </c>
      <c r="BM297" s="202" t="s">
        <v>2759</v>
      </c>
    </row>
    <row r="298" spans="1:65" s="2" customFormat="1" ht="11.25">
      <c r="A298" s="34"/>
      <c r="B298" s="35"/>
      <c r="C298" s="36"/>
      <c r="D298" s="204" t="s">
        <v>174</v>
      </c>
      <c r="E298" s="36"/>
      <c r="F298" s="205" t="s">
        <v>2580</v>
      </c>
      <c r="G298" s="36"/>
      <c r="H298" s="36"/>
      <c r="I298" s="206"/>
      <c r="J298" s="36"/>
      <c r="K298" s="36"/>
      <c r="L298" s="39"/>
      <c r="M298" s="207"/>
      <c r="N298" s="208"/>
      <c r="O298" s="71"/>
      <c r="P298" s="71"/>
      <c r="Q298" s="71"/>
      <c r="R298" s="71"/>
      <c r="S298" s="71"/>
      <c r="T298" s="72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T298" s="17" t="s">
        <v>174</v>
      </c>
      <c r="AU298" s="17" t="s">
        <v>84</v>
      </c>
    </row>
    <row r="299" spans="1:65" s="14" customFormat="1" ht="11.25">
      <c r="B299" s="220"/>
      <c r="C299" s="221"/>
      <c r="D299" s="211" t="s">
        <v>176</v>
      </c>
      <c r="E299" s="222" t="s">
        <v>1</v>
      </c>
      <c r="F299" s="223" t="s">
        <v>84</v>
      </c>
      <c r="G299" s="221"/>
      <c r="H299" s="224">
        <v>2</v>
      </c>
      <c r="I299" s="225"/>
      <c r="J299" s="221"/>
      <c r="K299" s="221"/>
      <c r="L299" s="226"/>
      <c r="M299" s="227"/>
      <c r="N299" s="228"/>
      <c r="O299" s="228"/>
      <c r="P299" s="228"/>
      <c r="Q299" s="228"/>
      <c r="R299" s="228"/>
      <c r="S299" s="228"/>
      <c r="T299" s="229"/>
      <c r="AT299" s="230" t="s">
        <v>176</v>
      </c>
      <c r="AU299" s="230" t="s">
        <v>84</v>
      </c>
      <c r="AV299" s="14" t="s">
        <v>84</v>
      </c>
      <c r="AW299" s="14" t="s">
        <v>31</v>
      </c>
      <c r="AX299" s="14" t="s">
        <v>82</v>
      </c>
      <c r="AY299" s="230" t="s">
        <v>164</v>
      </c>
    </row>
    <row r="300" spans="1:65" s="2" customFormat="1" ht="16.5" customHeight="1">
      <c r="A300" s="34"/>
      <c r="B300" s="35"/>
      <c r="C300" s="232" t="s">
        <v>637</v>
      </c>
      <c r="D300" s="232" t="s">
        <v>291</v>
      </c>
      <c r="E300" s="233" t="s">
        <v>2760</v>
      </c>
      <c r="F300" s="234" t="s">
        <v>2761</v>
      </c>
      <c r="G300" s="235" t="s">
        <v>1267</v>
      </c>
      <c r="H300" s="236">
        <v>2</v>
      </c>
      <c r="I300" s="237"/>
      <c r="J300" s="238">
        <f>ROUND(I300*H300,2)</f>
        <v>0</v>
      </c>
      <c r="K300" s="234" t="s">
        <v>1</v>
      </c>
      <c r="L300" s="239"/>
      <c r="M300" s="240" t="s">
        <v>1</v>
      </c>
      <c r="N300" s="241" t="s">
        <v>40</v>
      </c>
      <c r="O300" s="71"/>
      <c r="P300" s="200">
        <f>O300*H300</f>
        <v>0</v>
      </c>
      <c r="Q300" s="200">
        <v>0</v>
      </c>
      <c r="R300" s="200">
        <f>Q300*H300</f>
        <v>0</v>
      </c>
      <c r="S300" s="200">
        <v>0</v>
      </c>
      <c r="T300" s="201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202" t="s">
        <v>1740</v>
      </c>
      <c r="AT300" s="202" t="s">
        <v>291</v>
      </c>
      <c r="AU300" s="202" t="s">
        <v>84</v>
      </c>
      <c r="AY300" s="17" t="s">
        <v>164</v>
      </c>
      <c r="BE300" s="203">
        <f>IF(N300="základní",J300,0)</f>
        <v>0</v>
      </c>
      <c r="BF300" s="203">
        <f>IF(N300="snížená",J300,0)</f>
        <v>0</v>
      </c>
      <c r="BG300" s="203">
        <f>IF(N300="zákl. přenesená",J300,0)</f>
        <v>0</v>
      </c>
      <c r="BH300" s="203">
        <f>IF(N300="sníž. přenesená",J300,0)</f>
        <v>0</v>
      </c>
      <c r="BI300" s="203">
        <f>IF(N300="nulová",J300,0)</f>
        <v>0</v>
      </c>
      <c r="BJ300" s="17" t="s">
        <v>82</v>
      </c>
      <c r="BK300" s="203">
        <f>ROUND(I300*H300,2)</f>
        <v>0</v>
      </c>
      <c r="BL300" s="17" t="s">
        <v>1740</v>
      </c>
      <c r="BM300" s="202" t="s">
        <v>2762</v>
      </c>
    </row>
    <row r="301" spans="1:65" s="14" customFormat="1" ht="11.25">
      <c r="B301" s="220"/>
      <c r="C301" s="221"/>
      <c r="D301" s="211" t="s">
        <v>176</v>
      </c>
      <c r="E301" s="222" t="s">
        <v>1</v>
      </c>
      <c r="F301" s="223" t="s">
        <v>84</v>
      </c>
      <c r="G301" s="221"/>
      <c r="H301" s="224">
        <v>2</v>
      </c>
      <c r="I301" s="225"/>
      <c r="J301" s="221"/>
      <c r="K301" s="221"/>
      <c r="L301" s="226"/>
      <c r="M301" s="227"/>
      <c r="N301" s="228"/>
      <c r="O301" s="228"/>
      <c r="P301" s="228"/>
      <c r="Q301" s="228"/>
      <c r="R301" s="228"/>
      <c r="S301" s="228"/>
      <c r="T301" s="229"/>
      <c r="AT301" s="230" t="s">
        <v>176</v>
      </c>
      <c r="AU301" s="230" t="s">
        <v>84</v>
      </c>
      <c r="AV301" s="14" t="s">
        <v>84</v>
      </c>
      <c r="AW301" s="14" t="s">
        <v>31</v>
      </c>
      <c r="AX301" s="14" t="s">
        <v>82</v>
      </c>
      <c r="AY301" s="230" t="s">
        <v>164</v>
      </c>
    </row>
    <row r="302" spans="1:65" s="2" customFormat="1" ht="16.5" customHeight="1">
      <c r="A302" s="34"/>
      <c r="B302" s="35"/>
      <c r="C302" s="191" t="s">
        <v>642</v>
      </c>
      <c r="D302" s="191" t="s">
        <v>167</v>
      </c>
      <c r="E302" s="192" t="s">
        <v>2763</v>
      </c>
      <c r="F302" s="193" t="s">
        <v>2764</v>
      </c>
      <c r="G302" s="194" t="s">
        <v>393</v>
      </c>
      <c r="H302" s="195">
        <v>2</v>
      </c>
      <c r="I302" s="196"/>
      <c r="J302" s="197">
        <f>ROUND(I302*H302,2)</f>
        <v>0</v>
      </c>
      <c r="K302" s="193" t="s">
        <v>171</v>
      </c>
      <c r="L302" s="39"/>
      <c r="M302" s="198" t="s">
        <v>1</v>
      </c>
      <c r="N302" s="199" t="s">
        <v>40</v>
      </c>
      <c r="O302" s="71"/>
      <c r="P302" s="200">
        <f>O302*H302</f>
        <v>0</v>
      </c>
      <c r="Q302" s="200">
        <v>0</v>
      </c>
      <c r="R302" s="200">
        <f>Q302*H302</f>
        <v>0</v>
      </c>
      <c r="S302" s="200">
        <v>0</v>
      </c>
      <c r="T302" s="201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202" t="s">
        <v>290</v>
      </c>
      <c r="AT302" s="202" t="s">
        <v>167</v>
      </c>
      <c r="AU302" s="202" t="s">
        <v>84</v>
      </c>
      <c r="AY302" s="17" t="s">
        <v>164</v>
      </c>
      <c r="BE302" s="203">
        <f>IF(N302="základní",J302,0)</f>
        <v>0</v>
      </c>
      <c r="BF302" s="203">
        <f>IF(N302="snížená",J302,0)</f>
        <v>0</v>
      </c>
      <c r="BG302" s="203">
        <f>IF(N302="zákl. přenesená",J302,0)</f>
        <v>0</v>
      </c>
      <c r="BH302" s="203">
        <f>IF(N302="sníž. přenesená",J302,0)</f>
        <v>0</v>
      </c>
      <c r="BI302" s="203">
        <f>IF(N302="nulová",J302,0)</f>
        <v>0</v>
      </c>
      <c r="BJ302" s="17" t="s">
        <v>82</v>
      </c>
      <c r="BK302" s="203">
        <f>ROUND(I302*H302,2)</f>
        <v>0</v>
      </c>
      <c r="BL302" s="17" t="s">
        <v>290</v>
      </c>
      <c r="BM302" s="202" t="s">
        <v>2765</v>
      </c>
    </row>
    <row r="303" spans="1:65" s="2" customFormat="1" ht="11.25">
      <c r="A303" s="34"/>
      <c r="B303" s="35"/>
      <c r="C303" s="36"/>
      <c r="D303" s="204" t="s">
        <v>174</v>
      </c>
      <c r="E303" s="36"/>
      <c r="F303" s="205" t="s">
        <v>2766</v>
      </c>
      <c r="G303" s="36"/>
      <c r="H303" s="36"/>
      <c r="I303" s="206"/>
      <c r="J303" s="36"/>
      <c r="K303" s="36"/>
      <c r="L303" s="39"/>
      <c r="M303" s="207"/>
      <c r="N303" s="208"/>
      <c r="O303" s="71"/>
      <c r="P303" s="71"/>
      <c r="Q303" s="71"/>
      <c r="R303" s="71"/>
      <c r="S303" s="71"/>
      <c r="T303" s="72"/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T303" s="17" t="s">
        <v>174</v>
      </c>
      <c r="AU303" s="17" t="s">
        <v>84</v>
      </c>
    </row>
    <row r="304" spans="1:65" s="14" customFormat="1" ht="11.25">
      <c r="B304" s="220"/>
      <c r="C304" s="221"/>
      <c r="D304" s="211" t="s">
        <v>176</v>
      </c>
      <c r="E304" s="222" t="s">
        <v>1</v>
      </c>
      <c r="F304" s="223" t="s">
        <v>84</v>
      </c>
      <c r="G304" s="221"/>
      <c r="H304" s="224">
        <v>2</v>
      </c>
      <c r="I304" s="225"/>
      <c r="J304" s="221"/>
      <c r="K304" s="221"/>
      <c r="L304" s="226"/>
      <c r="M304" s="227"/>
      <c r="N304" s="228"/>
      <c r="O304" s="228"/>
      <c r="P304" s="228"/>
      <c r="Q304" s="228"/>
      <c r="R304" s="228"/>
      <c r="S304" s="228"/>
      <c r="T304" s="229"/>
      <c r="AT304" s="230" t="s">
        <v>176</v>
      </c>
      <c r="AU304" s="230" t="s">
        <v>84</v>
      </c>
      <c r="AV304" s="14" t="s">
        <v>84</v>
      </c>
      <c r="AW304" s="14" t="s">
        <v>31</v>
      </c>
      <c r="AX304" s="14" t="s">
        <v>82</v>
      </c>
      <c r="AY304" s="230" t="s">
        <v>164</v>
      </c>
    </row>
    <row r="305" spans="1:65" s="2" customFormat="1" ht="16.5" customHeight="1">
      <c r="A305" s="34"/>
      <c r="B305" s="35"/>
      <c r="C305" s="191" t="s">
        <v>649</v>
      </c>
      <c r="D305" s="191" t="s">
        <v>167</v>
      </c>
      <c r="E305" s="192" t="s">
        <v>2767</v>
      </c>
      <c r="F305" s="193" t="s">
        <v>2768</v>
      </c>
      <c r="G305" s="194" t="s">
        <v>1267</v>
      </c>
      <c r="H305" s="195">
        <v>1</v>
      </c>
      <c r="I305" s="196"/>
      <c r="J305" s="197">
        <f>ROUND(I305*H305,2)</f>
        <v>0</v>
      </c>
      <c r="K305" s="193" t="s">
        <v>1</v>
      </c>
      <c r="L305" s="39"/>
      <c r="M305" s="198" t="s">
        <v>1</v>
      </c>
      <c r="N305" s="199" t="s">
        <v>40</v>
      </c>
      <c r="O305" s="71"/>
      <c r="P305" s="200">
        <f>O305*H305</f>
        <v>0</v>
      </c>
      <c r="Q305" s="200">
        <v>0</v>
      </c>
      <c r="R305" s="200">
        <f>Q305*H305</f>
        <v>0</v>
      </c>
      <c r="S305" s="200">
        <v>0</v>
      </c>
      <c r="T305" s="201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202" t="s">
        <v>1740</v>
      </c>
      <c r="AT305" s="202" t="s">
        <v>167</v>
      </c>
      <c r="AU305" s="202" t="s">
        <v>84</v>
      </c>
      <c r="AY305" s="17" t="s">
        <v>164</v>
      </c>
      <c r="BE305" s="203">
        <f>IF(N305="základní",J305,0)</f>
        <v>0</v>
      </c>
      <c r="BF305" s="203">
        <f>IF(N305="snížená",J305,0)</f>
        <v>0</v>
      </c>
      <c r="BG305" s="203">
        <f>IF(N305="zákl. přenesená",J305,0)</f>
        <v>0</v>
      </c>
      <c r="BH305" s="203">
        <f>IF(N305="sníž. přenesená",J305,0)</f>
        <v>0</v>
      </c>
      <c r="BI305" s="203">
        <f>IF(N305="nulová",J305,0)</f>
        <v>0</v>
      </c>
      <c r="BJ305" s="17" t="s">
        <v>82</v>
      </c>
      <c r="BK305" s="203">
        <f>ROUND(I305*H305,2)</f>
        <v>0</v>
      </c>
      <c r="BL305" s="17" t="s">
        <v>1740</v>
      </c>
      <c r="BM305" s="202" t="s">
        <v>2769</v>
      </c>
    </row>
    <row r="306" spans="1:65" s="14" customFormat="1" ht="11.25">
      <c r="B306" s="220"/>
      <c r="C306" s="221"/>
      <c r="D306" s="211" t="s">
        <v>176</v>
      </c>
      <c r="E306" s="222" t="s">
        <v>1</v>
      </c>
      <c r="F306" s="223" t="s">
        <v>82</v>
      </c>
      <c r="G306" s="221"/>
      <c r="H306" s="224">
        <v>1</v>
      </c>
      <c r="I306" s="225"/>
      <c r="J306" s="221"/>
      <c r="K306" s="221"/>
      <c r="L306" s="226"/>
      <c r="M306" s="227"/>
      <c r="N306" s="228"/>
      <c r="O306" s="228"/>
      <c r="P306" s="228"/>
      <c r="Q306" s="228"/>
      <c r="R306" s="228"/>
      <c r="S306" s="228"/>
      <c r="T306" s="229"/>
      <c r="AT306" s="230" t="s">
        <v>176</v>
      </c>
      <c r="AU306" s="230" t="s">
        <v>84</v>
      </c>
      <c r="AV306" s="14" t="s">
        <v>84</v>
      </c>
      <c r="AW306" s="14" t="s">
        <v>31</v>
      </c>
      <c r="AX306" s="14" t="s">
        <v>82</v>
      </c>
      <c r="AY306" s="230" t="s">
        <v>164</v>
      </c>
    </row>
    <row r="307" spans="1:65" s="12" customFormat="1" ht="22.9" customHeight="1">
      <c r="B307" s="175"/>
      <c r="C307" s="176"/>
      <c r="D307" s="177" t="s">
        <v>74</v>
      </c>
      <c r="E307" s="189" t="s">
        <v>2508</v>
      </c>
      <c r="F307" s="189" t="s">
        <v>2509</v>
      </c>
      <c r="G307" s="176"/>
      <c r="H307" s="176"/>
      <c r="I307" s="179"/>
      <c r="J307" s="190">
        <f>BK307</f>
        <v>0</v>
      </c>
      <c r="K307" s="176"/>
      <c r="L307" s="181"/>
      <c r="M307" s="182"/>
      <c r="N307" s="183"/>
      <c r="O307" s="183"/>
      <c r="P307" s="184">
        <f>SUM(P308:P311)</f>
        <v>0</v>
      </c>
      <c r="Q307" s="183"/>
      <c r="R307" s="184">
        <f>SUM(R308:R311)</f>
        <v>0</v>
      </c>
      <c r="S307" s="183"/>
      <c r="T307" s="185">
        <f>SUM(T308:T311)</f>
        <v>0</v>
      </c>
      <c r="AR307" s="186" t="s">
        <v>84</v>
      </c>
      <c r="AT307" s="187" t="s">
        <v>74</v>
      </c>
      <c r="AU307" s="187" t="s">
        <v>82</v>
      </c>
      <c r="AY307" s="186" t="s">
        <v>164</v>
      </c>
      <c r="BK307" s="188">
        <f>SUM(BK308:BK311)</f>
        <v>0</v>
      </c>
    </row>
    <row r="308" spans="1:65" s="2" customFormat="1" ht="26.45" customHeight="1">
      <c r="A308" s="34"/>
      <c r="B308" s="35"/>
      <c r="C308" s="191" t="s">
        <v>654</v>
      </c>
      <c r="D308" s="191" t="s">
        <v>167</v>
      </c>
      <c r="E308" s="192" t="s">
        <v>1749</v>
      </c>
      <c r="F308" s="193" t="s">
        <v>1750</v>
      </c>
      <c r="G308" s="194" t="s">
        <v>858</v>
      </c>
      <c r="H308" s="195">
        <v>1</v>
      </c>
      <c r="I308" s="196"/>
      <c r="J308" s="197">
        <f>ROUND(I308*H308,2)</f>
        <v>0</v>
      </c>
      <c r="K308" s="193" t="s">
        <v>1</v>
      </c>
      <c r="L308" s="39"/>
      <c r="M308" s="198" t="s">
        <v>1</v>
      </c>
      <c r="N308" s="199" t="s">
        <v>40</v>
      </c>
      <c r="O308" s="71"/>
      <c r="P308" s="200">
        <f>O308*H308</f>
        <v>0</v>
      </c>
      <c r="Q308" s="200">
        <v>0</v>
      </c>
      <c r="R308" s="200">
        <f>Q308*H308</f>
        <v>0</v>
      </c>
      <c r="S308" s="200">
        <v>0</v>
      </c>
      <c r="T308" s="201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202" t="s">
        <v>1740</v>
      </c>
      <c r="AT308" s="202" t="s">
        <v>167</v>
      </c>
      <c r="AU308" s="202" t="s">
        <v>84</v>
      </c>
      <c r="AY308" s="17" t="s">
        <v>164</v>
      </c>
      <c r="BE308" s="203">
        <f>IF(N308="základní",J308,0)</f>
        <v>0</v>
      </c>
      <c r="BF308" s="203">
        <f>IF(N308="snížená",J308,0)</f>
        <v>0</v>
      </c>
      <c r="BG308" s="203">
        <f>IF(N308="zákl. přenesená",J308,0)</f>
        <v>0</v>
      </c>
      <c r="BH308" s="203">
        <f>IF(N308="sníž. přenesená",J308,0)</f>
        <v>0</v>
      </c>
      <c r="BI308" s="203">
        <f>IF(N308="nulová",J308,0)</f>
        <v>0</v>
      </c>
      <c r="BJ308" s="17" t="s">
        <v>82</v>
      </c>
      <c r="BK308" s="203">
        <f>ROUND(I308*H308,2)</f>
        <v>0</v>
      </c>
      <c r="BL308" s="17" t="s">
        <v>1740</v>
      </c>
      <c r="BM308" s="202" t="s">
        <v>2770</v>
      </c>
    </row>
    <row r="309" spans="1:65" s="14" customFormat="1" ht="11.25">
      <c r="B309" s="220"/>
      <c r="C309" s="221"/>
      <c r="D309" s="211" t="s">
        <v>176</v>
      </c>
      <c r="E309" s="222" t="s">
        <v>1</v>
      </c>
      <c r="F309" s="223" t="s">
        <v>82</v>
      </c>
      <c r="G309" s="221"/>
      <c r="H309" s="224">
        <v>1</v>
      </c>
      <c r="I309" s="225"/>
      <c r="J309" s="221"/>
      <c r="K309" s="221"/>
      <c r="L309" s="226"/>
      <c r="M309" s="227"/>
      <c r="N309" s="228"/>
      <c r="O309" s="228"/>
      <c r="P309" s="228"/>
      <c r="Q309" s="228"/>
      <c r="R309" s="228"/>
      <c r="S309" s="228"/>
      <c r="T309" s="229"/>
      <c r="AT309" s="230" t="s">
        <v>176</v>
      </c>
      <c r="AU309" s="230" t="s">
        <v>84</v>
      </c>
      <c r="AV309" s="14" t="s">
        <v>84</v>
      </c>
      <c r="AW309" s="14" t="s">
        <v>31</v>
      </c>
      <c r="AX309" s="14" t="s">
        <v>75</v>
      </c>
      <c r="AY309" s="230" t="s">
        <v>164</v>
      </c>
    </row>
    <row r="310" spans="1:65" s="2" customFormat="1" ht="26.45" customHeight="1">
      <c r="A310" s="34"/>
      <c r="B310" s="35"/>
      <c r="C310" s="191" t="s">
        <v>659</v>
      </c>
      <c r="D310" s="191" t="s">
        <v>167</v>
      </c>
      <c r="E310" s="192" t="s">
        <v>2536</v>
      </c>
      <c r="F310" s="193" t="s">
        <v>1342</v>
      </c>
      <c r="G310" s="194" t="s">
        <v>858</v>
      </c>
      <c r="H310" s="195">
        <v>1</v>
      </c>
      <c r="I310" s="196"/>
      <c r="J310" s="197">
        <f>ROUND(I310*H310,2)</f>
        <v>0</v>
      </c>
      <c r="K310" s="193" t="s">
        <v>1</v>
      </c>
      <c r="L310" s="39"/>
      <c r="M310" s="198" t="s">
        <v>1</v>
      </c>
      <c r="N310" s="199" t="s">
        <v>40</v>
      </c>
      <c r="O310" s="71"/>
      <c r="P310" s="200">
        <f>O310*H310</f>
        <v>0</v>
      </c>
      <c r="Q310" s="200">
        <v>0</v>
      </c>
      <c r="R310" s="200">
        <f>Q310*H310</f>
        <v>0</v>
      </c>
      <c r="S310" s="200">
        <v>0</v>
      </c>
      <c r="T310" s="201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202" t="s">
        <v>1740</v>
      </c>
      <c r="AT310" s="202" t="s">
        <v>167</v>
      </c>
      <c r="AU310" s="202" t="s">
        <v>84</v>
      </c>
      <c r="AY310" s="17" t="s">
        <v>164</v>
      </c>
      <c r="BE310" s="203">
        <f>IF(N310="základní",J310,0)</f>
        <v>0</v>
      </c>
      <c r="BF310" s="203">
        <f>IF(N310="snížená",J310,0)</f>
        <v>0</v>
      </c>
      <c r="BG310" s="203">
        <f>IF(N310="zákl. přenesená",J310,0)</f>
        <v>0</v>
      </c>
      <c r="BH310" s="203">
        <f>IF(N310="sníž. přenesená",J310,0)</f>
        <v>0</v>
      </c>
      <c r="BI310" s="203">
        <f>IF(N310="nulová",J310,0)</f>
        <v>0</v>
      </c>
      <c r="BJ310" s="17" t="s">
        <v>82</v>
      </c>
      <c r="BK310" s="203">
        <f>ROUND(I310*H310,2)</f>
        <v>0</v>
      </c>
      <c r="BL310" s="17" t="s">
        <v>1740</v>
      </c>
      <c r="BM310" s="202" t="s">
        <v>2771</v>
      </c>
    </row>
    <row r="311" spans="1:65" s="14" customFormat="1" ht="11.25">
      <c r="B311" s="220"/>
      <c r="C311" s="221"/>
      <c r="D311" s="211" t="s">
        <v>176</v>
      </c>
      <c r="E311" s="222" t="s">
        <v>1</v>
      </c>
      <c r="F311" s="223" t="s">
        <v>82</v>
      </c>
      <c r="G311" s="221"/>
      <c r="H311" s="224">
        <v>1</v>
      </c>
      <c r="I311" s="225"/>
      <c r="J311" s="221"/>
      <c r="K311" s="221"/>
      <c r="L311" s="226"/>
      <c r="M311" s="243"/>
      <c r="N311" s="244"/>
      <c r="O311" s="244"/>
      <c r="P311" s="244"/>
      <c r="Q311" s="244"/>
      <c r="R311" s="244"/>
      <c r="S311" s="244"/>
      <c r="T311" s="245"/>
      <c r="AT311" s="230" t="s">
        <v>176</v>
      </c>
      <c r="AU311" s="230" t="s">
        <v>84</v>
      </c>
      <c r="AV311" s="14" t="s">
        <v>84</v>
      </c>
      <c r="AW311" s="14" t="s">
        <v>31</v>
      </c>
      <c r="AX311" s="14" t="s">
        <v>75</v>
      </c>
      <c r="AY311" s="230" t="s">
        <v>164</v>
      </c>
    </row>
    <row r="312" spans="1:65" s="2" customFormat="1" ht="6.95" customHeight="1">
      <c r="A312" s="34"/>
      <c r="B312" s="54"/>
      <c r="C312" s="55"/>
      <c r="D312" s="55"/>
      <c r="E312" s="55"/>
      <c r="F312" s="55"/>
      <c r="G312" s="55"/>
      <c r="H312" s="55"/>
      <c r="I312" s="55"/>
      <c r="J312" s="55"/>
      <c r="K312" s="55"/>
      <c r="L312" s="39"/>
      <c r="M312" s="34"/>
      <c r="O312" s="34"/>
      <c r="P312" s="34"/>
      <c r="Q312" s="34"/>
      <c r="R312" s="34"/>
      <c r="S312" s="34"/>
      <c r="T312" s="34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</row>
  </sheetData>
  <sheetProtection algorithmName="SHA-512" hashValue="sHZhxEr+2HenzZUrNYJXGlX4s4GUM6Q1jHOAzdtmrdxEPMACPWTwVyrZvdMO0nWk17yDhVLbt4Pq++QyHr0Maw==" saltValue="fgmjBcDLJnTBucG0wtJGh4C09pcMS10PLyD55gx5MzdyLkeCTev4iisgD5UEoZ1VRDGWX7o1nCUgLncSSYi0qQ==" spinCount="100000" sheet="1" objects="1" scenarios="1" formatColumns="0" formatRows="0" autoFilter="0"/>
  <autoFilter ref="C126:K311" xr:uid="{00000000-0009-0000-0000-000006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hyperlinks>
    <hyperlink ref="F146" r:id="rId1" xr:uid="{00000000-0004-0000-0600-000000000000}"/>
    <hyperlink ref="F151" r:id="rId2" xr:uid="{00000000-0004-0000-0600-000001000000}"/>
    <hyperlink ref="F156" r:id="rId3" xr:uid="{00000000-0004-0000-0600-000002000000}"/>
    <hyperlink ref="F165" r:id="rId4" xr:uid="{00000000-0004-0000-0600-000003000000}"/>
    <hyperlink ref="F172" r:id="rId5" xr:uid="{00000000-0004-0000-0600-000004000000}"/>
    <hyperlink ref="F175" r:id="rId6" xr:uid="{00000000-0004-0000-0600-000005000000}"/>
    <hyperlink ref="F178" r:id="rId7" xr:uid="{00000000-0004-0000-0600-000006000000}"/>
    <hyperlink ref="F181" r:id="rId8" xr:uid="{00000000-0004-0000-0600-000007000000}"/>
    <hyperlink ref="F184" r:id="rId9" xr:uid="{00000000-0004-0000-0600-000008000000}"/>
    <hyperlink ref="F191" r:id="rId10" xr:uid="{00000000-0004-0000-0600-000009000000}"/>
    <hyperlink ref="F199" r:id="rId11" xr:uid="{00000000-0004-0000-0600-00000A000000}"/>
    <hyperlink ref="F204" r:id="rId12" xr:uid="{00000000-0004-0000-0600-00000B000000}"/>
    <hyperlink ref="F209" r:id="rId13" xr:uid="{00000000-0004-0000-0600-00000C000000}"/>
    <hyperlink ref="F214" r:id="rId14" xr:uid="{00000000-0004-0000-0600-00000D000000}"/>
    <hyperlink ref="F219" r:id="rId15" xr:uid="{00000000-0004-0000-0600-00000E000000}"/>
    <hyperlink ref="F224" r:id="rId16" xr:uid="{00000000-0004-0000-0600-00000F000000}"/>
    <hyperlink ref="F229" r:id="rId17" xr:uid="{00000000-0004-0000-0600-000010000000}"/>
    <hyperlink ref="F234" r:id="rId18" xr:uid="{00000000-0004-0000-0600-000011000000}"/>
    <hyperlink ref="F239" r:id="rId19" xr:uid="{00000000-0004-0000-0600-000012000000}"/>
    <hyperlink ref="F244" r:id="rId20" xr:uid="{00000000-0004-0000-0600-000013000000}"/>
    <hyperlink ref="F247" r:id="rId21" xr:uid="{00000000-0004-0000-0600-000014000000}"/>
    <hyperlink ref="F253" r:id="rId22" xr:uid="{00000000-0004-0000-0600-000015000000}"/>
    <hyperlink ref="F264" r:id="rId23" xr:uid="{00000000-0004-0000-0600-000016000000}"/>
    <hyperlink ref="F269" r:id="rId24" xr:uid="{00000000-0004-0000-0600-000017000000}"/>
    <hyperlink ref="F274" r:id="rId25" xr:uid="{00000000-0004-0000-0600-000018000000}"/>
    <hyperlink ref="F279" r:id="rId26" xr:uid="{00000000-0004-0000-0600-000019000000}"/>
    <hyperlink ref="F282" r:id="rId27" xr:uid="{00000000-0004-0000-0600-00001A000000}"/>
    <hyperlink ref="F287" r:id="rId28" xr:uid="{00000000-0004-0000-0600-00001B000000}"/>
    <hyperlink ref="F292" r:id="rId29" xr:uid="{00000000-0004-0000-0600-00001C000000}"/>
    <hyperlink ref="F298" r:id="rId30" xr:uid="{00000000-0004-0000-0600-00001D000000}"/>
    <hyperlink ref="F303" r:id="rId31" xr:uid="{00000000-0004-0000-0600-00001E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19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7" t="s">
        <v>107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84</v>
      </c>
    </row>
    <row r="4" spans="1:46" s="1" customFormat="1" ht="24.95" customHeight="1">
      <c r="B4" s="20"/>
      <c r="D4" s="117" t="s">
        <v>114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28.5" customHeight="1">
      <c r="B7" s="20"/>
      <c r="E7" s="307" t="str">
        <f>'Rekapitulace stavby'!K6</f>
        <v>Nemocnice Nové Město na Moravě - Zřízení 2 pokojů zvýšené péče neurologického oddělení</v>
      </c>
      <c r="F7" s="308"/>
      <c r="G7" s="308"/>
      <c r="H7" s="308"/>
      <c r="L7" s="20"/>
    </row>
    <row r="8" spans="1:46" s="1" customFormat="1" ht="12" customHeight="1">
      <c r="B8" s="20"/>
      <c r="D8" s="119" t="s">
        <v>115</v>
      </c>
      <c r="L8" s="20"/>
    </row>
    <row r="9" spans="1:46" s="2" customFormat="1" ht="16.5" customHeight="1">
      <c r="A9" s="34"/>
      <c r="B9" s="39"/>
      <c r="C9" s="34"/>
      <c r="D9" s="34"/>
      <c r="E9" s="307" t="s">
        <v>116</v>
      </c>
      <c r="F9" s="309"/>
      <c r="G9" s="309"/>
      <c r="H9" s="309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117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10" t="s">
        <v>2772</v>
      </c>
      <c r="F11" s="309"/>
      <c r="G11" s="309"/>
      <c r="H11" s="309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</v>
      </c>
      <c r="G13" s="34"/>
      <c r="H13" s="34"/>
      <c r="I13" s="119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20</v>
      </c>
      <c r="E14" s="34"/>
      <c r="F14" s="110" t="s">
        <v>21</v>
      </c>
      <c r="G14" s="34"/>
      <c r="H14" s="34"/>
      <c r="I14" s="119" t="s">
        <v>22</v>
      </c>
      <c r="J14" s="120">
        <f>'Rekapitulace stavby'!AN8</f>
        <v>45370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23</v>
      </c>
      <c r="E16" s="34"/>
      <c r="F16" s="34"/>
      <c r="G16" s="34"/>
      <c r="H16" s="34"/>
      <c r="I16" s="119" t="s">
        <v>24</v>
      </c>
      <c r="J16" s="110" t="s">
        <v>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25</v>
      </c>
      <c r="F17" s="34"/>
      <c r="G17" s="34"/>
      <c r="H17" s="34"/>
      <c r="I17" s="119" t="s">
        <v>26</v>
      </c>
      <c r="J17" s="110" t="s">
        <v>1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27</v>
      </c>
      <c r="E19" s="34"/>
      <c r="F19" s="34"/>
      <c r="G19" s="34"/>
      <c r="H19" s="34"/>
      <c r="I19" s="119" t="s">
        <v>24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1" t="str">
        <f>'Rekapitulace stavby'!E14</f>
        <v>Vyplň údaj</v>
      </c>
      <c r="F20" s="312"/>
      <c r="G20" s="312"/>
      <c r="H20" s="312"/>
      <c r="I20" s="119" t="s">
        <v>26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29</v>
      </c>
      <c r="E22" s="34"/>
      <c r="F22" s="34"/>
      <c r="G22" s="34"/>
      <c r="H22" s="34"/>
      <c r="I22" s="119" t="s">
        <v>24</v>
      </c>
      <c r="J22" s="110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30</v>
      </c>
      <c r="F23" s="34"/>
      <c r="G23" s="34"/>
      <c r="H23" s="34"/>
      <c r="I23" s="119" t="s">
        <v>26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32</v>
      </c>
      <c r="E25" s="34"/>
      <c r="F25" s="34"/>
      <c r="G25" s="34"/>
      <c r="H25" s="34"/>
      <c r="I25" s="119" t="s">
        <v>24</v>
      </c>
      <c r="J25" s="110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">
        <v>2539</v>
      </c>
      <c r="F26" s="34"/>
      <c r="G26" s="34"/>
      <c r="H26" s="34"/>
      <c r="I26" s="119" t="s">
        <v>26</v>
      </c>
      <c r="J26" s="110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34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1"/>
      <c r="B29" s="122"/>
      <c r="C29" s="121"/>
      <c r="D29" s="121"/>
      <c r="E29" s="313" t="s">
        <v>1</v>
      </c>
      <c r="F29" s="313"/>
      <c r="G29" s="313"/>
      <c r="H29" s="313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5" t="s">
        <v>35</v>
      </c>
      <c r="E32" s="34"/>
      <c r="F32" s="34"/>
      <c r="G32" s="34"/>
      <c r="H32" s="34"/>
      <c r="I32" s="34"/>
      <c r="J32" s="126">
        <f>ROUND(J125,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7" t="s">
        <v>37</v>
      </c>
      <c r="G34" s="34"/>
      <c r="H34" s="34"/>
      <c r="I34" s="127" t="s">
        <v>36</v>
      </c>
      <c r="J34" s="127" t="s">
        <v>38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8" t="s">
        <v>39</v>
      </c>
      <c r="E35" s="119" t="s">
        <v>40</v>
      </c>
      <c r="F35" s="129">
        <f>ROUND((SUM(BE125:BE195)),  2)</f>
        <v>0</v>
      </c>
      <c r="G35" s="34"/>
      <c r="H35" s="34"/>
      <c r="I35" s="130">
        <v>0.21</v>
      </c>
      <c r="J35" s="129">
        <f>ROUND(((SUM(BE125:BE195))*I35),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41</v>
      </c>
      <c r="F36" s="129">
        <f>ROUND((SUM(BF125:BF195)),  2)</f>
        <v>0</v>
      </c>
      <c r="G36" s="34"/>
      <c r="H36" s="34"/>
      <c r="I36" s="130">
        <v>0.15</v>
      </c>
      <c r="J36" s="129">
        <f>ROUND(((SUM(BF125:BF195))*I36),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42</v>
      </c>
      <c r="F37" s="129">
        <f>ROUND((SUM(BG125:BG195)),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43</v>
      </c>
      <c r="F38" s="129">
        <f>ROUND((SUM(BH125:BH195)),  2)</f>
        <v>0</v>
      </c>
      <c r="G38" s="34"/>
      <c r="H38" s="34"/>
      <c r="I38" s="130">
        <v>0.15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44</v>
      </c>
      <c r="F39" s="129">
        <f>ROUND((SUM(BI125:BI195)),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1"/>
      <c r="D41" s="132" t="s">
        <v>45</v>
      </c>
      <c r="E41" s="133"/>
      <c r="F41" s="133"/>
      <c r="G41" s="134" t="s">
        <v>46</v>
      </c>
      <c r="H41" s="135" t="s">
        <v>47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48</v>
      </c>
      <c r="E50" s="139"/>
      <c r="F50" s="139"/>
      <c r="G50" s="138" t="s">
        <v>49</v>
      </c>
      <c r="H50" s="139"/>
      <c r="I50" s="139"/>
      <c r="J50" s="139"/>
      <c r="K50" s="13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0" t="s">
        <v>50</v>
      </c>
      <c r="E61" s="141"/>
      <c r="F61" s="142" t="s">
        <v>51</v>
      </c>
      <c r="G61" s="140" t="s">
        <v>50</v>
      </c>
      <c r="H61" s="141"/>
      <c r="I61" s="141"/>
      <c r="J61" s="143" t="s">
        <v>51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8" t="s">
        <v>52</v>
      </c>
      <c r="E65" s="144"/>
      <c r="F65" s="144"/>
      <c r="G65" s="138" t="s">
        <v>53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0" t="s">
        <v>50</v>
      </c>
      <c r="E76" s="141"/>
      <c r="F76" s="142" t="s">
        <v>51</v>
      </c>
      <c r="G76" s="140" t="s">
        <v>50</v>
      </c>
      <c r="H76" s="141"/>
      <c r="I76" s="141"/>
      <c r="J76" s="143" t="s">
        <v>51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119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28.5" customHeight="1">
      <c r="A85" s="34"/>
      <c r="B85" s="35"/>
      <c r="C85" s="36"/>
      <c r="D85" s="36"/>
      <c r="E85" s="314" t="str">
        <f>E7</f>
        <v>Nemocnice Nové Město na Moravě - Zřízení 2 pokojů zvýšené péče neurologického oddělení</v>
      </c>
      <c r="F85" s="315"/>
      <c r="G85" s="315"/>
      <c r="H85" s="315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115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14" t="s">
        <v>116</v>
      </c>
      <c r="F87" s="316"/>
      <c r="G87" s="316"/>
      <c r="H87" s="31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117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267" t="str">
        <f>E11</f>
        <v>D1.14.4h3 - Elektrická požární signalizace</v>
      </c>
      <c r="F89" s="316"/>
      <c r="G89" s="316"/>
      <c r="H89" s="316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>Nové Město na Moravě</v>
      </c>
      <c r="G91" s="36"/>
      <c r="H91" s="36"/>
      <c r="I91" s="29" t="s">
        <v>22</v>
      </c>
      <c r="J91" s="66">
        <f>IF(J14="","",J14)</f>
        <v>45370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27.95" customHeight="1">
      <c r="A93" s="34"/>
      <c r="B93" s="35"/>
      <c r="C93" s="29" t="s">
        <v>23</v>
      </c>
      <c r="D93" s="36"/>
      <c r="E93" s="36"/>
      <c r="F93" s="27" t="str">
        <f>E17</f>
        <v>Nemocnice Nové Město na Moravě</v>
      </c>
      <c r="G93" s="36"/>
      <c r="H93" s="36"/>
      <c r="I93" s="29" t="s">
        <v>29</v>
      </c>
      <c r="J93" s="32" t="str">
        <f>E23</f>
        <v>Penta Projekt s.r.o., Mrštíkova 12, Jihlava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27</v>
      </c>
      <c r="D94" s="36"/>
      <c r="E94" s="36"/>
      <c r="F94" s="27" t="str">
        <f>IF(E20="","",E20)</f>
        <v>Vyplň údaj</v>
      </c>
      <c r="G94" s="36"/>
      <c r="H94" s="36"/>
      <c r="I94" s="29" t="s">
        <v>32</v>
      </c>
      <c r="J94" s="32" t="str">
        <f>E26</f>
        <v>Robert Frýba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49" t="s">
        <v>120</v>
      </c>
      <c r="D96" s="150"/>
      <c r="E96" s="150"/>
      <c r="F96" s="150"/>
      <c r="G96" s="150"/>
      <c r="H96" s="150"/>
      <c r="I96" s="150"/>
      <c r="J96" s="151" t="s">
        <v>121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52" t="s">
        <v>122</v>
      </c>
      <c r="D98" s="36"/>
      <c r="E98" s="36"/>
      <c r="F98" s="36"/>
      <c r="G98" s="36"/>
      <c r="H98" s="36"/>
      <c r="I98" s="36"/>
      <c r="J98" s="84">
        <f>J125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123</v>
      </c>
    </row>
    <row r="99" spans="1:47" s="9" customFormat="1" ht="24.95" customHeight="1">
      <c r="B99" s="153"/>
      <c r="C99" s="154"/>
      <c r="D99" s="155" t="s">
        <v>2772</v>
      </c>
      <c r="E99" s="156"/>
      <c r="F99" s="156"/>
      <c r="G99" s="156"/>
      <c r="H99" s="156"/>
      <c r="I99" s="156"/>
      <c r="J99" s="157">
        <f>J126</f>
        <v>0</v>
      </c>
      <c r="K99" s="154"/>
      <c r="L99" s="158"/>
    </row>
    <row r="100" spans="1:47" s="10" customFormat="1" ht="19.899999999999999" customHeight="1">
      <c r="B100" s="159"/>
      <c r="C100" s="104"/>
      <c r="D100" s="160" t="s">
        <v>2540</v>
      </c>
      <c r="E100" s="161"/>
      <c r="F100" s="161"/>
      <c r="G100" s="161"/>
      <c r="H100" s="161"/>
      <c r="I100" s="161"/>
      <c r="J100" s="162">
        <f>J127</f>
        <v>0</v>
      </c>
      <c r="K100" s="104"/>
      <c r="L100" s="163"/>
    </row>
    <row r="101" spans="1:47" s="10" customFormat="1" ht="19.899999999999999" customHeight="1">
      <c r="B101" s="159"/>
      <c r="C101" s="104"/>
      <c r="D101" s="160" t="s">
        <v>2773</v>
      </c>
      <c r="E101" s="161"/>
      <c r="F101" s="161"/>
      <c r="G101" s="161"/>
      <c r="H101" s="161"/>
      <c r="I101" s="161"/>
      <c r="J101" s="162">
        <f>J141</f>
        <v>0</v>
      </c>
      <c r="K101" s="104"/>
      <c r="L101" s="163"/>
    </row>
    <row r="102" spans="1:47" s="10" customFormat="1" ht="19.899999999999999" customHeight="1">
      <c r="B102" s="159"/>
      <c r="C102" s="104"/>
      <c r="D102" s="160" t="s">
        <v>2774</v>
      </c>
      <c r="E102" s="161"/>
      <c r="F102" s="161"/>
      <c r="G102" s="161"/>
      <c r="H102" s="161"/>
      <c r="I102" s="161"/>
      <c r="J102" s="162">
        <f>J172</f>
        <v>0</v>
      </c>
      <c r="K102" s="104"/>
      <c r="L102" s="163"/>
    </row>
    <row r="103" spans="1:47" s="10" customFormat="1" ht="19.899999999999999" customHeight="1">
      <c r="B103" s="159"/>
      <c r="C103" s="104"/>
      <c r="D103" s="160" t="s">
        <v>1767</v>
      </c>
      <c r="E103" s="161"/>
      <c r="F103" s="161"/>
      <c r="G103" s="161"/>
      <c r="H103" s="161"/>
      <c r="I103" s="161"/>
      <c r="J103" s="162">
        <f>J191</f>
        <v>0</v>
      </c>
      <c r="K103" s="104"/>
      <c r="L103" s="163"/>
    </row>
    <row r="104" spans="1:47" s="2" customFormat="1" ht="21.75" customHeight="1">
      <c r="A104" s="34"/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47" s="2" customFormat="1" ht="6.95" customHeight="1">
      <c r="A105" s="34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9" spans="1:47" s="2" customFormat="1" ht="6.95" customHeight="1">
      <c r="A109" s="34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24.95" customHeight="1">
      <c r="A110" s="34"/>
      <c r="B110" s="35"/>
      <c r="C110" s="23" t="s">
        <v>149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2" customHeight="1">
      <c r="A112" s="34"/>
      <c r="B112" s="35"/>
      <c r="C112" s="29" t="s">
        <v>16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28.5" customHeight="1">
      <c r="A113" s="34"/>
      <c r="B113" s="35"/>
      <c r="C113" s="36"/>
      <c r="D113" s="36"/>
      <c r="E113" s="314" t="str">
        <f>E7</f>
        <v>Nemocnice Nové Město na Moravě - Zřízení 2 pokojů zvýšené péče neurologického oddělení</v>
      </c>
      <c r="F113" s="315"/>
      <c r="G113" s="315"/>
      <c r="H113" s="315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1" customFormat="1" ht="12" customHeight="1">
      <c r="B114" s="21"/>
      <c r="C114" s="29" t="s">
        <v>115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pans="1:65" s="2" customFormat="1" ht="16.5" customHeight="1">
      <c r="A115" s="34"/>
      <c r="B115" s="35"/>
      <c r="C115" s="36"/>
      <c r="D115" s="36"/>
      <c r="E115" s="314" t="s">
        <v>116</v>
      </c>
      <c r="F115" s="316"/>
      <c r="G115" s="316"/>
      <c r="H115" s="31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117</v>
      </c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6.5" customHeight="1">
      <c r="A117" s="34"/>
      <c r="B117" s="35"/>
      <c r="C117" s="36"/>
      <c r="D117" s="36"/>
      <c r="E117" s="267" t="str">
        <f>E11</f>
        <v>D1.14.4h3 - Elektrická požární signalizace</v>
      </c>
      <c r="F117" s="316"/>
      <c r="G117" s="316"/>
      <c r="H117" s="31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2" customHeight="1">
      <c r="A119" s="34"/>
      <c r="B119" s="35"/>
      <c r="C119" s="29" t="s">
        <v>20</v>
      </c>
      <c r="D119" s="36"/>
      <c r="E119" s="36"/>
      <c r="F119" s="27" t="str">
        <f>F14</f>
        <v>Nové Město na Moravě</v>
      </c>
      <c r="G119" s="36"/>
      <c r="H119" s="36"/>
      <c r="I119" s="29" t="s">
        <v>22</v>
      </c>
      <c r="J119" s="66">
        <f>IF(J14="","",J14)</f>
        <v>45370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27.95" customHeight="1">
      <c r="A121" s="34"/>
      <c r="B121" s="35"/>
      <c r="C121" s="29" t="s">
        <v>23</v>
      </c>
      <c r="D121" s="36"/>
      <c r="E121" s="36"/>
      <c r="F121" s="27" t="str">
        <f>E17</f>
        <v>Nemocnice Nové Město na Moravě</v>
      </c>
      <c r="G121" s="36"/>
      <c r="H121" s="36"/>
      <c r="I121" s="29" t="s">
        <v>29</v>
      </c>
      <c r="J121" s="32" t="str">
        <f>E23</f>
        <v>Penta Projekt s.r.o., Mrštíkova 12, Jihlava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5.2" customHeight="1">
      <c r="A122" s="34"/>
      <c r="B122" s="35"/>
      <c r="C122" s="29" t="s">
        <v>27</v>
      </c>
      <c r="D122" s="36"/>
      <c r="E122" s="36"/>
      <c r="F122" s="27" t="str">
        <f>IF(E20="","",E20)</f>
        <v>Vyplň údaj</v>
      </c>
      <c r="G122" s="36"/>
      <c r="H122" s="36"/>
      <c r="I122" s="29" t="s">
        <v>32</v>
      </c>
      <c r="J122" s="32" t="str">
        <f>E26</f>
        <v>Robert Frýba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2" customFormat="1" ht="10.35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5" s="11" customFormat="1" ht="29.25" customHeight="1">
      <c r="A124" s="164"/>
      <c r="B124" s="165"/>
      <c r="C124" s="166" t="s">
        <v>150</v>
      </c>
      <c r="D124" s="167" t="s">
        <v>60</v>
      </c>
      <c r="E124" s="167" t="s">
        <v>56</v>
      </c>
      <c r="F124" s="167" t="s">
        <v>57</v>
      </c>
      <c r="G124" s="167" t="s">
        <v>151</v>
      </c>
      <c r="H124" s="167" t="s">
        <v>152</v>
      </c>
      <c r="I124" s="167" t="s">
        <v>153</v>
      </c>
      <c r="J124" s="167" t="s">
        <v>121</v>
      </c>
      <c r="K124" s="168" t="s">
        <v>154</v>
      </c>
      <c r="L124" s="169"/>
      <c r="M124" s="75" t="s">
        <v>1</v>
      </c>
      <c r="N124" s="76" t="s">
        <v>39</v>
      </c>
      <c r="O124" s="76" t="s">
        <v>155</v>
      </c>
      <c r="P124" s="76" t="s">
        <v>156</v>
      </c>
      <c r="Q124" s="76" t="s">
        <v>157</v>
      </c>
      <c r="R124" s="76" t="s">
        <v>158</v>
      </c>
      <c r="S124" s="76" t="s">
        <v>159</v>
      </c>
      <c r="T124" s="77" t="s">
        <v>160</v>
      </c>
      <c r="U124" s="164"/>
      <c r="V124" s="164"/>
      <c r="W124" s="164"/>
      <c r="X124" s="164"/>
      <c r="Y124" s="164"/>
      <c r="Z124" s="164"/>
      <c r="AA124" s="164"/>
      <c r="AB124" s="164"/>
      <c r="AC124" s="164"/>
      <c r="AD124" s="164"/>
      <c r="AE124" s="164"/>
    </row>
    <row r="125" spans="1:65" s="2" customFormat="1" ht="22.9" customHeight="1">
      <c r="A125" s="34"/>
      <c r="B125" s="35"/>
      <c r="C125" s="82" t="s">
        <v>161</v>
      </c>
      <c r="D125" s="36"/>
      <c r="E125" s="36"/>
      <c r="F125" s="36"/>
      <c r="G125" s="36"/>
      <c r="H125" s="36"/>
      <c r="I125" s="36"/>
      <c r="J125" s="170">
        <f>BK125</f>
        <v>0</v>
      </c>
      <c r="K125" s="36"/>
      <c r="L125" s="39"/>
      <c r="M125" s="78"/>
      <c r="N125" s="171"/>
      <c r="O125" s="79"/>
      <c r="P125" s="172">
        <f>P126</f>
        <v>0</v>
      </c>
      <c r="Q125" s="79"/>
      <c r="R125" s="172">
        <f>R126</f>
        <v>0</v>
      </c>
      <c r="S125" s="79"/>
      <c r="T125" s="173">
        <f>T126</f>
        <v>7.4000000000000003E-3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74</v>
      </c>
      <c r="AU125" s="17" t="s">
        <v>123</v>
      </c>
      <c r="BK125" s="174">
        <f>BK126</f>
        <v>0</v>
      </c>
    </row>
    <row r="126" spans="1:65" s="12" customFormat="1" ht="25.9" customHeight="1">
      <c r="B126" s="175"/>
      <c r="C126" s="176"/>
      <c r="D126" s="177" t="s">
        <v>74</v>
      </c>
      <c r="E126" s="178" t="s">
        <v>105</v>
      </c>
      <c r="F126" s="178" t="s">
        <v>106</v>
      </c>
      <c r="G126" s="176"/>
      <c r="H126" s="176"/>
      <c r="I126" s="179"/>
      <c r="J126" s="180">
        <f>BK126</f>
        <v>0</v>
      </c>
      <c r="K126" s="176"/>
      <c r="L126" s="181"/>
      <c r="M126" s="182"/>
      <c r="N126" s="183"/>
      <c r="O126" s="183"/>
      <c r="P126" s="184">
        <f>P127+P141+P172+P191</f>
        <v>0</v>
      </c>
      <c r="Q126" s="183"/>
      <c r="R126" s="184">
        <f>R127+R141+R172+R191</f>
        <v>0</v>
      </c>
      <c r="S126" s="183"/>
      <c r="T126" s="185">
        <f>T127+T141+T172+T191</f>
        <v>7.4000000000000003E-3</v>
      </c>
      <c r="AR126" s="186" t="s">
        <v>84</v>
      </c>
      <c r="AT126" s="187" t="s">
        <v>74</v>
      </c>
      <c r="AU126" s="187" t="s">
        <v>75</v>
      </c>
      <c r="AY126" s="186" t="s">
        <v>164</v>
      </c>
      <c r="BK126" s="188">
        <f>BK127+BK141+BK172+BK191</f>
        <v>0</v>
      </c>
    </row>
    <row r="127" spans="1:65" s="12" customFormat="1" ht="22.9" customHeight="1">
      <c r="B127" s="175"/>
      <c r="C127" s="176"/>
      <c r="D127" s="177" t="s">
        <v>74</v>
      </c>
      <c r="E127" s="189" t="s">
        <v>2545</v>
      </c>
      <c r="F127" s="189" t="s">
        <v>2546</v>
      </c>
      <c r="G127" s="176"/>
      <c r="H127" s="176"/>
      <c r="I127" s="179"/>
      <c r="J127" s="190">
        <f>BK127</f>
        <v>0</v>
      </c>
      <c r="K127" s="176"/>
      <c r="L127" s="181"/>
      <c r="M127" s="182"/>
      <c r="N127" s="183"/>
      <c r="O127" s="183"/>
      <c r="P127" s="184">
        <f>SUM(P128:P140)</f>
        <v>0</v>
      </c>
      <c r="Q127" s="183"/>
      <c r="R127" s="184">
        <f>SUM(R128:R140)</f>
        <v>0</v>
      </c>
      <c r="S127" s="183"/>
      <c r="T127" s="185">
        <f>SUM(T128:T140)</f>
        <v>7.4000000000000003E-3</v>
      </c>
      <c r="AR127" s="186" t="s">
        <v>84</v>
      </c>
      <c r="AT127" s="187" t="s">
        <v>74</v>
      </c>
      <c r="AU127" s="187" t="s">
        <v>82</v>
      </c>
      <c r="AY127" s="186" t="s">
        <v>164</v>
      </c>
      <c r="BK127" s="188">
        <f>SUM(BK128:BK140)</f>
        <v>0</v>
      </c>
    </row>
    <row r="128" spans="1:65" s="2" customFormat="1" ht="16.5" customHeight="1">
      <c r="A128" s="34"/>
      <c r="B128" s="35"/>
      <c r="C128" s="191" t="s">
        <v>82</v>
      </c>
      <c r="D128" s="191" t="s">
        <v>167</v>
      </c>
      <c r="E128" s="192" t="s">
        <v>2775</v>
      </c>
      <c r="F128" s="193" t="s">
        <v>2776</v>
      </c>
      <c r="G128" s="194" t="s">
        <v>393</v>
      </c>
      <c r="H128" s="195">
        <v>2</v>
      </c>
      <c r="I128" s="196"/>
      <c r="J128" s="197">
        <f>ROUND(I128*H128,2)</f>
        <v>0</v>
      </c>
      <c r="K128" s="193" t="s">
        <v>171</v>
      </c>
      <c r="L128" s="39"/>
      <c r="M128" s="198" t="s">
        <v>1</v>
      </c>
      <c r="N128" s="199" t="s">
        <v>40</v>
      </c>
      <c r="O128" s="71"/>
      <c r="P128" s="200">
        <f>O128*H128</f>
        <v>0</v>
      </c>
      <c r="Q128" s="200">
        <v>0</v>
      </c>
      <c r="R128" s="200">
        <f>Q128*H128</f>
        <v>0</v>
      </c>
      <c r="S128" s="200">
        <v>1E-3</v>
      </c>
      <c r="T128" s="201">
        <f>S128*H128</f>
        <v>2E-3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2" t="s">
        <v>290</v>
      </c>
      <c r="AT128" s="202" t="s">
        <v>167</v>
      </c>
      <c r="AU128" s="202" t="s">
        <v>84</v>
      </c>
      <c r="AY128" s="17" t="s">
        <v>164</v>
      </c>
      <c r="BE128" s="203">
        <f>IF(N128="základní",J128,0)</f>
        <v>0</v>
      </c>
      <c r="BF128" s="203">
        <f>IF(N128="snížená",J128,0)</f>
        <v>0</v>
      </c>
      <c r="BG128" s="203">
        <f>IF(N128="zákl. přenesená",J128,0)</f>
        <v>0</v>
      </c>
      <c r="BH128" s="203">
        <f>IF(N128="sníž. přenesená",J128,0)</f>
        <v>0</v>
      </c>
      <c r="BI128" s="203">
        <f>IF(N128="nulová",J128,0)</f>
        <v>0</v>
      </c>
      <c r="BJ128" s="17" t="s">
        <v>82</v>
      </c>
      <c r="BK128" s="203">
        <f>ROUND(I128*H128,2)</f>
        <v>0</v>
      </c>
      <c r="BL128" s="17" t="s">
        <v>290</v>
      </c>
      <c r="BM128" s="202" t="s">
        <v>2777</v>
      </c>
    </row>
    <row r="129" spans="1:65" s="2" customFormat="1" ht="11.25">
      <c r="A129" s="34"/>
      <c r="B129" s="35"/>
      <c r="C129" s="36"/>
      <c r="D129" s="204" t="s">
        <v>174</v>
      </c>
      <c r="E129" s="36"/>
      <c r="F129" s="205" t="s">
        <v>2778</v>
      </c>
      <c r="G129" s="36"/>
      <c r="H129" s="36"/>
      <c r="I129" s="206"/>
      <c r="J129" s="36"/>
      <c r="K129" s="36"/>
      <c r="L129" s="39"/>
      <c r="M129" s="207"/>
      <c r="N129" s="208"/>
      <c r="O129" s="71"/>
      <c r="P129" s="71"/>
      <c r="Q129" s="71"/>
      <c r="R129" s="71"/>
      <c r="S129" s="71"/>
      <c r="T129" s="72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174</v>
      </c>
      <c r="AU129" s="17" t="s">
        <v>84</v>
      </c>
    </row>
    <row r="130" spans="1:65" s="14" customFormat="1" ht="11.25">
      <c r="B130" s="220"/>
      <c r="C130" s="221"/>
      <c r="D130" s="211" t="s">
        <v>176</v>
      </c>
      <c r="E130" s="222" t="s">
        <v>1</v>
      </c>
      <c r="F130" s="223" t="s">
        <v>84</v>
      </c>
      <c r="G130" s="221"/>
      <c r="H130" s="224">
        <v>2</v>
      </c>
      <c r="I130" s="225"/>
      <c r="J130" s="221"/>
      <c r="K130" s="221"/>
      <c r="L130" s="226"/>
      <c r="M130" s="227"/>
      <c r="N130" s="228"/>
      <c r="O130" s="228"/>
      <c r="P130" s="228"/>
      <c r="Q130" s="228"/>
      <c r="R130" s="228"/>
      <c r="S130" s="228"/>
      <c r="T130" s="229"/>
      <c r="AT130" s="230" t="s">
        <v>176</v>
      </c>
      <c r="AU130" s="230" t="s">
        <v>84</v>
      </c>
      <c r="AV130" s="14" t="s">
        <v>84</v>
      </c>
      <c r="AW130" s="14" t="s">
        <v>31</v>
      </c>
      <c r="AX130" s="14" t="s">
        <v>82</v>
      </c>
      <c r="AY130" s="230" t="s">
        <v>164</v>
      </c>
    </row>
    <row r="131" spans="1:65" s="2" customFormat="1" ht="16.5" customHeight="1">
      <c r="A131" s="34"/>
      <c r="B131" s="35"/>
      <c r="C131" s="191" t="s">
        <v>84</v>
      </c>
      <c r="D131" s="191" t="s">
        <v>167</v>
      </c>
      <c r="E131" s="192" t="s">
        <v>2779</v>
      </c>
      <c r="F131" s="193" t="s">
        <v>2780</v>
      </c>
      <c r="G131" s="194" t="s">
        <v>393</v>
      </c>
      <c r="H131" s="195">
        <v>2</v>
      </c>
      <c r="I131" s="196"/>
      <c r="J131" s="197">
        <f>ROUND(I131*H131,2)</f>
        <v>0</v>
      </c>
      <c r="K131" s="193" t="s">
        <v>171</v>
      </c>
      <c r="L131" s="39"/>
      <c r="M131" s="198" t="s">
        <v>1</v>
      </c>
      <c r="N131" s="199" t="s">
        <v>40</v>
      </c>
      <c r="O131" s="71"/>
      <c r="P131" s="200">
        <f>O131*H131</f>
        <v>0</v>
      </c>
      <c r="Q131" s="200">
        <v>0</v>
      </c>
      <c r="R131" s="200">
        <f>Q131*H131</f>
        <v>0</v>
      </c>
      <c r="S131" s="200">
        <v>2.0000000000000001E-4</v>
      </c>
      <c r="T131" s="201">
        <f>S131*H131</f>
        <v>4.0000000000000002E-4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2" t="s">
        <v>290</v>
      </c>
      <c r="AT131" s="202" t="s">
        <v>167</v>
      </c>
      <c r="AU131" s="202" t="s">
        <v>84</v>
      </c>
      <c r="AY131" s="17" t="s">
        <v>164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17" t="s">
        <v>82</v>
      </c>
      <c r="BK131" s="203">
        <f>ROUND(I131*H131,2)</f>
        <v>0</v>
      </c>
      <c r="BL131" s="17" t="s">
        <v>290</v>
      </c>
      <c r="BM131" s="202" t="s">
        <v>2781</v>
      </c>
    </row>
    <row r="132" spans="1:65" s="2" customFormat="1" ht="11.25">
      <c r="A132" s="34"/>
      <c r="B132" s="35"/>
      <c r="C132" s="36"/>
      <c r="D132" s="204" t="s">
        <v>174</v>
      </c>
      <c r="E132" s="36"/>
      <c r="F132" s="205" t="s">
        <v>2782</v>
      </c>
      <c r="G132" s="36"/>
      <c r="H132" s="36"/>
      <c r="I132" s="206"/>
      <c r="J132" s="36"/>
      <c r="K132" s="36"/>
      <c r="L132" s="39"/>
      <c r="M132" s="207"/>
      <c r="N132" s="208"/>
      <c r="O132" s="71"/>
      <c r="P132" s="71"/>
      <c r="Q132" s="71"/>
      <c r="R132" s="71"/>
      <c r="S132" s="71"/>
      <c r="T132" s="72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174</v>
      </c>
      <c r="AU132" s="17" t="s">
        <v>84</v>
      </c>
    </row>
    <row r="133" spans="1:65" s="14" customFormat="1" ht="11.25">
      <c r="B133" s="220"/>
      <c r="C133" s="221"/>
      <c r="D133" s="211" t="s">
        <v>176</v>
      </c>
      <c r="E133" s="222" t="s">
        <v>1</v>
      </c>
      <c r="F133" s="223" t="s">
        <v>84</v>
      </c>
      <c r="G133" s="221"/>
      <c r="H133" s="224">
        <v>2</v>
      </c>
      <c r="I133" s="225"/>
      <c r="J133" s="221"/>
      <c r="K133" s="221"/>
      <c r="L133" s="226"/>
      <c r="M133" s="227"/>
      <c r="N133" s="228"/>
      <c r="O133" s="228"/>
      <c r="P133" s="228"/>
      <c r="Q133" s="228"/>
      <c r="R133" s="228"/>
      <c r="S133" s="228"/>
      <c r="T133" s="229"/>
      <c r="AT133" s="230" t="s">
        <v>176</v>
      </c>
      <c r="AU133" s="230" t="s">
        <v>84</v>
      </c>
      <c r="AV133" s="14" t="s">
        <v>84</v>
      </c>
      <c r="AW133" s="14" t="s">
        <v>31</v>
      </c>
      <c r="AX133" s="14" t="s">
        <v>82</v>
      </c>
      <c r="AY133" s="230" t="s">
        <v>164</v>
      </c>
    </row>
    <row r="134" spans="1:65" s="2" customFormat="1" ht="16.5" customHeight="1">
      <c r="A134" s="34"/>
      <c r="B134" s="35"/>
      <c r="C134" s="191" t="s">
        <v>165</v>
      </c>
      <c r="D134" s="191" t="s">
        <v>167</v>
      </c>
      <c r="E134" s="192" t="s">
        <v>2783</v>
      </c>
      <c r="F134" s="193" t="s">
        <v>2784</v>
      </c>
      <c r="G134" s="194" t="s">
        <v>204</v>
      </c>
      <c r="H134" s="195">
        <v>20</v>
      </c>
      <c r="I134" s="196"/>
      <c r="J134" s="197">
        <f>ROUND(I134*H134,2)</f>
        <v>0</v>
      </c>
      <c r="K134" s="193" t="s">
        <v>1</v>
      </c>
      <c r="L134" s="39"/>
      <c r="M134" s="198" t="s">
        <v>1</v>
      </c>
      <c r="N134" s="199" t="s">
        <v>40</v>
      </c>
      <c r="O134" s="71"/>
      <c r="P134" s="200">
        <f>O134*H134</f>
        <v>0</v>
      </c>
      <c r="Q134" s="200">
        <v>0</v>
      </c>
      <c r="R134" s="200">
        <f>Q134*H134</f>
        <v>0</v>
      </c>
      <c r="S134" s="200">
        <v>0</v>
      </c>
      <c r="T134" s="201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2" t="s">
        <v>290</v>
      </c>
      <c r="AT134" s="202" t="s">
        <v>167</v>
      </c>
      <c r="AU134" s="202" t="s">
        <v>84</v>
      </c>
      <c r="AY134" s="17" t="s">
        <v>164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17" t="s">
        <v>82</v>
      </c>
      <c r="BK134" s="203">
        <f>ROUND(I134*H134,2)</f>
        <v>0</v>
      </c>
      <c r="BL134" s="17" t="s">
        <v>290</v>
      </c>
      <c r="BM134" s="202" t="s">
        <v>2785</v>
      </c>
    </row>
    <row r="135" spans="1:65" s="14" customFormat="1" ht="11.25">
      <c r="B135" s="220"/>
      <c r="C135" s="221"/>
      <c r="D135" s="211" t="s">
        <v>176</v>
      </c>
      <c r="E135" s="222" t="s">
        <v>1</v>
      </c>
      <c r="F135" s="223" t="s">
        <v>320</v>
      </c>
      <c r="G135" s="221"/>
      <c r="H135" s="224">
        <v>20</v>
      </c>
      <c r="I135" s="225"/>
      <c r="J135" s="221"/>
      <c r="K135" s="221"/>
      <c r="L135" s="226"/>
      <c r="M135" s="227"/>
      <c r="N135" s="228"/>
      <c r="O135" s="228"/>
      <c r="P135" s="228"/>
      <c r="Q135" s="228"/>
      <c r="R135" s="228"/>
      <c r="S135" s="228"/>
      <c r="T135" s="229"/>
      <c r="AT135" s="230" t="s">
        <v>176</v>
      </c>
      <c r="AU135" s="230" t="s">
        <v>84</v>
      </c>
      <c r="AV135" s="14" t="s">
        <v>84</v>
      </c>
      <c r="AW135" s="14" t="s">
        <v>31</v>
      </c>
      <c r="AX135" s="14" t="s">
        <v>82</v>
      </c>
      <c r="AY135" s="230" t="s">
        <v>164</v>
      </c>
    </row>
    <row r="136" spans="1:65" s="2" customFormat="1" ht="26.45" customHeight="1">
      <c r="A136" s="34"/>
      <c r="B136" s="35"/>
      <c r="C136" s="191" t="s">
        <v>172</v>
      </c>
      <c r="D136" s="191" t="s">
        <v>167</v>
      </c>
      <c r="E136" s="192" t="s">
        <v>2786</v>
      </c>
      <c r="F136" s="193" t="s">
        <v>2787</v>
      </c>
      <c r="G136" s="194" t="s">
        <v>393</v>
      </c>
      <c r="H136" s="195">
        <v>2</v>
      </c>
      <c r="I136" s="196"/>
      <c r="J136" s="197">
        <f>ROUND(I136*H136,2)</f>
        <v>0</v>
      </c>
      <c r="K136" s="193" t="s">
        <v>171</v>
      </c>
      <c r="L136" s="39"/>
      <c r="M136" s="198" t="s">
        <v>1</v>
      </c>
      <c r="N136" s="199" t="s">
        <v>40</v>
      </c>
      <c r="O136" s="71"/>
      <c r="P136" s="200">
        <f>O136*H136</f>
        <v>0</v>
      </c>
      <c r="Q136" s="200">
        <v>0</v>
      </c>
      <c r="R136" s="200">
        <f>Q136*H136</f>
        <v>0</v>
      </c>
      <c r="S136" s="200">
        <v>2.5000000000000001E-3</v>
      </c>
      <c r="T136" s="201">
        <f>S136*H136</f>
        <v>5.0000000000000001E-3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2" t="s">
        <v>290</v>
      </c>
      <c r="AT136" s="202" t="s">
        <v>167</v>
      </c>
      <c r="AU136" s="202" t="s">
        <v>84</v>
      </c>
      <c r="AY136" s="17" t="s">
        <v>164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17" t="s">
        <v>82</v>
      </c>
      <c r="BK136" s="203">
        <f>ROUND(I136*H136,2)</f>
        <v>0</v>
      </c>
      <c r="BL136" s="17" t="s">
        <v>290</v>
      </c>
      <c r="BM136" s="202" t="s">
        <v>2788</v>
      </c>
    </row>
    <row r="137" spans="1:65" s="2" customFormat="1" ht="11.25">
      <c r="A137" s="34"/>
      <c r="B137" s="35"/>
      <c r="C137" s="36"/>
      <c r="D137" s="204" t="s">
        <v>174</v>
      </c>
      <c r="E137" s="36"/>
      <c r="F137" s="205" t="s">
        <v>2789</v>
      </c>
      <c r="G137" s="36"/>
      <c r="H137" s="36"/>
      <c r="I137" s="206"/>
      <c r="J137" s="36"/>
      <c r="K137" s="36"/>
      <c r="L137" s="39"/>
      <c r="M137" s="207"/>
      <c r="N137" s="208"/>
      <c r="O137" s="71"/>
      <c r="P137" s="71"/>
      <c r="Q137" s="71"/>
      <c r="R137" s="71"/>
      <c r="S137" s="71"/>
      <c r="T137" s="72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174</v>
      </c>
      <c r="AU137" s="17" t="s">
        <v>84</v>
      </c>
    </row>
    <row r="138" spans="1:65" s="14" customFormat="1" ht="11.25">
      <c r="B138" s="220"/>
      <c r="C138" s="221"/>
      <c r="D138" s="211" t="s">
        <v>176</v>
      </c>
      <c r="E138" s="222" t="s">
        <v>1</v>
      </c>
      <c r="F138" s="223" t="s">
        <v>84</v>
      </c>
      <c r="G138" s="221"/>
      <c r="H138" s="224">
        <v>2</v>
      </c>
      <c r="I138" s="225"/>
      <c r="J138" s="221"/>
      <c r="K138" s="221"/>
      <c r="L138" s="226"/>
      <c r="M138" s="227"/>
      <c r="N138" s="228"/>
      <c r="O138" s="228"/>
      <c r="P138" s="228"/>
      <c r="Q138" s="228"/>
      <c r="R138" s="228"/>
      <c r="S138" s="228"/>
      <c r="T138" s="229"/>
      <c r="AT138" s="230" t="s">
        <v>176</v>
      </c>
      <c r="AU138" s="230" t="s">
        <v>84</v>
      </c>
      <c r="AV138" s="14" t="s">
        <v>84</v>
      </c>
      <c r="AW138" s="14" t="s">
        <v>31</v>
      </c>
      <c r="AX138" s="14" t="s">
        <v>82</v>
      </c>
      <c r="AY138" s="230" t="s">
        <v>164</v>
      </c>
    </row>
    <row r="139" spans="1:65" s="2" customFormat="1" ht="16.5" customHeight="1">
      <c r="A139" s="34"/>
      <c r="B139" s="35"/>
      <c r="C139" s="191" t="s">
        <v>201</v>
      </c>
      <c r="D139" s="191" t="s">
        <v>167</v>
      </c>
      <c r="E139" s="192" t="s">
        <v>2790</v>
      </c>
      <c r="F139" s="193" t="s">
        <v>2791</v>
      </c>
      <c r="G139" s="194" t="s">
        <v>204</v>
      </c>
      <c r="H139" s="195">
        <v>20</v>
      </c>
      <c r="I139" s="196"/>
      <c r="J139" s="197">
        <f>ROUND(I139*H139,2)</f>
        <v>0</v>
      </c>
      <c r="K139" s="193" t="s">
        <v>1</v>
      </c>
      <c r="L139" s="39"/>
      <c r="M139" s="198" t="s">
        <v>1</v>
      </c>
      <c r="N139" s="199" t="s">
        <v>40</v>
      </c>
      <c r="O139" s="71"/>
      <c r="P139" s="200">
        <f>O139*H139</f>
        <v>0</v>
      </c>
      <c r="Q139" s="200">
        <v>0</v>
      </c>
      <c r="R139" s="200">
        <f>Q139*H139</f>
        <v>0</v>
      </c>
      <c r="S139" s="200">
        <v>0</v>
      </c>
      <c r="T139" s="201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2" t="s">
        <v>290</v>
      </c>
      <c r="AT139" s="202" t="s">
        <v>167</v>
      </c>
      <c r="AU139" s="202" t="s">
        <v>84</v>
      </c>
      <c r="AY139" s="17" t="s">
        <v>164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17" t="s">
        <v>82</v>
      </c>
      <c r="BK139" s="203">
        <f>ROUND(I139*H139,2)</f>
        <v>0</v>
      </c>
      <c r="BL139" s="17" t="s">
        <v>290</v>
      </c>
      <c r="BM139" s="202" t="s">
        <v>2792</v>
      </c>
    </row>
    <row r="140" spans="1:65" s="14" customFormat="1" ht="11.25">
      <c r="B140" s="220"/>
      <c r="C140" s="221"/>
      <c r="D140" s="211" t="s">
        <v>176</v>
      </c>
      <c r="E140" s="222" t="s">
        <v>1</v>
      </c>
      <c r="F140" s="223" t="s">
        <v>320</v>
      </c>
      <c r="G140" s="221"/>
      <c r="H140" s="224">
        <v>20</v>
      </c>
      <c r="I140" s="225"/>
      <c r="J140" s="221"/>
      <c r="K140" s="221"/>
      <c r="L140" s="226"/>
      <c r="M140" s="227"/>
      <c r="N140" s="228"/>
      <c r="O140" s="228"/>
      <c r="P140" s="228"/>
      <c r="Q140" s="228"/>
      <c r="R140" s="228"/>
      <c r="S140" s="228"/>
      <c r="T140" s="229"/>
      <c r="AT140" s="230" t="s">
        <v>176</v>
      </c>
      <c r="AU140" s="230" t="s">
        <v>84</v>
      </c>
      <c r="AV140" s="14" t="s">
        <v>84</v>
      </c>
      <c r="AW140" s="14" t="s">
        <v>31</v>
      </c>
      <c r="AX140" s="14" t="s">
        <v>82</v>
      </c>
      <c r="AY140" s="230" t="s">
        <v>164</v>
      </c>
    </row>
    <row r="141" spans="1:65" s="12" customFormat="1" ht="22.9" customHeight="1">
      <c r="B141" s="175"/>
      <c r="C141" s="176"/>
      <c r="D141" s="177" t="s">
        <v>74</v>
      </c>
      <c r="E141" s="189" t="s">
        <v>2793</v>
      </c>
      <c r="F141" s="189" t="s">
        <v>2794</v>
      </c>
      <c r="G141" s="176"/>
      <c r="H141" s="176"/>
      <c r="I141" s="179"/>
      <c r="J141" s="190">
        <f>BK141</f>
        <v>0</v>
      </c>
      <c r="K141" s="176"/>
      <c r="L141" s="181"/>
      <c r="M141" s="182"/>
      <c r="N141" s="183"/>
      <c r="O141" s="183"/>
      <c r="P141" s="184">
        <f>SUM(P142:P171)</f>
        <v>0</v>
      </c>
      <c r="Q141" s="183"/>
      <c r="R141" s="184">
        <f>SUM(R142:R171)</f>
        <v>0</v>
      </c>
      <c r="S141" s="183"/>
      <c r="T141" s="185">
        <f>SUM(T142:T171)</f>
        <v>0</v>
      </c>
      <c r="AR141" s="186" t="s">
        <v>82</v>
      </c>
      <c r="AT141" s="187" t="s">
        <v>74</v>
      </c>
      <c r="AU141" s="187" t="s">
        <v>82</v>
      </c>
      <c r="AY141" s="186" t="s">
        <v>164</v>
      </c>
      <c r="BK141" s="188">
        <f>SUM(BK142:BK171)</f>
        <v>0</v>
      </c>
    </row>
    <row r="142" spans="1:65" s="2" customFormat="1" ht="26.45" customHeight="1">
      <c r="A142" s="34"/>
      <c r="B142" s="35"/>
      <c r="C142" s="232" t="s">
        <v>210</v>
      </c>
      <c r="D142" s="232" t="s">
        <v>291</v>
      </c>
      <c r="E142" s="233" t="s">
        <v>2795</v>
      </c>
      <c r="F142" s="234" t="s">
        <v>2796</v>
      </c>
      <c r="G142" s="235" t="s">
        <v>204</v>
      </c>
      <c r="H142" s="236">
        <v>30</v>
      </c>
      <c r="I142" s="237"/>
      <c r="J142" s="238">
        <f>ROUND(I142*H142,2)</f>
        <v>0</v>
      </c>
      <c r="K142" s="234" t="s">
        <v>1</v>
      </c>
      <c r="L142" s="239"/>
      <c r="M142" s="240" t="s">
        <v>1</v>
      </c>
      <c r="N142" s="241" t="s">
        <v>40</v>
      </c>
      <c r="O142" s="71"/>
      <c r="P142" s="200">
        <f>O142*H142</f>
        <v>0</v>
      </c>
      <c r="Q142" s="200">
        <v>0</v>
      </c>
      <c r="R142" s="200">
        <f>Q142*H142</f>
        <v>0</v>
      </c>
      <c r="S142" s="200">
        <v>0</v>
      </c>
      <c r="T142" s="201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2" t="s">
        <v>227</v>
      </c>
      <c r="AT142" s="202" t="s">
        <v>291</v>
      </c>
      <c r="AU142" s="202" t="s">
        <v>84</v>
      </c>
      <c r="AY142" s="17" t="s">
        <v>164</v>
      </c>
      <c r="BE142" s="203">
        <f>IF(N142="základní",J142,0)</f>
        <v>0</v>
      </c>
      <c r="BF142" s="203">
        <f>IF(N142="snížená",J142,0)</f>
        <v>0</v>
      </c>
      <c r="BG142" s="203">
        <f>IF(N142="zákl. přenesená",J142,0)</f>
        <v>0</v>
      </c>
      <c r="BH142" s="203">
        <f>IF(N142="sníž. přenesená",J142,0)</f>
        <v>0</v>
      </c>
      <c r="BI142" s="203">
        <f>IF(N142="nulová",J142,0)</f>
        <v>0</v>
      </c>
      <c r="BJ142" s="17" t="s">
        <v>82</v>
      </c>
      <c r="BK142" s="203">
        <f>ROUND(I142*H142,2)</f>
        <v>0</v>
      </c>
      <c r="BL142" s="17" t="s">
        <v>172</v>
      </c>
      <c r="BM142" s="202" t="s">
        <v>2797</v>
      </c>
    </row>
    <row r="143" spans="1:65" s="14" customFormat="1" ht="11.25">
      <c r="B143" s="220"/>
      <c r="C143" s="221"/>
      <c r="D143" s="211" t="s">
        <v>176</v>
      </c>
      <c r="E143" s="222" t="s">
        <v>1</v>
      </c>
      <c r="F143" s="223" t="s">
        <v>396</v>
      </c>
      <c r="G143" s="221"/>
      <c r="H143" s="224">
        <v>30</v>
      </c>
      <c r="I143" s="225"/>
      <c r="J143" s="221"/>
      <c r="K143" s="221"/>
      <c r="L143" s="226"/>
      <c r="M143" s="227"/>
      <c r="N143" s="228"/>
      <c r="O143" s="228"/>
      <c r="P143" s="228"/>
      <c r="Q143" s="228"/>
      <c r="R143" s="228"/>
      <c r="S143" s="228"/>
      <c r="T143" s="229"/>
      <c r="AT143" s="230" t="s">
        <v>176</v>
      </c>
      <c r="AU143" s="230" t="s">
        <v>84</v>
      </c>
      <c r="AV143" s="14" t="s">
        <v>84</v>
      </c>
      <c r="AW143" s="14" t="s">
        <v>31</v>
      </c>
      <c r="AX143" s="14" t="s">
        <v>82</v>
      </c>
      <c r="AY143" s="230" t="s">
        <v>164</v>
      </c>
    </row>
    <row r="144" spans="1:65" s="2" customFormat="1" ht="24" customHeight="1">
      <c r="A144" s="34"/>
      <c r="B144" s="35"/>
      <c r="C144" s="191" t="s">
        <v>218</v>
      </c>
      <c r="D144" s="191" t="s">
        <v>167</v>
      </c>
      <c r="E144" s="192" t="s">
        <v>2650</v>
      </c>
      <c r="F144" s="193" t="s">
        <v>2651</v>
      </c>
      <c r="G144" s="194" t="s">
        <v>204</v>
      </c>
      <c r="H144" s="195">
        <v>30</v>
      </c>
      <c r="I144" s="196"/>
      <c r="J144" s="197">
        <f>ROUND(I144*H144,2)</f>
        <v>0</v>
      </c>
      <c r="K144" s="193" t="s">
        <v>171</v>
      </c>
      <c r="L144" s="39"/>
      <c r="M144" s="198" t="s">
        <v>1</v>
      </c>
      <c r="N144" s="199" t="s">
        <v>40</v>
      </c>
      <c r="O144" s="71"/>
      <c r="P144" s="200">
        <f>O144*H144</f>
        <v>0</v>
      </c>
      <c r="Q144" s="200">
        <v>0</v>
      </c>
      <c r="R144" s="200">
        <f>Q144*H144</f>
        <v>0</v>
      </c>
      <c r="S144" s="200">
        <v>0</v>
      </c>
      <c r="T144" s="201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2" t="s">
        <v>172</v>
      </c>
      <c r="AT144" s="202" t="s">
        <v>167</v>
      </c>
      <c r="AU144" s="202" t="s">
        <v>84</v>
      </c>
      <c r="AY144" s="17" t="s">
        <v>164</v>
      </c>
      <c r="BE144" s="203">
        <f>IF(N144="základní",J144,0)</f>
        <v>0</v>
      </c>
      <c r="BF144" s="203">
        <f>IF(N144="snížená",J144,0)</f>
        <v>0</v>
      </c>
      <c r="BG144" s="203">
        <f>IF(N144="zákl. přenesená",J144,0)</f>
        <v>0</v>
      </c>
      <c r="BH144" s="203">
        <f>IF(N144="sníž. přenesená",J144,0)</f>
        <v>0</v>
      </c>
      <c r="BI144" s="203">
        <f>IF(N144="nulová",J144,0)</f>
        <v>0</v>
      </c>
      <c r="BJ144" s="17" t="s">
        <v>82</v>
      </c>
      <c r="BK144" s="203">
        <f>ROUND(I144*H144,2)</f>
        <v>0</v>
      </c>
      <c r="BL144" s="17" t="s">
        <v>172</v>
      </c>
      <c r="BM144" s="202" t="s">
        <v>2798</v>
      </c>
    </row>
    <row r="145" spans="1:65" s="2" customFormat="1" ht="11.25">
      <c r="A145" s="34"/>
      <c r="B145" s="35"/>
      <c r="C145" s="36"/>
      <c r="D145" s="204" t="s">
        <v>174</v>
      </c>
      <c r="E145" s="36"/>
      <c r="F145" s="205" t="s">
        <v>2653</v>
      </c>
      <c r="G145" s="36"/>
      <c r="H145" s="36"/>
      <c r="I145" s="206"/>
      <c r="J145" s="36"/>
      <c r="K145" s="36"/>
      <c r="L145" s="39"/>
      <c r="M145" s="207"/>
      <c r="N145" s="208"/>
      <c r="O145" s="71"/>
      <c r="P145" s="71"/>
      <c r="Q145" s="71"/>
      <c r="R145" s="71"/>
      <c r="S145" s="71"/>
      <c r="T145" s="72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174</v>
      </c>
      <c r="AU145" s="17" t="s">
        <v>84</v>
      </c>
    </row>
    <row r="146" spans="1:65" s="14" customFormat="1" ht="11.25">
      <c r="B146" s="220"/>
      <c r="C146" s="221"/>
      <c r="D146" s="211" t="s">
        <v>176</v>
      </c>
      <c r="E146" s="222" t="s">
        <v>1</v>
      </c>
      <c r="F146" s="223" t="s">
        <v>396</v>
      </c>
      <c r="G146" s="221"/>
      <c r="H146" s="224">
        <v>30</v>
      </c>
      <c r="I146" s="225"/>
      <c r="J146" s="221"/>
      <c r="K146" s="221"/>
      <c r="L146" s="226"/>
      <c r="M146" s="227"/>
      <c r="N146" s="228"/>
      <c r="O146" s="228"/>
      <c r="P146" s="228"/>
      <c r="Q146" s="228"/>
      <c r="R146" s="228"/>
      <c r="S146" s="228"/>
      <c r="T146" s="229"/>
      <c r="AT146" s="230" t="s">
        <v>176</v>
      </c>
      <c r="AU146" s="230" t="s">
        <v>84</v>
      </c>
      <c r="AV146" s="14" t="s">
        <v>84</v>
      </c>
      <c r="AW146" s="14" t="s">
        <v>31</v>
      </c>
      <c r="AX146" s="14" t="s">
        <v>82</v>
      </c>
      <c r="AY146" s="230" t="s">
        <v>164</v>
      </c>
    </row>
    <row r="147" spans="1:65" s="2" customFormat="1" ht="16.5" customHeight="1">
      <c r="A147" s="34"/>
      <c r="B147" s="35"/>
      <c r="C147" s="232" t="s">
        <v>227</v>
      </c>
      <c r="D147" s="232" t="s">
        <v>291</v>
      </c>
      <c r="E147" s="233" t="s">
        <v>2799</v>
      </c>
      <c r="F147" s="234" t="s">
        <v>2800</v>
      </c>
      <c r="G147" s="235" t="s">
        <v>1267</v>
      </c>
      <c r="H147" s="236">
        <v>60</v>
      </c>
      <c r="I147" s="237"/>
      <c r="J147" s="238">
        <f>ROUND(I147*H147,2)</f>
        <v>0</v>
      </c>
      <c r="K147" s="234" t="s">
        <v>1</v>
      </c>
      <c r="L147" s="239"/>
      <c r="M147" s="240" t="s">
        <v>1</v>
      </c>
      <c r="N147" s="241" t="s">
        <v>40</v>
      </c>
      <c r="O147" s="71"/>
      <c r="P147" s="200">
        <f>O147*H147</f>
        <v>0</v>
      </c>
      <c r="Q147" s="200">
        <v>0</v>
      </c>
      <c r="R147" s="200">
        <f>Q147*H147</f>
        <v>0</v>
      </c>
      <c r="S147" s="200">
        <v>0</v>
      </c>
      <c r="T147" s="201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2" t="s">
        <v>227</v>
      </c>
      <c r="AT147" s="202" t="s">
        <v>291</v>
      </c>
      <c r="AU147" s="202" t="s">
        <v>84</v>
      </c>
      <c r="AY147" s="17" t="s">
        <v>164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17" t="s">
        <v>82</v>
      </c>
      <c r="BK147" s="203">
        <f>ROUND(I147*H147,2)</f>
        <v>0</v>
      </c>
      <c r="BL147" s="17" t="s">
        <v>172</v>
      </c>
      <c r="BM147" s="202" t="s">
        <v>2801</v>
      </c>
    </row>
    <row r="148" spans="1:65" s="14" customFormat="1" ht="11.25">
      <c r="B148" s="220"/>
      <c r="C148" s="221"/>
      <c r="D148" s="211" t="s">
        <v>176</v>
      </c>
      <c r="E148" s="222" t="s">
        <v>1</v>
      </c>
      <c r="F148" s="223" t="s">
        <v>583</v>
      </c>
      <c r="G148" s="221"/>
      <c r="H148" s="224">
        <v>60</v>
      </c>
      <c r="I148" s="225"/>
      <c r="J148" s="221"/>
      <c r="K148" s="221"/>
      <c r="L148" s="226"/>
      <c r="M148" s="227"/>
      <c r="N148" s="228"/>
      <c r="O148" s="228"/>
      <c r="P148" s="228"/>
      <c r="Q148" s="228"/>
      <c r="R148" s="228"/>
      <c r="S148" s="228"/>
      <c r="T148" s="229"/>
      <c r="AT148" s="230" t="s">
        <v>176</v>
      </c>
      <c r="AU148" s="230" t="s">
        <v>84</v>
      </c>
      <c r="AV148" s="14" t="s">
        <v>84</v>
      </c>
      <c r="AW148" s="14" t="s">
        <v>31</v>
      </c>
      <c r="AX148" s="14" t="s">
        <v>82</v>
      </c>
      <c r="AY148" s="230" t="s">
        <v>164</v>
      </c>
    </row>
    <row r="149" spans="1:65" s="2" customFormat="1" ht="26.45" customHeight="1">
      <c r="A149" s="34"/>
      <c r="B149" s="35"/>
      <c r="C149" s="191" t="s">
        <v>237</v>
      </c>
      <c r="D149" s="191" t="s">
        <v>167</v>
      </c>
      <c r="E149" s="192" t="s">
        <v>2004</v>
      </c>
      <c r="F149" s="193" t="s">
        <v>2005</v>
      </c>
      <c r="G149" s="194" t="s">
        <v>393</v>
      </c>
      <c r="H149" s="195">
        <v>60</v>
      </c>
      <c r="I149" s="196"/>
      <c r="J149" s="197">
        <f>ROUND(I149*H149,2)</f>
        <v>0</v>
      </c>
      <c r="K149" s="193" t="s">
        <v>171</v>
      </c>
      <c r="L149" s="39"/>
      <c r="M149" s="198" t="s">
        <v>1</v>
      </c>
      <c r="N149" s="199" t="s">
        <v>40</v>
      </c>
      <c r="O149" s="71"/>
      <c r="P149" s="200">
        <f>O149*H149</f>
        <v>0</v>
      </c>
      <c r="Q149" s="200">
        <v>0</v>
      </c>
      <c r="R149" s="200">
        <f>Q149*H149</f>
        <v>0</v>
      </c>
      <c r="S149" s="200">
        <v>0</v>
      </c>
      <c r="T149" s="201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2" t="s">
        <v>172</v>
      </c>
      <c r="AT149" s="202" t="s">
        <v>167</v>
      </c>
      <c r="AU149" s="202" t="s">
        <v>84</v>
      </c>
      <c r="AY149" s="17" t="s">
        <v>164</v>
      </c>
      <c r="BE149" s="203">
        <f>IF(N149="základní",J149,0)</f>
        <v>0</v>
      </c>
      <c r="BF149" s="203">
        <f>IF(N149="snížená",J149,0)</f>
        <v>0</v>
      </c>
      <c r="BG149" s="203">
        <f>IF(N149="zákl. přenesená",J149,0)</f>
        <v>0</v>
      </c>
      <c r="BH149" s="203">
        <f>IF(N149="sníž. přenesená",J149,0)</f>
        <v>0</v>
      </c>
      <c r="BI149" s="203">
        <f>IF(N149="nulová",J149,0)</f>
        <v>0</v>
      </c>
      <c r="BJ149" s="17" t="s">
        <v>82</v>
      </c>
      <c r="BK149" s="203">
        <f>ROUND(I149*H149,2)</f>
        <v>0</v>
      </c>
      <c r="BL149" s="17" t="s">
        <v>172</v>
      </c>
      <c r="BM149" s="202" t="s">
        <v>2802</v>
      </c>
    </row>
    <row r="150" spans="1:65" s="2" customFormat="1" ht="11.25">
      <c r="A150" s="34"/>
      <c r="B150" s="35"/>
      <c r="C150" s="36"/>
      <c r="D150" s="204" t="s">
        <v>174</v>
      </c>
      <c r="E150" s="36"/>
      <c r="F150" s="205" t="s">
        <v>2007</v>
      </c>
      <c r="G150" s="36"/>
      <c r="H150" s="36"/>
      <c r="I150" s="206"/>
      <c r="J150" s="36"/>
      <c r="K150" s="36"/>
      <c r="L150" s="39"/>
      <c r="M150" s="207"/>
      <c r="N150" s="208"/>
      <c r="O150" s="71"/>
      <c r="P150" s="71"/>
      <c r="Q150" s="71"/>
      <c r="R150" s="71"/>
      <c r="S150" s="71"/>
      <c r="T150" s="72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174</v>
      </c>
      <c r="AU150" s="17" t="s">
        <v>84</v>
      </c>
    </row>
    <row r="151" spans="1:65" s="14" customFormat="1" ht="11.25">
      <c r="B151" s="220"/>
      <c r="C151" s="221"/>
      <c r="D151" s="211" t="s">
        <v>176</v>
      </c>
      <c r="E151" s="222" t="s">
        <v>1</v>
      </c>
      <c r="F151" s="223" t="s">
        <v>583</v>
      </c>
      <c r="G151" s="221"/>
      <c r="H151" s="224">
        <v>60</v>
      </c>
      <c r="I151" s="225"/>
      <c r="J151" s="221"/>
      <c r="K151" s="221"/>
      <c r="L151" s="226"/>
      <c r="M151" s="227"/>
      <c r="N151" s="228"/>
      <c r="O151" s="228"/>
      <c r="P151" s="228"/>
      <c r="Q151" s="228"/>
      <c r="R151" s="228"/>
      <c r="S151" s="228"/>
      <c r="T151" s="229"/>
      <c r="AT151" s="230" t="s">
        <v>176</v>
      </c>
      <c r="AU151" s="230" t="s">
        <v>84</v>
      </c>
      <c r="AV151" s="14" t="s">
        <v>84</v>
      </c>
      <c r="AW151" s="14" t="s">
        <v>31</v>
      </c>
      <c r="AX151" s="14" t="s">
        <v>82</v>
      </c>
      <c r="AY151" s="230" t="s">
        <v>164</v>
      </c>
    </row>
    <row r="152" spans="1:65" s="2" customFormat="1" ht="24" customHeight="1">
      <c r="A152" s="34"/>
      <c r="B152" s="35"/>
      <c r="C152" s="232" t="s">
        <v>247</v>
      </c>
      <c r="D152" s="232" t="s">
        <v>291</v>
      </c>
      <c r="E152" s="233" t="s">
        <v>2803</v>
      </c>
      <c r="F152" s="234" t="s">
        <v>2804</v>
      </c>
      <c r="G152" s="235" t="s">
        <v>1267</v>
      </c>
      <c r="H152" s="236">
        <v>1</v>
      </c>
      <c r="I152" s="237"/>
      <c r="J152" s="238">
        <f>ROUND(I152*H152,2)</f>
        <v>0</v>
      </c>
      <c r="K152" s="234" t="s">
        <v>1</v>
      </c>
      <c r="L152" s="239"/>
      <c r="M152" s="240" t="s">
        <v>1</v>
      </c>
      <c r="N152" s="241" t="s">
        <v>40</v>
      </c>
      <c r="O152" s="71"/>
      <c r="P152" s="200">
        <f>O152*H152</f>
        <v>0</v>
      </c>
      <c r="Q152" s="200">
        <v>0</v>
      </c>
      <c r="R152" s="200">
        <f>Q152*H152</f>
        <v>0</v>
      </c>
      <c r="S152" s="200">
        <v>0</v>
      </c>
      <c r="T152" s="201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2" t="s">
        <v>227</v>
      </c>
      <c r="AT152" s="202" t="s">
        <v>291</v>
      </c>
      <c r="AU152" s="202" t="s">
        <v>84</v>
      </c>
      <c r="AY152" s="17" t="s">
        <v>164</v>
      </c>
      <c r="BE152" s="203">
        <f>IF(N152="základní",J152,0)</f>
        <v>0</v>
      </c>
      <c r="BF152" s="203">
        <f>IF(N152="snížená",J152,0)</f>
        <v>0</v>
      </c>
      <c r="BG152" s="203">
        <f>IF(N152="zákl. přenesená",J152,0)</f>
        <v>0</v>
      </c>
      <c r="BH152" s="203">
        <f>IF(N152="sníž. přenesená",J152,0)</f>
        <v>0</v>
      </c>
      <c r="BI152" s="203">
        <f>IF(N152="nulová",J152,0)</f>
        <v>0</v>
      </c>
      <c r="BJ152" s="17" t="s">
        <v>82</v>
      </c>
      <c r="BK152" s="203">
        <f>ROUND(I152*H152,2)</f>
        <v>0</v>
      </c>
      <c r="BL152" s="17" t="s">
        <v>172</v>
      </c>
      <c r="BM152" s="202" t="s">
        <v>2805</v>
      </c>
    </row>
    <row r="153" spans="1:65" s="14" customFormat="1" ht="11.25">
      <c r="B153" s="220"/>
      <c r="C153" s="221"/>
      <c r="D153" s="211" t="s">
        <v>176</v>
      </c>
      <c r="E153" s="222" t="s">
        <v>1</v>
      </c>
      <c r="F153" s="223" t="s">
        <v>82</v>
      </c>
      <c r="G153" s="221"/>
      <c r="H153" s="224">
        <v>1</v>
      </c>
      <c r="I153" s="225"/>
      <c r="J153" s="221"/>
      <c r="K153" s="221"/>
      <c r="L153" s="226"/>
      <c r="M153" s="227"/>
      <c r="N153" s="228"/>
      <c r="O153" s="228"/>
      <c r="P153" s="228"/>
      <c r="Q153" s="228"/>
      <c r="R153" s="228"/>
      <c r="S153" s="228"/>
      <c r="T153" s="229"/>
      <c r="AT153" s="230" t="s">
        <v>176</v>
      </c>
      <c r="AU153" s="230" t="s">
        <v>84</v>
      </c>
      <c r="AV153" s="14" t="s">
        <v>84</v>
      </c>
      <c r="AW153" s="14" t="s">
        <v>31</v>
      </c>
      <c r="AX153" s="14" t="s">
        <v>82</v>
      </c>
      <c r="AY153" s="230" t="s">
        <v>164</v>
      </c>
    </row>
    <row r="154" spans="1:65" s="2" customFormat="1" ht="16.5" customHeight="1">
      <c r="A154" s="34"/>
      <c r="B154" s="35"/>
      <c r="C154" s="191" t="s">
        <v>253</v>
      </c>
      <c r="D154" s="191" t="s">
        <v>167</v>
      </c>
      <c r="E154" s="192" t="s">
        <v>2806</v>
      </c>
      <c r="F154" s="193" t="s">
        <v>2807</v>
      </c>
      <c r="G154" s="194" t="s">
        <v>393</v>
      </c>
      <c r="H154" s="195">
        <v>2</v>
      </c>
      <c r="I154" s="196"/>
      <c r="J154" s="197">
        <f>ROUND(I154*H154,2)</f>
        <v>0</v>
      </c>
      <c r="K154" s="193" t="s">
        <v>171</v>
      </c>
      <c r="L154" s="39"/>
      <c r="M154" s="198" t="s">
        <v>1</v>
      </c>
      <c r="N154" s="199" t="s">
        <v>40</v>
      </c>
      <c r="O154" s="71"/>
      <c r="P154" s="200">
        <f>O154*H154</f>
        <v>0</v>
      </c>
      <c r="Q154" s="200">
        <v>0</v>
      </c>
      <c r="R154" s="200">
        <f>Q154*H154</f>
        <v>0</v>
      </c>
      <c r="S154" s="200">
        <v>0</v>
      </c>
      <c r="T154" s="201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2" t="s">
        <v>172</v>
      </c>
      <c r="AT154" s="202" t="s">
        <v>167</v>
      </c>
      <c r="AU154" s="202" t="s">
        <v>84</v>
      </c>
      <c r="AY154" s="17" t="s">
        <v>164</v>
      </c>
      <c r="BE154" s="203">
        <f>IF(N154="základní",J154,0)</f>
        <v>0</v>
      </c>
      <c r="BF154" s="203">
        <f>IF(N154="snížená",J154,0)</f>
        <v>0</v>
      </c>
      <c r="BG154" s="203">
        <f>IF(N154="zákl. přenesená",J154,0)</f>
        <v>0</v>
      </c>
      <c r="BH154" s="203">
        <f>IF(N154="sníž. přenesená",J154,0)</f>
        <v>0</v>
      </c>
      <c r="BI154" s="203">
        <f>IF(N154="nulová",J154,0)</f>
        <v>0</v>
      </c>
      <c r="BJ154" s="17" t="s">
        <v>82</v>
      </c>
      <c r="BK154" s="203">
        <f>ROUND(I154*H154,2)</f>
        <v>0</v>
      </c>
      <c r="BL154" s="17" t="s">
        <v>172</v>
      </c>
      <c r="BM154" s="202" t="s">
        <v>2808</v>
      </c>
    </row>
    <row r="155" spans="1:65" s="2" customFormat="1" ht="11.25">
      <c r="A155" s="34"/>
      <c r="B155" s="35"/>
      <c r="C155" s="36"/>
      <c r="D155" s="204" t="s">
        <v>174</v>
      </c>
      <c r="E155" s="36"/>
      <c r="F155" s="205" t="s">
        <v>2809</v>
      </c>
      <c r="G155" s="36"/>
      <c r="H155" s="36"/>
      <c r="I155" s="206"/>
      <c r="J155" s="36"/>
      <c r="K155" s="36"/>
      <c r="L155" s="39"/>
      <c r="M155" s="207"/>
      <c r="N155" s="208"/>
      <c r="O155" s="71"/>
      <c r="P155" s="71"/>
      <c r="Q155" s="71"/>
      <c r="R155" s="71"/>
      <c r="S155" s="71"/>
      <c r="T155" s="72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174</v>
      </c>
      <c r="AU155" s="17" t="s">
        <v>84</v>
      </c>
    </row>
    <row r="156" spans="1:65" s="14" customFormat="1" ht="11.25">
      <c r="B156" s="220"/>
      <c r="C156" s="221"/>
      <c r="D156" s="211" t="s">
        <v>176</v>
      </c>
      <c r="E156" s="222" t="s">
        <v>1</v>
      </c>
      <c r="F156" s="223" t="s">
        <v>84</v>
      </c>
      <c r="G156" s="221"/>
      <c r="H156" s="224">
        <v>2</v>
      </c>
      <c r="I156" s="225"/>
      <c r="J156" s="221"/>
      <c r="K156" s="221"/>
      <c r="L156" s="226"/>
      <c r="M156" s="227"/>
      <c r="N156" s="228"/>
      <c r="O156" s="228"/>
      <c r="P156" s="228"/>
      <c r="Q156" s="228"/>
      <c r="R156" s="228"/>
      <c r="S156" s="228"/>
      <c r="T156" s="229"/>
      <c r="AT156" s="230" t="s">
        <v>176</v>
      </c>
      <c r="AU156" s="230" t="s">
        <v>84</v>
      </c>
      <c r="AV156" s="14" t="s">
        <v>84</v>
      </c>
      <c r="AW156" s="14" t="s">
        <v>31</v>
      </c>
      <c r="AX156" s="14" t="s">
        <v>82</v>
      </c>
      <c r="AY156" s="230" t="s">
        <v>164</v>
      </c>
    </row>
    <row r="157" spans="1:65" s="2" customFormat="1" ht="16.5" customHeight="1">
      <c r="A157" s="34"/>
      <c r="B157" s="35"/>
      <c r="C157" s="191" t="s">
        <v>261</v>
      </c>
      <c r="D157" s="191" t="s">
        <v>167</v>
      </c>
      <c r="E157" s="192" t="s">
        <v>2810</v>
      </c>
      <c r="F157" s="193" t="s">
        <v>2811</v>
      </c>
      <c r="G157" s="194" t="s">
        <v>393</v>
      </c>
      <c r="H157" s="195">
        <v>2</v>
      </c>
      <c r="I157" s="196"/>
      <c r="J157" s="197">
        <f>ROUND(I157*H157,2)</f>
        <v>0</v>
      </c>
      <c r="K157" s="193" t="s">
        <v>171</v>
      </c>
      <c r="L157" s="39"/>
      <c r="M157" s="198" t="s">
        <v>1</v>
      </c>
      <c r="N157" s="199" t="s">
        <v>40</v>
      </c>
      <c r="O157" s="71"/>
      <c r="P157" s="200">
        <f>O157*H157</f>
        <v>0</v>
      </c>
      <c r="Q157" s="200">
        <v>0</v>
      </c>
      <c r="R157" s="200">
        <f>Q157*H157</f>
        <v>0</v>
      </c>
      <c r="S157" s="200">
        <v>0</v>
      </c>
      <c r="T157" s="201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2" t="s">
        <v>172</v>
      </c>
      <c r="AT157" s="202" t="s">
        <v>167</v>
      </c>
      <c r="AU157" s="202" t="s">
        <v>84</v>
      </c>
      <c r="AY157" s="17" t="s">
        <v>164</v>
      </c>
      <c r="BE157" s="203">
        <f>IF(N157="základní",J157,0)</f>
        <v>0</v>
      </c>
      <c r="BF157" s="203">
        <f>IF(N157="snížená",J157,0)</f>
        <v>0</v>
      </c>
      <c r="BG157" s="203">
        <f>IF(N157="zákl. přenesená",J157,0)</f>
        <v>0</v>
      </c>
      <c r="BH157" s="203">
        <f>IF(N157="sníž. přenesená",J157,0)</f>
        <v>0</v>
      </c>
      <c r="BI157" s="203">
        <f>IF(N157="nulová",J157,0)</f>
        <v>0</v>
      </c>
      <c r="BJ157" s="17" t="s">
        <v>82</v>
      </c>
      <c r="BK157" s="203">
        <f>ROUND(I157*H157,2)</f>
        <v>0</v>
      </c>
      <c r="BL157" s="17" t="s">
        <v>172</v>
      </c>
      <c r="BM157" s="202" t="s">
        <v>2812</v>
      </c>
    </row>
    <row r="158" spans="1:65" s="2" customFormat="1" ht="11.25">
      <c r="A158" s="34"/>
      <c r="B158" s="35"/>
      <c r="C158" s="36"/>
      <c r="D158" s="204" t="s">
        <v>174</v>
      </c>
      <c r="E158" s="36"/>
      <c r="F158" s="205" t="s">
        <v>2813</v>
      </c>
      <c r="G158" s="36"/>
      <c r="H158" s="36"/>
      <c r="I158" s="206"/>
      <c r="J158" s="36"/>
      <c r="K158" s="36"/>
      <c r="L158" s="39"/>
      <c r="M158" s="207"/>
      <c r="N158" s="208"/>
      <c r="O158" s="71"/>
      <c r="P158" s="71"/>
      <c r="Q158" s="71"/>
      <c r="R158" s="71"/>
      <c r="S158" s="71"/>
      <c r="T158" s="72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174</v>
      </c>
      <c r="AU158" s="17" t="s">
        <v>84</v>
      </c>
    </row>
    <row r="159" spans="1:65" s="14" customFormat="1" ht="11.25">
      <c r="B159" s="220"/>
      <c r="C159" s="221"/>
      <c r="D159" s="211" t="s">
        <v>176</v>
      </c>
      <c r="E159" s="222" t="s">
        <v>1</v>
      </c>
      <c r="F159" s="223" t="s">
        <v>84</v>
      </c>
      <c r="G159" s="221"/>
      <c r="H159" s="224">
        <v>2</v>
      </c>
      <c r="I159" s="225"/>
      <c r="J159" s="221"/>
      <c r="K159" s="221"/>
      <c r="L159" s="226"/>
      <c r="M159" s="227"/>
      <c r="N159" s="228"/>
      <c r="O159" s="228"/>
      <c r="P159" s="228"/>
      <c r="Q159" s="228"/>
      <c r="R159" s="228"/>
      <c r="S159" s="228"/>
      <c r="T159" s="229"/>
      <c r="AT159" s="230" t="s">
        <v>176</v>
      </c>
      <c r="AU159" s="230" t="s">
        <v>84</v>
      </c>
      <c r="AV159" s="14" t="s">
        <v>84</v>
      </c>
      <c r="AW159" s="14" t="s">
        <v>31</v>
      </c>
      <c r="AX159" s="14" t="s">
        <v>82</v>
      </c>
      <c r="AY159" s="230" t="s">
        <v>164</v>
      </c>
    </row>
    <row r="160" spans="1:65" s="2" customFormat="1" ht="16.5" customHeight="1">
      <c r="A160" s="34"/>
      <c r="B160" s="35"/>
      <c r="C160" s="191" t="s">
        <v>268</v>
      </c>
      <c r="D160" s="191" t="s">
        <v>167</v>
      </c>
      <c r="E160" s="192" t="s">
        <v>2814</v>
      </c>
      <c r="F160" s="193" t="s">
        <v>2815</v>
      </c>
      <c r="G160" s="194" t="s">
        <v>393</v>
      </c>
      <c r="H160" s="195">
        <v>1</v>
      </c>
      <c r="I160" s="196"/>
      <c r="J160" s="197">
        <f>ROUND(I160*H160,2)</f>
        <v>0</v>
      </c>
      <c r="K160" s="193" t="s">
        <v>171</v>
      </c>
      <c r="L160" s="39"/>
      <c r="M160" s="198" t="s">
        <v>1</v>
      </c>
      <c r="N160" s="199" t="s">
        <v>40</v>
      </c>
      <c r="O160" s="71"/>
      <c r="P160" s="200">
        <f>O160*H160</f>
        <v>0</v>
      </c>
      <c r="Q160" s="200">
        <v>0</v>
      </c>
      <c r="R160" s="200">
        <f>Q160*H160</f>
        <v>0</v>
      </c>
      <c r="S160" s="200">
        <v>0</v>
      </c>
      <c r="T160" s="201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2" t="s">
        <v>172</v>
      </c>
      <c r="AT160" s="202" t="s">
        <v>167</v>
      </c>
      <c r="AU160" s="202" t="s">
        <v>84</v>
      </c>
      <c r="AY160" s="17" t="s">
        <v>164</v>
      </c>
      <c r="BE160" s="203">
        <f>IF(N160="základní",J160,0)</f>
        <v>0</v>
      </c>
      <c r="BF160" s="203">
        <f>IF(N160="snížená",J160,0)</f>
        <v>0</v>
      </c>
      <c r="BG160" s="203">
        <f>IF(N160="zákl. přenesená",J160,0)</f>
        <v>0</v>
      </c>
      <c r="BH160" s="203">
        <f>IF(N160="sníž. přenesená",J160,0)</f>
        <v>0</v>
      </c>
      <c r="BI160" s="203">
        <f>IF(N160="nulová",J160,0)</f>
        <v>0</v>
      </c>
      <c r="BJ160" s="17" t="s">
        <v>82</v>
      </c>
      <c r="BK160" s="203">
        <f>ROUND(I160*H160,2)</f>
        <v>0</v>
      </c>
      <c r="BL160" s="17" t="s">
        <v>172</v>
      </c>
      <c r="BM160" s="202" t="s">
        <v>2816</v>
      </c>
    </row>
    <row r="161" spans="1:65" s="2" customFormat="1" ht="11.25">
      <c r="A161" s="34"/>
      <c r="B161" s="35"/>
      <c r="C161" s="36"/>
      <c r="D161" s="204" t="s">
        <v>174</v>
      </c>
      <c r="E161" s="36"/>
      <c r="F161" s="205" t="s">
        <v>2817</v>
      </c>
      <c r="G161" s="36"/>
      <c r="H161" s="36"/>
      <c r="I161" s="206"/>
      <c r="J161" s="36"/>
      <c r="K161" s="36"/>
      <c r="L161" s="39"/>
      <c r="M161" s="207"/>
      <c r="N161" s="208"/>
      <c r="O161" s="71"/>
      <c r="P161" s="71"/>
      <c r="Q161" s="71"/>
      <c r="R161" s="71"/>
      <c r="S161" s="71"/>
      <c r="T161" s="72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174</v>
      </c>
      <c r="AU161" s="17" t="s">
        <v>84</v>
      </c>
    </row>
    <row r="162" spans="1:65" s="14" customFormat="1" ht="11.25">
      <c r="B162" s="220"/>
      <c r="C162" s="221"/>
      <c r="D162" s="211" t="s">
        <v>176</v>
      </c>
      <c r="E162" s="222" t="s">
        <v>1</v>
      </c>
      <c r="F162" s="223" t="s">
        <v>2818</v>
      </c>
      <c r="G162" s="221"/>
      <c r="H162" s="224">
        <v>1</v>
      </c>
      <c r="I162" s="225"/>
      <c r="J162" s="221"/>
      <c r="K162" s="221"/>
      <c r="L162" s="226"/>
      <c r="M162" s="227"/>
      <c r="N162" s="228"/>
      <c r="O162" s="228"/>
      <c r="P162" s="228"/>
      <c r="Q162" s="228"/>
      <c r="R162" s="228"/>
      <c r="S162" s="228"/>
      <c r="T162" s="229"/>
      <c r="AT162" s="230" t="s">
        <v>176</v>
      </c>
      <c r="AU162" s="230" t="s">
        <v>84</v>
      </c>
      <c r="AV162" s="14" t="s">
        <v>84</v>
      </c>
      <c r="AW162" s="14" t="s">
        <v>31</v>
      </c>
      <c r="AX162" s="14" t="s">
        <v>82</v>
      </c>
      <c r="AY162" s="230" t="s">
        <v>164</v>
      </c>
    </row>
    <row r="163" spans="1:65" s="2" customFormat="1" ht="26.45" customHeight="1">
      <c r="A163" s="34"/>
      <c r="B163" s="35"/>
      <c r="C163" s="191" t="s">
        <v>276</v>
      </c>
      <c r="D163" s="191" t="s">
        <v>167</v>
      </c>
      <c r="E163" s="192" t="s">
        <v>2819</v>
      </c>
      <c r="F163" s="193" t="s">
        <v>2820</v>
      </c>
      <c r="G163" s="194" t="s">
        <v>393</v>
      </c>
      <c r="H163" s="195">
        <v>2</v>
      </c>
      <c r="I163" s="196"/>
      <c r="J163" s="197">
        <f>ROUND(I163*H163,2)</f>
        <v>0</v>
      </c>
      <c r="K163" s="193" t="s">
        <v>171</v>
      </c>
      <c r="L163" s="39"/>
      <c r="M163" s="198" t="s">
        <v>1</v>
      </c>
      <c r="N163" s="199" t="s">
        <v>40</v>
      </c>
      <c r="O163" s="71"/>
      <c r="P163" s="200">
        <f>O163*H163</f>
        <v>0</v>
      </c>
      <c r="Q163" s="200">
        <v>0</v>
      </c>
      <c r="R163" s="200">
        <f>Q163*H163</f>
        <v>0</v>
      </c>
      <c r="S163" s="200">
        <v>0</v>
      </c>
      <c r="T163" s="201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2" t="s">
        <v>172</v>
      </c>
      <c r="AT163" s="202" t="s">
        <v>167</v>
      </c>
      <c r="AU163" s="202" t="s">
        <v>84</v>
      </c>
      <c r="AY163" s="17" t="s">
        <v>164</v>
      </c>
      <c r="BE163" s="203">
        <f>IF(N163="základní",J163,0)</f>
        <v>0</v>
      </c>
      <c r="BF163" s="203">
        <f>IF(N163="snížená",J163,0)</f>
        <v>0</v>
      </c>
      <c r="BG163" s="203">
        <f>IF(N163="zákl. přenesená",J163,0)</f>
        <v>0</v>
      </c>
      <c r="BH163" s="203">
        <f>IF(N163="sníž. přenesená",J163,0)</f>
        <v>0</v>
      </c>
      <c r="BI163" s="203">
        <f>IF(N163="nulová",J163,0)</f>
        <v>0</v>
      </c>
      <c r="BJ163" s="17" t="s">
        <v>82</v>
      </c>
      <c r="BK163" s="203">
        <f>ROUND(I163*H163,2)</f>
        <v>0</v>
      </c>
      <c r="BL163" s="17" t="s">
        <v>172</v>
      </c>
      <c r="BM163" s="202" t="s">
        <v>2821</v>
      </c>
    </row>
    <row r="164" spans="1:65" s="2" customFormat="1" ht="11.25">
      <c r="A164" s="34"/>
      <c r="B164" s="35"/>
      <c r="C164" s="36"/>
      <c r="D164" s="204" t="s">
        <v>174</v>
      </c>
      <c r="E164" s="36"/>
      <c r="F164" s="205" t="s">
        <v>2822</v>
      </c>
      <c r="G164" s="36"/>
      <c r="H164" s="36"/>
      <c r="I164" s="206"/>
      <c r="J164" s="36"/>
      <c r="K164" s="36"/>
      <c r="L164" s="39"/>
      <c r="M164" s="207"/>
      <c r="N164" s="208"/>
      <c r="O164" s="71"/>
      <c r="P164" s="71"/>
      <c r="Q164" s="71"/>
      <c r="R164" s="71"/>
      <c r="S164" s="71"/>
      <c r="T164" s="72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174</v>
      </c>
      <c r="AU164" s="17" t="s">
        <v>84</v>
      </c>
    </row>
    <row r="165" spans="1:65" s="14" customFormat="1" ht="11.25">
      <c r="B165" s="220"/>
      <c r="C165" s="221"/>
      <c r="D165" s="211" t="s">
        <v>176</v>
      </c>
      <c r="E165" s="222" t="s">
        <v>1</v>
      </c>
      <c r="F165" s="223" t="s">
        <v>84</v>
      </c>
      <c r="G165" s="221"/>
      <c r="H165" s="224">
        <v>2</v>
      </c>
      <c r="I165" s="225"/>
      <c r="J165" s="221"/>
      <c r="K165" s="221"/>
      <c r="L165" s="226"/>
      <c r="M165" s="227"/>
      <c r="N165" s="228"/>
      <c r="O165" s="228"/>
      <c r="P165" s="228"/>
      <c r="Q165" s="228"/>
      <c r="R165" s="228"/>
      <c r="S165" s="228"/>
      <c r="T165" s="229"/>
      <c r="AT165" s="230" t="s">
        <v>176</v>
      </c>
      <c r="AU165" s="230" t="s">
        <v>84</v>
      </c>
      <c r="AV165" s="14" t="s">
        <v>84</v>
      </c>
      <c r="AW165" s="14" t="s">
        <v>31</v>
      </c>
      <c r="AX165" s="14" t="s">
        <v>82</v>
      </c>
      <c r="AY165" s="230" t="s">
        <v>164</v>
      </c>
    </row>
    <row r="166" spans="1:65" s="2" customFormat="1" ht="16.5" customHeight="1">
      <c r="A166" s="34"/>
      <c r="B166" s="35"/>
      <c r="C166" s="191" t="s">
        <v>8</v>
      </c>
      <c r="D166" s="191" t="s">
        <v>167</v>
      </c>
      <c r="E166" s="192" t="s">
        <v>2823</v>
      </c>
      <c r="F166" s="193" t="s">
        <v>2824</v>
      </c>
      <c r="G166" s="194" t="s">
        <v>393</v>
      </c>
      <c r="H166" s="195">
        <v>1</v>
      </c>
      <c r="I166" s="196"/>
      <c r="J166" s="197">
        <f>ROUND(I166*H166,2)</f>
        <v>0</v>
      </c>
      <c r="K166" s="193" t="s">
        <v>171</v>
      </c>
      <c r="L166" s="39"/>
      <c r="M166" s="198" t="s">
        <v>1</v>
      </c>
      <c r="N166" s="199" t="s">
        <v>40</v>
      </c>
      <c r="O166" s="71"/>
      <c r="P166" s="200">
        <f>O166*H166</f>
        <v>0</v>
      </c>
      <c r="Q166" s="200">
        <v>0</v>
      </c>
      <c r="R166" s="200">
        <f>Q166*H166</f>
        <v>0</v>
      </c>
      <c r="S166" s="200">
        <v>0</v>
      </c>
      <c r="T166" s="201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2" t="s">
        <v>172</v>
      </c>
      <c r="AT166" s="202" t="s">
        <v>167</v>
      </c>
      <c r="AU166" s="202" t="s">
        <v>84</v>
      </c>
      <c r="AY166" s="17" t="s">
        <v>164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17" t="s">
        <v>82</v>
      </c>
      <c r="BK166" s="203">
        <f>ROUND(I166*H166,2)</f>
        <v>0</v>
      </c>
      <c r="BL166" s="17" t="s">
        <v>172</v>
      </c>
      <c r="BM166" s="202" t="s">
        <v>2825</v>
      </c>
    </row>
    <row r="167" spans="1:65" s="2" customFormat="1" ht="11.25">
      <c r="A167" s="34"/>
      <c r="B167" s="35"/>
      <c r="C167" s="36"/>
      <c r="D167" s="204" t="s">
        <v>174</v>
      </c>
      <c r="E167" s="36"/>
      <c r="F167" s="205" t="s">
        <v>2826</v>
      </c>
      <c r="G167" s="36"/>
      <c r="H167" s="36"/>
      <c r="I167" s="206"/>
      <c r="J167" s="36"/>
      <c r="K167" s="36"/>
      <c r="L167" s="39"/>
      <c r="M167" s="207"/>
      <c r="N167" s="208"/>
      <c r="O167" s="71"/>
      <c r="P167" s="71"/>
      <c r="Q167" s="71"/>
      <c r="R167" s="71"/>
      <c r="S167" s="71"/>
      <c r="T167" s="72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174</v>
      </c>
      <c r="AU167" s="17" t="s">
        <v>84</v>
      </c>
    </row>
    <row r="168" spans="1:65" s="14" customFormat="1" ht="11.25">
      <c r="B168" s="220"/>
      <c r="C168" s="221"/>
      <c r="D168" s="211" t="s">
        <v>176</v>
      </c>
      <c r="E168" s="222" t="s">
        <v>1</v>
      </c>
      <c r="F168" s="223" t="s">
        <v>82</v>
      </c>
      <c r="G168" s="221"/>
      <c r="H168" s="224">
        <v>1</v>
      </c>
      <c r="I168" s="225"/>
      <c r="J168" s="221"/>
      <c r="K168" s="221"/>
      <c r="L168" s="226"/>
      <c r="M168" s="227"/>
      <c r="N168" s="228"/>
      <c r="O168" s="228"/>
      <c r="P168" s="228"/>
      <c r="Q168" s="228"/>
      <c r="R168" s="228"/>
      <c r="S168" s="228"/>
      <c r="T168" s="229"/>
      <c r="AT168" s="230" t="s">
        <v>176</v>
      </c>
      <c r="AU168" s="230" t="s">
        <v>84</v>
      </c>
      <c r="AV168" s="14" t="s">
        <v>84</v>
      </c>
      <c r="AW168" s="14" t="s">
        <v>31</v>
      </c>
      <c r="AX168" s="14" t="s">
        <v>82</v>
      </c>
      <c r="AY168" s="230" t="s">
        <v>164</v>
      </c>
    </row>
    <row r="169" spans="1:65" s="2" customFormat="1" ht="16.5" customHeight="1">
      <c r="A169" s="34"/>
      <c r="B169" s="35"/>
      <c r="C169" s="191" t="s">
        <v>290</v>
      </c>
      <c r="D169" s="191" t="s">
        <v>167</v>
      </c>
      <c r="E169" s="192" t="s">
        <v>2827</v>
      </c>
      <c r="F169" s="193" t="s">
        <v>2828</v>
      </c>
      <c r="G169" s="194" t="s">
        <v>393</v>
      </c>
      <c r="H169" s="195">
        <v>2</v>
      </c>
      <c r="I169" s="196"/>
      <c r="J169" s="197">
        <f>ROUND(I169*H169,2)</f>
        <v>0</v>
      </c>
      <c r="K169" s="193" t="s">
        <v>171</v>
      </c>
      <c r="L169" s="39"/>
      <c r="M169" s="198" t="s">
        <v>1</v>
      </c>
      <c r="N169" s="199" t="s">
        <v>40</v>
      </c>
      <c r="O169" s="71"/>
      <c r="P169" s="200">
        <f>O169*H169</f>
        <v>0</v>
      </c>
      <c r="Q169" s="200">
        <v>0</v>
      </c>
      <c r="R169" s="200">
        <f>Q169*H169</f>
        <v>0</v>
      </c>
      <c r="S169" s="200">
        <v>0</v>
      </c>
      <c r="T169" s="201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2" t="s">
        <v>172</v>
      </c>
      <c r="AT169" s="202" t="s">
        <v>167</v>
      </c>
      <c r="AU169" s="202" t="s">
        <v>84</v>
      </c>
      <c r="AY169" s="17" t="s">
        <v>164</v>
      </c>
      <c r="BE169" s="203">
        <f>IF(N169="základní",J169,0)</f>
        <v>0</v>
      </c>
      <c r="BF169" s="203">
        <f>IF(N169="snížená",J169,0)</f>
        <v>0</v>
      </c>
      <c r="BG169" s="203">
        <f>IF(N169="zákl. přenesená",J169,0)</f>
        <v>0</v>
      </c>
      <c r="BH169" s="203">
        <f>IF(N169="sníž. přenesená",J169,0)</f>
        <v>0</v>
      </c>
      <c r="BI169" s="203">
        <f>IF(N169="nulová",J169,0)</f>
        <v>0</v>
      </c>
      <c r="BJ169" s="17" t="s">
        <v>82</v>
      </c>
      <c r="BK169" s="203">
        <f>ROUND(I169*H169,2)</f>
        <v>0</v>
      </c>
      <c r="BL169" s="17" t="s">
        <v>172</v>
      </c>
      <c r="BM169" s="202" t="s">
        <v>2829</v>
      </c>
    </row>
    <row r="170" spans="1:65" s="2" customFormat="1" ht="11.25">
      <c r="A170" s="34"/>
      <c r="B170" s="35"/>
      <c r="C170" s="36"/>
      <c r="D170" s="204" t="s">
        <v>174</v>
      </c>
      <c r="E170" s="36"/>
      <c r="F170" s="205" t="s">
        <v>2830</v>
      </c>
      <c r="G170" s="36"/>
      <c r="H170" s="36"/>
      <c r="I170" s="206"/>
      <c r="J170" s="36"/>
      <c r="K170" s="36"/>
      <c r="L170" s="39"/>
      <c r="M170" s="207"/>
      <c r="N170" s="208"/>
      <c r="O170" s="71"/>
      <c r="P170" s="71"/>
      <c r="Q170" s="71"/>
      <c r="R170" s="71"/>
      <c r="S170" s="71"/>
      <c r="T170" s="72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174</v>
      </c>
      <c r="AU170" s="17" t="s">
        <v>84</v>
      </c>
    </row>
    <row r="171" spans="1:65" s="14" customFormat="1" ht="11.25">
      <c r="B171" s="220"/>
      <c r="C171" s="221"/>
      <c r="D171" s="211" t="s">
        <v>176</v>
      </c>
      <c r="E171" s="222" t="s">
        <v>1</v>
      </c>
      <c r="F171" s="223" t="s">
        <v>84</v>
      </c>
      <c r="G171" s="221"/>
      <c r="H171" s="224">
        <v>2</v>
      </c>
      <c r="I171" s="225"/>
      <c r="J171" s="221"/>
      <c r="K171" s="221"/>
      <c r="L171" s="226"/>
      <c r="M171" s="227"/>
      <c r="N171" s="228"/>
      <c r="O171" s="228"/>
      <c r="P171" s="228"/>
      <c r="Q171" s="228"/>
      <c r="R171" s="228"/>
      <c r="S171" s="228"/>
      <c r="T171" s="229"/>
      <c r="AT171" s="230" t="s">
        <v>176</v>
      </c>
      <c r="AU171" s="230" t="s">
        <v>84</v>
      </c>
      <c r="AV171" s="14" t="s">
        <v>84</v>
      </c>
      <c r="AW171" s="14" t="s">
        <v>31</v>
      </c>
      <c r="AX171" s="14" t="s">
        <v>82</v>
      </c>
      <c r="AY171" s="230" t="s">
        <v>164</v>
      </c>
    </row>
    <row r="172" spans="1:65" s="12" customFormat="1" ht="22.9" customHeight="1">
      <c r="B172" s="175"/>
      <c r="C172" s="176"/>
      <c r="D172" s="177" t="s">
        <v>74</v>
      </c>
      <c r="E172" s="189" t="s">
        <v>2831</v>
      </c>
      <c r="F172" s="189" t="s">
        <v>2832</v>
      </c>
      <c r="G172" s="176"/>
      <c r="H172" s="176"/>
      <c r="I172" s="179"/>
      <c r="J172" s="190">
        <f>BK172</f>
        <v>0</v>
      </c>
      <c r="K172" s="176"/>
      <c r="L172" s="181"/>
      <c r="M172" s="182"/>
      <c r="N172" s="183"/>
      <c r="O172" s="183"/>
      <c r="P172" s="184">
        <f>SUM(P173:P190)</f>
        <v>0</v>
      </c>
      <c r="Q172" s="183"/>
      <c r="R172" s="184">
        <f>SUM(R173:R190)</f>
        <v>0</v>
      </c>
      <c r="S172" s="183"/>
      <c r="T172" s="185">
        <f>SUM(T173:T190)</f>
        <v>0</v>
      </c>
      <c r="AR172" s="186" t="s">
        <v>82</v>
      </c>
      <c r="AT172" s="187" t="s">
        <v>74</v>
      </c>
      <c r="AU172" s="187" t="s">
        <v>82</v>
      </c>
      <c r="AY172" s="186" t="s">
        <v>164</v>
      </c>
      <c r="BK172" s="188">
        <f>SUM(BK173:BK190)</f>
        <v>0</v>
      </c>
    </row>
    <row r="173" spans="1:65" s="2" customFormat="1" ht="16.5" customHeight="1">
      <c r="A173" s="34"/>
      <c r="B173" s="35"/>
      <c r="C173" s="232" t="s">
        <v>298</v>
      </c>
      <c r="D173" s="232" t="s">
        <v>291</v>
      </c>
      <c r="E173" s="233" t="s">
        <v>2833</v>
      </c>
      <c r="F173" s="234" t="s">
        <v>2834</v>
      </c>
      <c r="G173" s="235" t="s">
        <v>204</v>
      </c>
      <c r="H173" s="236">
        <v>30</v>
      </c>
      <c r="I173" s="237"/>
      <c r="J173" s="238">
        <f>ROUND(I173*H173,2)</f>
        <v>0</v>
      </c>
      <c r="K173" s="234" t="s">
        <v>1</v>
      </c>
      <c r="L173" s="239"/>
      <c r="M173" s="240" t="s">
        <v>1</v>
      </c>
      <c r="N173" s="241" t="s">
        <v>40</v>
      </c>
      <c r="O173" s="71"/>
      <c r="P173" s="200">
        <f>O173*H173</f>
        <v>0</v>
      </c>
      <c r="Q173" s="200">
        <v>0</v>
      </c>
      <c r="R173" s="200">
        <f>Q173*H173</f>
        <v>0</v>
      </c>
      <c r="S173" s="200">
        <v>0</v>
      </c>
      <c r="T173" s="201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2" t="s">
        <v>227</v>
      </c>
      <c r="AT173" s="202" t="s">
        <v>291</v>
      </c>
      <c r="AU173" s="202" t="s">
        <v>84</v>
      </c>
      <c r="AY173" s="17" t="s">
        <v>164</v>
      </c>
      <c r="BE173" s="203">
        <f>IF(N173="základní",J173,0)</f>
        <v>0</v>
      </c>
      <c r="BF173" s="203">
        <f>IF(N173="snížená",J173,0)</f>
        <v>0</v>
      </c>
      <c r="BG173" s="203">
        <f>IF(N173="zákl. přenesená",J173,0)</f>
        <v>0</v>
      </c>
      <c r="BH173" s="203">
        <f>IF(N173="sníž. přenesená",J173,0)</f>
        <v>0</v>
      </c>
      <c r="BI173" s="203">
        <f>IF(N173="nulová",J173,0)</f>
        <v>0</v>
      </c>
      <c r="BJ173" s="17" t="s">
        <v>82</v>
      </c>
      <c r="BK173" s="203">
        <f>ROUND(I173*H173,2)</f>
        <v>0</v>
      </c>
      <c r="BL173" s="17" t="s">
        <v>172</v>
      </c>
      <c r="BM173" s="202" t="s">
        <v>2835</v>
      </c>
    </row>
    <row r="174" spans="1:65" s="14" customFormat="1" ht="11.25">
      <c r="B174" s="220"/>
      <c r="C174" s="221"/>
      <c r="D174" s="211" t="s">
        <v>176</v>
      </c>
      <c r="E174" s="222" t="s">
        <v>1</v>
      </c>
      <c r="F174" s="223" t="s">
        <v>396</v>
      </c>
      <c r="G174" s="221"/>
      <c r="H174" s="224">
        <v>30</v>
      </c>
      <c r="I174" s="225"/>
      <c r="J174" s="221"/>
      <c r="K174" s="221"/>
      <c r="L174" s="226"/>
      <c r="M174" s="227"/>
      <c r="N174" s="228"/>
      <c r="O174" s="228"/>
      <c r="P174" s="228"/>
      <c r="Q174" s="228"/>
      <c r="R174" s="228"/>
      <c r="S174" s="228"/>
      <c r="T174" s="229"/>
      <c r="AT174" s="230" t="s">
        <v>176</v>
      </c>
      <c r="AU174" s="230" t="s">
        <v>84</v>
      </c>
      <c r="AV174" s="14" t="s">
        <v>84</v>
      </c>
      <c r="AW174" s="14" t="s">
        <v>31</v>
      </c>
      <c r="AX174" s="14" t="s">
        <v>82</v>
      </c>
      <c r="AY174" s="230" t="s">
        <v>164</v>
      </c>
    </row>
    <row r="175" spans="1:65" s="2" customFormat="1" ht="24" customHeight="1">
      <c r="A175" s="34"/>
      <c r="B175" s="35"/>
      <c r="C175" s="191" t="s">
        <v>306</v>
      </c>
      <c r="D175" s="191" t="s">
        <v>167</v>
      </c>
      <c r="E175" s="192" t="s">
        <v>2650</v>
      </c>
      <c r="F175" s="193" t="s">
        <v>2651</v>
      </c>
      <c r="G175" s="194" t="s">
        <v>204</v>
      </c>
      <c r="H175" s="195">
        <v>30</v>
      </c>
      <c r="I175" s="196"/>
      <c r="J175" s="197">
        <f>ROUND(I175*H175,2)</f>
        <v>0</v>
      </c>
      <c r="K175" s="193" t="s">
        <v>171</v>
      </c>
      <c r="L175" s="39"/>
      <c r="M175" s="198" t="s">
        <v>1</v>
      </c>
      <c r="N175" s="199" t="s">
        <v>40</v>
      </c>
      <c r="O175" s="71"/>
      <c r="P175" s="200">
        <f>O175*H175</f>
        <v>0</v>
      </c>
      <c r="Q175" s="200">
        <v>0</v>
      </c>
      <c r="R175" s="200">
        <f>Q175*H175</f>
        <v>0</v>
      </c>
      <c r="S175" s="200">
        <v>0</v>
      </c>
      <c r="T175" s="201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2" t="s">
        <v>172</v>
      </c>
      <c r="AT175" s="202" t="s">
        <v>167</v>
      </c>
      <c r="AU175" s="202" t="s">
        <v>84</v>
      </c>
      <c r="AY175" s="17" t="s">
        <v>164</v>
      </c>
      <c r="BE175" s="203">
        <f>IF(N175="základní",J175,0)</f>
        <v>0</v>
      </c>
      <c r="BF175" s="203">
        <f>IF(N175="snížená",J175,0)</f>
        <v>0</v>
      </c>
      <c r="BG175" s="203">
        <f>IF(N175="zákl. přenesená",J175,0)</f>
        <v>0</v>
      </c>
      <c r="BH175" s="203">
        <f>IF(N175="sníž. přenesená",J175,0)</f>
        <v>0</v>
      </c>
      <c r="BI175" s="203">
        <f>IF(N175="nulová",J175,0)</f>
        <v>0</v>
      </c>
      <c r="BJ175" s="17" t="s">
        <v>82</v>
      </c>
      <c r="BK175" s="203">
        <f>ROUND(I175*H175,2)</f>
        <v>0</v>
      </c>
      <c r="BL175" s="17" t="s">
        <v>172</v>
      </c>
      <c r="BM175" s="202" t="s">
        <v>2836</v>
      </c>
    </row>
    <row r="176" spans="1:65" s="2" customFormat="1" ht="11.25">
      <c r="A176" s="34"/>
      <c r="B176" s="35"/>
      <c r="C176" s="36"/>
      <c r="D176" s="204" t="s">
        <v>174</v>
      </c>
      <c r="E176" s="36"/>
      <c r="F176" s="205" t="s">
        <v>2653</v>
      </c>
      <c r="G176" s="36"/>
      <c r="H176" s="36"/>
      <c r="I176" s="206"/>
      <c r="J176" s="36"/>
      <c r="K176" s="36"/>
      <c r="L176" s="39"/>
      <c r="M176" s="207"/>
      <c r="N176" s="208"/>
      <c r="O176" s="71"/>
      <c r="P176" s="71"/>
      <c r="Q176" s="71"/>
      <c r="R176" s="71"/>
      <c r="S176" s="71"/>
      <c r="T176" s="72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174</v>
      </c>
      <c r="AU176" s="17" t="s">
        <v>84</v>
      </c>
    </row>
    <row r="177" spans="1:65" s="14" customFormat="1" ht="11.25">
      <c r="B177" s="220"/>
      <c r="C177" s="221"/>
      <c r="D177" s="211" t="s">
        <v>176</v>
      </c>
      <c r="E177" s="222" t="s">
        <v>1</v>
      </c>
      <c r="F177" s="223" t="s">
        <v>396</v>
      </c>
      <c r="G177" s="221"/>
      <c r="H177" s="224">
        <v>30</v>
      </c>
      <c r="I177" s="225"/>
      <c r="J177" s="221"/>
      <c r="K177" s="221"/>
      <c r="L177" s="226"/>
      <c r="M177" s="227"/>
      <c r="N177" s="228"/>
      <c r="O177" s="228"/>
      <c r="P177" s="228"/>
      <c r="Q177" s="228"/>
      <c r="R177" s="228"/>
      <c r="S177" s="228"/>
      <c r="T177" s="229"/>
      <c r="AT177" s="230" t="s">
        <v>176</v>
      </c>
      <c r="AU177" s="230" t="s">
        <v>84</v>
      </c>
      <c r="AV177" s="14" t="s">
        <v>84</v>
      </c>
      <c r="AW177" s="14" t="s">
        <v>31</v>
      </c>
      <c r="AX177" s="14" t="s">
        <v>82</v>
      </c>
      <c r="AY177" s="230" t="s">
        <v>164</v>
      </c>
    </row>
    <row r="178" spans="1:65" s="2" customFormat="1" ht="16.5" customHeight="1">
      <c r="A178" s="34"/>
      <c r="B178" s="35"/>
      <c r="C178" s="232" t="s">
        <v>312</v>
      </c>
      <c r="D178" s="232" t="s">
        <v>291</v>
      </c>
      <c r="E178" s="233" t="s">
        <v>2837</v>
      </c>
      <c r="F178" s="234" t="s">
        <v>2800</v>
      </c>
      <c r="G178" s="235" t="s">
        <v>1267</v>
      </c>
      <c r="H178" s="236">
        <v>60</v>
      </c>
      <c r="I178" s="237"/>
      <c r="J178" s="238">
        <f>ROUND(I178*H178,2)</f>
        <v>0</v>
      </c>
      <c r="K178" s="234" t="s">
        <v>1</v>
      </c>
      <c r="L178" s="239"/>
      <c r="M178" s="240" t="s">
        <v>1</v>
      </c>
      <c r="N178" s="241" t="s">
        <v>40</v>
      </c>
      <c r="O178" s="71"/>
      <c r="P178" s="200">
        <f>O178*H178</f>
        <v>0</v>
      </c>
      <c r="Q178" s="200">
        <v>0</v>
      </c>
      <c r="R178" s="200">
        <f>Q178*H178</f>
        <v>0</v>
      </c>
      <c r="S178" s="200">
        <v>0</v>
      </c>
      <c r="T178" s="201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2" t="s">
        <v>227</v>
      </c>
      <c r="AT178" s="202" t="s">
        <v>291</v>
      </c>
      <c r="AU178" s="202" t="s">
        <v>84</v>
      </c>
      <c r="AY178" s="17" t="s">
        <v>164</v>
      </c>
      <c r="BE178" s="203">
        <f>IF(N178="základní",J178,0)</f>
        <v>0</v>
      </c>
      <c r="BF178" s="203">
        <f>IF(N178="snížená",J178,0)</f>
        <v>0</v>
      </c>
      <c r="BG178" s="203">
        <f>IF(N178="zákl. přenesená",J178,0)</f>
        <v>0</v>
      </c>
      <c r="BH178" s="203">
        <f>IF(N178="sníž. přenesená",J178,0)</f>
        <v>0</v>
      </c>
      <c r="BI178" s="203">
        <f>IF(N178="nulová",J178,0)</f>
        <v>0</v>
      </c>
      <c r="BJ178" s="17" t="s">
        <v>82</v>
      </c>
      <c r="BK178" s="203">
        <f>ROUND(I178*H178,2)</f>
        <v>0</v>
      </c>
      <c r="BL178" s="17" t="s">
        <v>172</v>
      </c>
      <c r="BM178" s="202" t="s">
        <v>2838</v>
      </c>
    </row>
    <row r="179" spans="1:65" s="14" customFormat="1" ht="11.25">
      <c r="B179" s="220"/>
      <c r="C179" s="221"/>
      <c r="D179" s="211" t="s">
        <v>176</v>
      </c>
      <c r="E179" s="222" t="s">
        <v>1</v>
      </c>
      <c r="F179" s="223" t="s">
        <v>583</v>
      </c>
      <c r="G179" s="221"/>
      <c r="H179" s="224">
        <v>60</v>
      </c>
      <c r="I179" s="225"/>
      <c r="J179" s="221"/>
      <c r="K179" s="221"/>
      <c r="L179" s="226"/>
      <c r="M179" s="227"/>
      <c r="N179" s="228"/>
      <c r="O179" s="228"/>
      <c r="P179" s="228"/>
      <c r="Q179" s="228"/>
      <c r="R179" s="228"/>
      <c r="S179" s="228"/>
      <c r="T179" s="229"/>
      <c r="AT179" s="230" t="s">
        <v>176</v>
      </c>
      <c r="AU179" s="230" t="s">
        <v>84</v>
      </c>
      <c r="AV179" s="14" t="s">
        <v>84</v>
      </c>
      <c r="AW179" s="14" t="s">
        <v>31</v>
      </c>
      <c r="AX179" s="14" t="s">
        <v>82</v>
      </c>
      <c r="AY179" s="230" t="s">
        <v>164</v>
      </c>
    </row>
    <row r="180" spans="1:65" s="2" customFormat="1" ht="26.45" customHeight="1">
      <c r="A180" s="34"/>
      <c r="B180" s="35"/>
      <c r="C180" s="191" t="s">
        <v>320</v>
      </c>
      <c r="D180" s="191" t="s">
        <v>167</v>
      </c>
      <c r="E180" s="192" t="s">
        <v>2004</v>
      </c>
      <c r="F180" s="193" t="s">
        <v>2005</v>
      </c>
      <c r="G180" s="194" t="s">
        <v>393</v>
      </c>
      <c r="H180" s="195">
        <v>60</v>
      </c>
      <c r="I180" s="196"/>
      <c r="J180" s="197">
        <f>ROUND(I180*H180,2)</f>
        <v>0</v>
      </c>
      <c r="K180" s="193" t="s">
        <v>171</v>
      </c>
      <c r="L180" s="39"/>
      <c r="M180" s="198" t="s">
        <v>1</v>
      </c>
      <c r="N180" s="199" t="s">
        <v>40</v>
      </c>
      <c r="O180" s="71"/>
      <c r="P180" s="200">
        <f>O180*H180</f>
        <v>0</v>
      </c>
      <c r="Q180" s="200">
        <v>0</v>
      </c>
      <c r="R180" s="200">
        <f>Q180*H180</f>
        <v>0</v>
      </c>
      <c r="S180" s="200">
        <v>0</v>
      </c>
      <c r="T180" s="201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2" t="s">
        <v>172</v>
      </c>
      <c r="AT180" s="202" t="s">
        <v>167</v>
      </c>
      <c r="AU180" s="202" t="s">
        <v>84</v>
      </c>
      <c r="AY180" s="17" t="s">
        <v>164</v>
      </c>
      <c r="BE180" s="203">
        <f>IF(N180="základní",J180,0)</f>
        <v>0</v>
      </c>
      <c r="BF180" s="203">
        <f>IF(N180="snížená",J180,0)</f>
        <v>0</v>
      </c>
      <c r="BG180" s="203">
        <f>IF(N180="zákl. přenesená",J180,0)</f>
        <v>0</v>
      </c>
      <c r="BH180" s="203">
        <f>IF(N180="sníž. přenesená",J180,0)</f>
        <v>0</v>
      </c>
      <c r="BI180" s="203">
        <f>IF(N180="nulová",J180,0)</f>
        <v>0</v>
      </c>
      <c r="BJ180" s="17" t="s">
        <v>82</v>
      </c>
      <c r="BK180" s="203">
        <f>ROUND(I180*H180,2)</f>
        <v>0</v>
      </c>
      <c r="BL180" s="17" t="s">
        <v>172</v>
      </c>
      <c r="BM180" s="202" t="s">
        <v>2839</v>
      </c>
    </row>
    <row r="181" spans="1:65" s="2" customFormat="1" ht="11.25">
      <c r="A181" s="34"/>
      <c r="B181" s="35"/>
      <c r="C181" s="36"/>
      <c r="D181" s="204" t="s">
        <v>174</v>
      </c>
      <c r="E181" s="36"/>
      <c r="F181" s="205" t="s">
        <v>2007</v>
      </c>
      <c r="G181" s="36"/>
      <c r="H181" s="36"/>
      <c r="I181" s="206"/>
      <c r="J181" s="36"/>
      <c r="K181" s="36"/>
      <c r="L181" s="39"/>
      <c r="M181" s="207"/>
      <c r="N181" s="208"/>
      <c r="O181" s="71"/>
      <c r="P181" s="71"/>
      <c r="Q181" s="71"/>
      <c r="R181" s="71"/>
      <c r="S181" s="71"/>
      <c r="T181" s="72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174</v>
      </c>
      <c r="AU181" s="17" t="s">
        <v>84</v>
      </c>
    </row>
    <row r="182" spans="1:65" s="14" customFormat="1" ht="11.25">
      <c r="B182" s="220"/>
      <c r="C182" s="221"/>
      <c r="D182" s="211" t="s">
        <v>176</v>
      </c>
      <c r="E182" s="222" t="s">
        <v>1</v>
      </c>
      <c r="F182" s="223" t="s">
        <v>583</v>
      </c>
      <c r="G182" s="221"/>
      <c r="H182" s="224">
        <v>60</v>
      </c>
      <c r="I182" s="225"/>
      <c r="J182" s="221"/>
      <c r="K182" s="221"/>
      <c r="L182" s="226"/>
      <c r="M182" s="227"/>
      <c r="N182" s="228"/>
      <c r="O182" s="228"/>
      <c r="P182" s="228"/>
      <c r="Q182" s="228"/>
      <c r="R182" s="228"/>
      <c r="S182" s="228"/>
      <c r="T182" s="229"/>
      <c r="AT182" s="230" t="s">
        <v>176</v>
      </c>
      <c r="AU182" s="230" t="s">
        <v>84</v>
      </c>
      <c r="AV182" s="14" t="s">
        <v>84</v>
      </c>
      <c r="AW182" s="14" t="s">
        <v>31</v>
      </c>
      <c r="AX182" s="14" t="s">
        <v>82</v>
      </c>
      <c r="AY182" s="230" t="s">
        <v>164</v>
      </c>
    </row>
    <row r="183" spans="1:65" s="2" customFormat="1" ht="72" customHeight="1">
      <c r="A183" s="34"/>
      <c r="B183" s="35"/>
      <c r="C183" s="232" t="s">
        <v>7</v>
      </c>
      <c r="D183" s="232" t="s">
        <v>291</v>
      </c>
      <c r="E183" s="233" t="s">
        <v>2840</v>
      </c>
      <c r="F183" s="234" t="s">
        <v>2841</v>
      </c>
      <c r="G183" s="235" t="s">
        <v>1267</v>
      </c>
      <c r="H183" s="236">
        <v>1</v>
      </c>
      <c r="I183" s="237"/>
      <c r="J183" s="238">
        <f>ROUND(I183*H183,2)</f>
        <v>0</v>
      </c>
      <c r="K183" s="234" t="s">
        <v>1</v>
      </c>
      <c r="L183" s="239"/>
      <c r="M183" s="240" t="s">
        <v>1</v>
      </c>
      <c r="N183" s="241" t="s">
        <v>40</v>
      </c>
      <c r="O183" s="71"/>
      <c r="P183" s="200">
        <f>O183*H183</f>
        <v>0</v>
      </c>
      <c r="Q183" s="200">
        <v>0</v>
      </c>
      <c r="R183" s="200">
        <f>Q183*H183</f>
        <v>0</v>
      </c>
      <c r="S183" s="200">
        <v>0</v>
      </c>
      <c r="T183" s="201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2" t="s">
        <v>227</v>
      </c>
      <c r="AT183" s="202" t="s">
        <v>291</v>
      </c>
      <c r="AU183" s="202" t="s">
        <v>84</v>
      </c>
      <c r="AY183" s="17" t="s">
        <v>164</v>
      </c>
      <c r="BE183" s="203">
        <f>IF(N183="základní",J183,0)</f>
        <v>0</v>
      </c>
      <c r="BF183" s="203">
        <f>IF(N183="snížená",J183,0)</f>
        <v>0</v>
      </c>
      <c r="BG183" s="203">
        <f>IF(N183="zákl. přenesená",J183,0)</f>
        <v>0</v>
      </c>
      <c r="BH183" s="203">
        <f>IF(N183="sníž. přenesená",J183,0)</f>
        <v>0</v>
      </c>
      <c r="BI183" s="203">
        <f>IF(N183="nulová",J183,0)</f>
        <v>0</v>
      </c>
      <c r="BJ183" s="17" t="s">
        <v>82</v>
      </c>
      <c r="BK183" s="203">
        <f>ROUND(I183*H183,2)</f>
        <v>0</v>
      </c>
      <c r="BL183" s="17" t="s">
        <v>172</v>
      </c>
      <c r="BM183" s="202" t="s">
        <v>2842</v>
      </c>
    </row>
    <row r="184" spans="1:65" s="14" customFormat="1" ht="11.25">
      <c r="B184" s="220"/>
      <c r="C184" s="221"/>
      <c r="D184" s="211" t="s">
        <v>176</v>
      </c>
      <c r="E184" s="222" t="s">
        <v>1</v>
      </c>
      <c r="F184" s="223" t="s">
        <v>82</v>
      </c>
      <c r="G184" s="221"/>
      <c r="H184" s="224">
        <v>1</v>
      </c>
      <c r="I184" s="225"/>
      <c r="J184" s="221"/>
      <c r="K184" s="221"/>
      <c r="L184" s="226"/>
      <c r="M184" s="227"/>
      <c r="N184" s="228"/>
      <c r="O184" s="228"/>
      <c r="P184" s="228"/>
      <c r="Q184" s="228"/>
      <c r="R184" s="228"/>
      <c r="S184" s="228"/>
      <c r="T184" s="229"/>
      <c r="AT184" s="230" t="s">
        <v>176</v>
      </c>
      <c r="AU184" s="230" t="s">
        <v>84</v>
      </c>
      <c r="AV184" s="14" t="s">
        <v>84</v>
      </c>
      <c r="AW184" s="14" t="s">
        <v>31</v>
      </c>
      <c r="AX184" s="14" t="s">
        <v>82</v>
      </c>
      <c r="AY184" s="230" t="s">
        <v>164</v>
      </c>
    </row>
    <row r="185" spans="1:65" s="2" customFormat="1" ht="24" customHeight="1">
      <c r="A185" s="34"/>
      <c r="B185" s="35"/>
      <c r="C185" s="191" t="s">
        <v>344</v>
      </c>
      <c r="D185" s="191" t="s">
        <v>167</v>
      </c>
      <c r="E185" s="192" t="s">
        <v>2843</v>
      </c>
      <c r="F185" s="193" t="s">
        <v>2844</v>
      </c>
      <c r="G185" s="194" t="s">
        <v>393</v>
      </c>
      <c r="H185" s="195">
        <v>1</v>
      </c>
      <c r="I185" s="196"/>
      <c r="J185" s="197">
        <f>ROUND(I185*H185,2)</f>
        <v>0</v>
      </c>
      <c r="K185" s="193" t="s">
        <v>171</v>
      </c>
      <c r="L185" s="39"/>
      <c r="M185" s="198" t="s">
        <v>1</v>
      </c>
      <c r="N185" s="199" t="s">
        <v>40</v>
      </c>
      <c r="O185" s="71"/>
      <c r="P185" s="200">
        <f>O185*H185</f>
        <v>0</v>
      </c>
      <c r="Q185" s="200">
        <v>0</v>
      </c>
      <c r="R185" s="200">
        <f>Q185*H185</f>
        <v>0</v>
      </c>
      <c r="S185" s="200">
        <v>0</v>
      </c>
      <c r="T185" s="201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2" t="s">
        <v>172</v>
      </c>
      <c r="AT185" s="202" t="s">
        <v>167</v>
      </c>
      <c r="AU185" s="202" t="s">
        <v>84</v>
      </c>
      <c r="AY185" s="17" t="s">
        <v>164</v>
      </c>
      <c r="BE185" s="203">
        <f>IF(N185="základní",J185,0)</f>
        <v>0</v>
      </c>
      <c r="BF185" s="203">
        <f>IF(N185="snížená",J185,0)</f>
        <v>0</v>
      </c>
      <c r="BG185" s="203">
        <f>IF(N185="zákl. přenesená",J185,0)</f>
        <v>0</v>
      </c>
      <c r="BH185" s="203">
        <f>IF(N185="sníž. přenesená",J185,0)</f>
        <v>0</v>
      </c>
      <c r="BI185" s="203">
        <f>IF(N185="nulová",J185,0)</f>
        <v>0</v>
      </c>
      <c r="BJ185" s="17" t="s">
        <v>82</v>
      </c>
      <c r="BK185" s="203">
        <f>ROUND(I185*H185,2)</f>
        <v>0</v>
      </c>
      <c r="BL185" s="17" t="s">
        <v>172</v>
      </c>
      <c r="BM185" s="202" t="s">
        <v>2845</v>
      </c>
    </row>
    <row r="186" spans="1:65" s="2" customFormat="1" ht="11.25">
      <c r="A186" s="34"/>
      <c r="B186" s="35"/>
      <c r="C186" s="36"/>
      <c r="D186" s="204" t="s">
        <v>174</v>
      </c>
      <c r="E186" s="36"/>
      <c r="F186" s="205" t="s">
        <v>2846</v>
      </c>
      <c r="G186" s="36"/>
      <c r="H186" s="36"/>
      <c r="I186" s="206"/>
      <c r="J186" s="36"/>
      <c r="K186" s="36"/>
      <c r="L186" s="39"/>
      <c r="M186" s="207"/>
      <c r="N186" s="208"/>
      <c r="O186" s="71"/>
      <c r="P186" s="71"/>
      <c r="Q186" s="71"/>
      <c r="R186" s="71"/>
      <c r="S186" s="71"/>
      <c r="T186" s="72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174</v>
      </c>
      <c r="AU186" s="17" t="s">
        <v>84</v>
      </c>
    </row>
    <row r="187" spans="1:65" s="14" customFormat="1" ht="11.25">
      <c r="B187" s="220"/>
      <c r="C187" s="221"/>
      <c r="D187" s="211" t="s">
        <v>176</v>
      </c>
      <c r="E187" s="222" t="s">
        <v>1</v>
      </c>
      <c r="F187" s="223" t="s">
        <v>82</v>
      </c>
      <c r="G187" s="221"/>
      <c r="H187" s="224">
        <v>1</v>
      </c>
      <c r="I187" s="225"/>
      <c r="J187" s="221"/>
      <c r="K187" s="221"/>
      <c r="L187" s="226"/>
      <c r="M187" s="227"/>
      <c r="N187" s="228"/>
      <c r="O187" s="228"/>
      <c r="P187" s="228"/>
      <c r="Q187" s="228"/>
      <c r="R187" s="228"/>
      <c r="S187" s="228"/>
      <c r="T187" s="229"/>
      <c r="AT187" s="230" t="s">
        <v>176</v>
      </c>
      <c r="AU187" s="230" t="s">
        <v>84</v>
      </c>
      <c r="AV187" s="14" t="s">
        <v>84</v>
      </c>
      <c r="AW187" s="14" t="s">
        <v>31</v>
      </c>
      <c r="AX187" s="14" t="s">
        <v>82</v>
      </c>
      <c r="AY187" s="230" t="s">
        <v>164</v>
      </c>
    </row>
    <row r="188" spans="1:65" s="2" customFormat="1" ht="16.5" customHeight="1">
      <c r="A188" s="34"/>
      <c r="B188" s="35"/>
      <c r="C188" s="191" t="s">
        <v>353</v>
      </c>
      <c r="D188" s="191" t="s">
        <v>167</v>
      </c>
      <c r="E188" s="192" t="s">
        <v>2847</v>
      </c>
      <c r="F188" s="193" t="s">
        <v>2848</v>
      </c>
      <c r="G188" s="194" t="s">
        <v>393</v>
      </c>
      <c r="H188" s="195">
        <v>1</v>
      </c>
      <c r="I188" s="196"/>
      <c r="J188" s="197">
        <f>ROUND(I188*H188,2)</f>
        <v>0</v>
      </c>
      <c r="K188" s="193" t="s">
        <v>171</v>
      </c>
      <c r="L188" s="39"/>
      <c r="M188" s="198" t="s">
        <v>1</v>
      </c>
      <c r="N188" s="199" t="s">
        <v>40</v>
      </c>
      <c r="O188" s="71"/>
      <c r="P188" s="200">
        <f>O188*H188</f>
        <v>0</v>
      </c>
      <c r="Q188" s="200">
        <v>0</v>
      </c>
      <c r="R188" s="200">
        <f>Q188*H188</f>
        <v>0</v>
      </c>
      <c r="S188" s="200">
        <v>0</v>
      </c>
      <c r="T188" s="201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2" t="s">
        <v>172</v>
      </c>
      <c r="AT188" s="202" t="s">
        <v>167</v>
      </c>
      <c r="AU188" s="202" t="s">
        <v>84</v>
      </c>
      <c r="AY188" s="17" t="s">
        <v>164</v>
      </c>
      <c r="BE188" s="203">
        <f>IF(N188="základní",J188,0)</f>
        <v>0</v>
      </c>
      <c r="BF188" s="203">
        <f>IF(N188="snížená",J188,0)</f>
        <v>0</v>
      </c>
      <c r="BG188" s="203">
        <f>IF(N188="zákl. přenesená",J188,0)</f>
        <v>0</v>
      </c>
      <c r="BH188" s="203">
        <f>IF(N188="sníž. přenesená",J188,0)</f>
        <v>0</v>
      </c>
      <c r="BI188" s="203">
        <f>IF(N188="nulová",J188,0)</f>
        <v>0</v>
      </c>
      <c r="BJ188" s="17" t="s">
        <v>82</v>
      </c>
      <c r="BK188" s="203">
        <f>ROUND(I188*H188,2)</f>
        <v>0</v>
      </c>
      <c r="BL188" s="17" t="s">
        <v>172</v>
      </c>
      <c r="BM188" s="202" t="s">
        <v>2849</v>
      </c>
    </row>
    <row r="189" spans="1:65" s="2" customFormat="1" ht="11.25">
      <c r="A189" s="34"/>
      <c r="B189" s="35"/>
      <c r="C189" s="36"/>
      <c r="D189" s="204" t="s">
        <v>174</v>
      </c>
      <c r="E189" s="36"/>
      <c r="F189" s="205" t="s">
        <v>2850</v>
      </c>
      <c r="G189" s="36"/>
      <c r="H189" s="36"/>
      <c r="I189" s="206"/>
      <c r="J189" s="36"/>
      <c r="K189" s="36"/>
      <c r="L189" s="39"/>
      <c r="M189" s="207"/>
      <c r="N189" s="208"/>
      <c r="O189" s="71"/>
      <c r="P189" s="71"/>
      <c r="Q189" s="71"/>
      <c r="R189" s="71"/>
      <c r="S189" s="71"/>
      <c r="T189" s="72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174</v>
      </c>
      <c r="AU189" s="17" t="s">
        <v>84</v>
      </c>
    </row>
    <row r="190" spans="1:65" s="14" customFormat="1" ht="11.25">
      <c r="B190" s="220"/>
      <c r="C190" s="221"/>
      <c r="D190" s="211" t="s">
        <v>176</v>
      </c>
      <c r="E190" s="222" t="s">
        <v>1</v>
      </c>
      <c r="F190" s="223" t="s">
        <v>82</v>
      </c>
      <c r="G190" s="221"/>
      <c r="H190" s="224">
        <v>1</v>
      </c>
      <c r="I190" s="225"/>
      <c r="J190" s="221"/>
      <c r="K190" s="221"/>
      <c r="L190" s="226"/>
      <c r="M190" s="227"/>
      <c r="N190" s="228"/>
      <c r="O190" s="228"/>
      <c r="P190" s="228"/>
      <c r="Q190" s="228"/>
      <c r="R190" s="228"/>
      <c r="S190" s="228"/>
      <c r="T190" s="229"/>
      <c r="AT190" s="230" t="s">
        <v>176</v>
      </c>
      <c r="AU190" s="230" t="s">
        <v>84</v>
      </c>
      <c r="AV190" s="14" t="s">
        <v>84</v>
      </c>
      <c r="AW190" s="14" t="s">
        <v>31</v>
      </c>
      <c r="AX190" s="14" t="s">
        <v>82</v>
      </c>
      <c r="AY190" s="230" t="s">
        <v>164</v>
      </c>
    </row>
    <row r="191" spans="1:65" s="12" customFormat="1" ht="22.9" customHeight="1">
      <c r="B191" s="175"/>
      <c r="C191" s="176"/>
      <c r="D191" s="177" t="s">
        <v>74</v>
      </c>
      <c r="E191" s="189" t="s">
        <v>2508</v>
      </c>
      <c r="F191" s="189" t="s">
        <v>2509</v>
      </c>
      <c r="G191" s="176"/>
      <c r="H191" s="176"/>
      <c r="I191" s="179"/>
      <c r="J191" s="190">
        <f>BK191</f>
        <v>0</v>
      </c>
      <c r="K191" s="176"/>
      <c r="L191" s="181"/>
      <c r="M191" s="182"/>
      <c r="N191" s="183"/>
      <c r="O191" s="183"/>
      <c r="P191" s="184">
        <f>SUM(P192:P195)</f>
        <v>0</v>
      </c>
      <c r="Q191" s="183"/>
      <c r="R191" s="184">
        <f>SUM(R192:R195)</f>
        <v>0</v>
      </c>
      <c r="S191" s="183"/>
      <c r="T191" s="185">
        <f>SUM(T192:T195)</f>
        <v>0</v>
      </c>
      <c r="AR191" s="186" t="s">
        <v>84</v>
      </c>
      <c r="AT191" s="187" t="s">
        <v>74</v>
      </c>
      <c r="AU191" s="187" t="s">
        <v>82</v>
      </c>
      <c r="AY191" s="186" t="s">
        <v>164</v>
      </c>
      <c r="BK191" s="188">
        <f>SUM(BK192:BK195)</f>
        <v>0</v>
      </c>
    </row>
    <row r="192" spans="1:65" s="2" customFormat="1" ht="26.45" customHeight="1">
      <c r="A192" s="34"/>
      <c r="B192" s="35"/>
      <c r="C192" s="191" t="s">
        <v>360</v>
      </c>
      <c r="D192" s="191" t="s">
        <v>167</v>
      </c>
      <c r="E192" s="192" t="s">
        <v>1749</v>
      </c>
      <c r="F192" s="193" t="s">
        <v>1750</v>
      </c>
      <c r="G192" s="194" t="s">
        <v>858</v>
      </c>
      <c r="H192" s="195">
        <v>1</v>
      </c>
      <c r="I192" s="196"/>
      <c r="J192" s="197">
        <f>ROUND(I192*H192,2)</f>
        <v>0</v>
      </c>
      <c r="K192" s="193" t="s">
        <v>1</v>
      </c>
      <c r="L192" s="39"/>
      <c r="M192" s="198" t="s">
        <v>1</v>
      </c>
      <c r="N192" s="199" t="s">
        <v>40</v>
      </c>
      <c r="O192" s="71"/>
      <c r="P192" s="200">
        <f>O192*H192</f>
        <v>0</v>
      </c>
      <c r="Q192" s="200">
        <v>0</v>
      </c>
      <c r="R192" s="200">
        <f>Q192*H192</f>
        <v>0</v>
      </c>
      <c r="S192" s="200">
        <v>0</v>
      </c>
      <c r="T192" s="201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2" t="s">
        <v>1740</v>
      </c>
      <c r="AT192" s="202" t="s">
        <v>167</v>
      </c>
      <c r="AU192" s="202" t="s">
        <v>84</v>
      </c>
      <c r="AY192" s="17" t="s">
        <v>164</v>
      </c>
      <c r="BE192" s="203">
        <f>IF(N192="základní",J192,0)</f>
        <v>0</v>
      </c>
      <c r="BF192" s="203">
        <f>IF(N192="snížená",J192,0)</f>
        <v>0</v>
      </c>
      <c r="BG192" s="203">
        <f>IF(N192="zákl. přenesená",J192,0)</f>
        <v>0</v>
      </c>
      <c r="BH192" s="203">
        <f>IF(N192="sníž. přenesená",J192,0)</f>
        <v>0</v>
      </c>
      <c r="BI192" s="203">
        <f>IF(N192="nulová",J192,0)</f>
        <v>0</v>
      </c>
      <c r="BJ192" s="17" t="s">
        <v>82</v>
      </c>
      <c r="BK192" s="203">
        <f>ROUND(I192*H192,2)</f>
        <v>0</v>
      </c>
      <c r="BL192" s="17" t="s">
        <v>1740</v>
      </c>
      <c r="BM192" s="202" t="s">
        <v>2851</v>
      </c>
    </row>
    <row r="193" spans="1:65" s="14" customFormat="1" ht="11.25">
      <c r="B193" s="220"/>
      <c r="C193" s="221"/>
      <c r="D193" s="211" t="s">
        <v>176</v>
      </c>
      <c r="E193" s="222" t="s">
        <v>1</v>
      </c>
      <c r="F193" s="223" t="s">
        <v>82</v>
      </c>
      <c r="G193" s="221"/>
      <c r="H193" s="224">
        <v>1</v>
      </c>
      <c r="I193" s="225"/>
      <c r="J193" s="221"/>
      <c r="K193" s="221"/>
      <c r="L193" s="226"/>
      <c r="M193" s="227"/>
      <c r="N193" s="228"/>
      <c r="O193" s="228"/>
      <c r="P193" s="228"/>
      <c r="Q193" s="228"/>
      <c r="R193" s="228"/>
      <c r="S193" s="228"/>
      <c r="T193" s="229"/>
      <c r="AT193" s="230" t="s">
        <v>176</v>
      </c>
      <c r="AU193" s="230" t="s">
        <v>84</v>
      </c>
      <c r="AV193" s="14" t="s">
        <v>84</v>
      </c>
      <c r="AW193" s="14" t="s">
        <v>31</v>
      </c>
      <c r="AX193" s="14" t="s">
        <v>75</v>
      </c>
      <c r="AY193" s="230" t="s">
        <v>164</v>
      </c>
    </row>
    <row r="194" spans="1:65" s="2" customFormat="1" ht="26.45" customHeight="1">
      <c r="A194" s="34"/>
      <c r="B194" s="35"/>
      <c r="C194" s="191" t="s">
        <v>365</v>
      </c>
      <c r="D194" s="191" t="s">
        <v>167</v>
      </c>
      <c r="E194" s="192" t="s">
        <v>2536</v>
      </c>
      <c r="F194" s="193" t="s">
        <v>1342</v>
      </c>
      <c r="G194" s="194" t="s">
        <v>858</v>
      </c>
      <c r="H194" s="195">
        <v>1</v>
      </c>
      <c r="I194" s="196"/>
      <c r="J194" s="197">
        <f>ROUND(I194*H194,2)</f>
        <v>0</v>
      </c>
      <c r="K194" s="193" t="s">
        <v>1</v>
      </c>
      <c r="L194" s="39"/>
      <c r="M194" s="198" t="s">
        <v>1</v>
      </c>
      <c r="N194" s="199" t="s">
        <v>40</v>
      </c>
      <c r="O194" s="71"/>
      <c r="P194" s="200">
        <f>O194*H194</f>
        <v>0</v>
      </c>
      <c r="Q194" s="200">
        <v>0</v>
      </c>
      <c r="R194" s="200">
        <f>Q194*H194</f>
        <v>0</v>
      </c>
      <c r="S194" s="200">
        <v>0</v>
      </c>
      <c r="T194" s="201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02" t="s">
        <v>1740</v>
      </c>
      <c r="AT194" s="202" t="s">
        <v>167</v>
      </c>
      <c r="AU194" s="202" t="s">
        <v>84</v>
      </c>
      <c r="AY194" s="17" t="s">
        <v>164</v>
      </c>
      <c r="BE194" s="203">
        <f>IF(N194="základní",J194,0)</f>
        <v>0</v>
      </c>
      <c r="BF194" s="203">
        <f>IF(N194="snížená",J194,0)</f>
        <v>0</v>
      </c>
      <c r="BG194" s="203">
        <f>IF(N194="zákl. přenesená",J194,0)</f>
        <v>0</v>
      </c>
      <c r="BH194" s="203">
        <f>IF(N194="sníž. přenesená",J194,0)</f>
        <v>0</v>
      </c>
      <c r="BI194" s="203">
        <f>IF(N194="nulová",J194,0)</f>
        <v>0</v>
      </c>
      <c r="BJ194" s="17" t="s">
        <v>82</v>
      </c>
      <c r="BK194" s="203">
        <f>ROUND(I194*H194,2)</f>
        <v>0</v>
      </c>
      <c r="BL194" s="17" t="s">
        <v>1740</v>
      </c>
      <c r="BM194" s="202" t="s">
        <v>2852</v>
      </c>
    </row>
    <row r="195" spans="1:65" s="14" customFormat="1" ht="11.25">
      <c r="B195" s="220"/>
      <c r="C195" s="221"/>
      <c r="D195" s="211" t="s">
        <v>176</v>
      </c>
      <c r="E195" s="222" t="s">
        <v>1</v>
      </c>
      <c r="F195" s="223" t="s">
        <v>82</v>
      </c>
      <c r="G195" s="221"/>
      <c r="H195" s="224">
        <v>1</v>
      </c>
      <c r="I195" s="225"/>
      <c r="J195" s="221"/>
      <c r="K195" s="221"/>
      <c r="L195" s="226"/>
      <c r="M195" s="243"/>
      <c r="N195" s="244"/>
      <c r="O195" s="244"/>
      <c r="P195" s="244"/>
      <c r="Q195" s="244"/>
      <c r="R195" s="244"/>
      <c r="S195" s="244"/>
      <c r="T195" s="245"/>
      <c r="AT195" s="230" t="s">
        <v>176</v>
      </c>
      <c r="AU195" s="230" t="s">
        <v>84</v>
      </c>
      <c r="AV195" s="14" t="s">
        <v>84</v>
      </c>
      <c r="AW195" s="14" t="s">
        <v>31</v>
      </c>
      <c r="AX195" s="14" t="s">
        <v>75</v>
      </c>
      <c r="AY195" s="230" t="s">
        <v>164</v>
      </c>
    </row>
    <row r="196" spans="1:65" s="2" customFormat="1" ht="6.95" customHeight="1">
      <c r="A196" s="34"/>
      <c r="B196" s="54"/>
      <c r="C196" s="55"/>
      <c r="D196" s="55"/>
      <c r="E196" s="55"/>
      <c r="F196" s="55"/>
      <c r="G196" s="55"/>
      <c r="H196" s="55"/>
      <c r="I196" s="55"/>
      <c r="J196" s="55"/>
      <c r="K196" s="55"/>
      <c r="L196" s="39"/>
      <c r="M196" s="34"/>
      <c r="O196" s="34"/>
      <c r="P196" s="34"/>
      <c r="Q196" s="34"/>
      <c r="R196" s="34"/>
      <c r="S196" s="34"/>
      <c r="T196" s="34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</row>
  </sheetData>
  <sheetProtection algorithmName="SHA-512" hashValue="mIyxTmLbX4LGPvTwqFyfuobzAjieDIhqR/s2LVUKC416O9ytMgYpax9uG5FWwIb5YDoGUlFZe+VzB5hFY5SPTg==" saltValue="wwx2kViyuD8WSMdBhb9iZZ5H5V5ww0xEY1KXvqQpohSoP4grtyC9WKwUQbFgeL/HBXT17UDDhksrxETTS8FGbQ==" spinCount="100000" sheet="1" objects="1" scenarios="1" formatColumns="0" formatRows="0" autoFilter="0"/>
  <autoFilter ref="C124:K195" xr:uid="{00000000-0009-0000-0000-000007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hyperlinks>
    <hyperlink ref="F129" r:id="rId1" xr:uid="{00000000-0004-0000-0700-000000000000}"/>
    <hyperlink ref="F132" r:id="rId2" xr:uid="{00000000-0004-0000-0700-000001000000}"/>
    <hyperlink ref="F137" r:id="rId3" xr:uid="{00000000-0004-0000-0700-000002000000}"/>
    <hyperlink ref="F145" r:id="rId4" xr:uid="{00000000-0004-0000-0700-000003000000}"/>
    <hyperlink ref="F150" r:id="rId5" xr:uid="{00000000-0004-0000-0700-000004000000}"/>
    <hyperlink ref="F155" r:id="rId6" xr:uid="{00000000-0004-0000-0700-000005000000}"/>
    <hyperlink ref="F158" r:id="rId7" xr:uid="{00000000-0004-0000-0700-000006000000}"/>
    <hyperlink ref="F161" r:id="rId8" xr:uid="{00000000-0004-0000-0700-000007000000}"/>
    <hyperlink ref="F164" r:id="rId9" xr:uid="{00000000-0004-0000-0700-000008000000}"/>
    <hyperlink ref="F167" r:id="rId10" xr:uid="{00000000-0004-0000-0700-000009000000}"/>
    <hyperlink ref="F170" r:id="rId11" xr:uid="{00000000-0004-0000-0700-00000A000000}"/>
    <hyperlink ref="F176" r:id="rId12" xr:uid="{00000000-0004-0000-0700-00000B000000}"/>
    <hyperlink ref="F181" r:id="rId13" xr:uid="{00000000-0004-0000-0700-00000C000000}"/>
    <hyperlink ref="F186" r:id="rId14" xr:uid="{00000000-0004-0000-0700-00000D000000}"/>
    <hyperlink ref="F189" r:id="rId15" xr:uid="{00000000-0004-0000-0700-00000E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6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14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7" t="s">
        <v>110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84</v>
      </c>
    </row>
    <row r="4" spans="1:46" s="1" customFormat="1" ht="24.95" customHeight="1">
      <c r="B4" s="20"/>
      <c r="D4" s="117" t="s">
        <v>114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28.5" customHeight="1">
      <c r="B7" s="20"/>
      <c r="E7" s="307" t="str">
        <f>'Rekapitulace stavby'!K6</f>
        <v>Nemocnice Nové Město na Moravě - Zřízení 2 pokojů zvýšené péče neurologického oddělení</v>
      </c>
      <c r="F7" s="308"/>
      <c r="G7" s="308"/>
      <c r="H7" s="308"/>
      <c r="L7" s="20"/>
    </row>
    <row r="8" spans="1:46" s="1" customFormat="1" ht="12" customHeight="1">
      <c r="B8" s="20"/>
      <c r="D8" s="119" t="s">
        <v>115</v>
      </c>
      <c r="L8" s="20"/>
    </row>
    <row r="9" spans="1:46" s="2" customFormat="1" ht="16.5" customHeight="1">
      <c r="A9" s="34"/>
      <c r="B9" s="39"/>
      <c r="C9" s="34"/>
      <c r="D9" s="34"/>
      <c r="E9" s="307" t="s">
        <v>116</v>
      </c>
      <c r="F9" s="309"/>
      <c r="G9" s="309"/>
      <c r="H9" s="309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117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10" t="s">
        <v>2853</v>
      </c>
      <c r="F11" s="309"/>
      <c r="G11" s="309"/>
      <c r="H11" s="309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</v>
      </c>
      <c r="G13" s="34"/>
      <c r="H13" s="34"/>
      <c r="I13" s="119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20</v>
      </c>
      <c r="E14" s="34"/>
      <c r="F14" s="110" t="s">
        <v>21</v>
      </c>
      <c r="G14" s="34"/>
      <c r="H14" s="34"/>
      <c r="I14" s="119" t="s">
        <v>22</v>
      </c>
      <c r="J14" s="120">
        <f>'Rekapitulace stavby'!AN8</f>
        <v>45370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23</v>
      </c>
      <c r="E16" s="34"/>
      <c r="F16" s="34"/>
      <c r="G16" s="34"/>
      <c r="H16" s="34"/>
      <c r="I16" s="119" t="s">
        <v>24</v>
      </c>
      <c r="J16" s="110" t="s">
        <v>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25</v>
      </c>
      <c r="F17" s="34"/>
      <c r="G17" s="34"/>
      <c r="H17" s="34"/>
      <c r="I17" s="119" t="s">
        <v>26</v>
      </c>
      <c r="J17" s="110" t="s">
        <v>1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27</v>
      </c>
      <c r="E19" s="34"/>
      <c r="F19" s="34"/>
      <c r="G19" s="34"/>
      <c r="H19" s="34"/>
      <c r="I19" s="119" t="s">
        <v>24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1" t="str">
        <f>'Rekapitulace stavby'!E14</f>
        <v>Vyplň údaj</v>
      </c>
      <c r="F20" s="312"/>
      <c r="G20" s="312"/>
      <c r="H20" s="312"/>
      <c r="I20" s="119" t="s">
        <v>26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29</v>
      </c>
      <c r="E22" s="34"/>
      <c r="F22" s="34"/>
      <c r="G22" s="34"/>
      <c r="H22" s="34"/>
      <c r="I22" s="119" t="s">
        <v>24</v>
      </c>
      <c r="J22" s="110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30</v>
      </c>
      <c r="F23" s="34"/>
      <c r="G23" s="34"/>
      <c r="H23" s="34"/>
      <c r="I23" s="119" t="s">
        <v>26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32</v>
      </c>
      <c r="E25" s="34"/>
      <c r="F25" s="34"/>
      <c r="G25" s="34"/>
      <c r="H25" s="34"/>
      <c r="I25" s="119" t="s">
        <v>24</v>
      </c>
      <c r="J25" s="110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">
        <v>2854</v>
      </c>
      <c r="F26" s="34"/>
      <c r="G26" s="34"/>
      <c r="H26" s="34"/>
      <c r="I26" s="119" t="s">
        <v>26</v>
      </c>
      <c r="J26" s="110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34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1"/>
      <c r="B29" s="122"/>
      <c r="C29" s="121"/>
      <c r="D29" s="121"/>
      <c r="E29" s="313" t="s">
        <v>1</v>
      </c>
      <c r="F29" s="313"/>
      <c r="G29" s="313"/>
      <c r="H29" s="313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5" t="s">
        <v>35</v>
      </c>
      <c r="E32" s="34"/>
      <c r="F32" s="34"/>
      <c r="G32" s="34"/>
      <c r="H32" s="34"/>
      <c r="I32" s="34"/>
      <c r="J32" s="126">
        <f>ROUND(J123,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7" t="s">
        <v>37</v>
      </c>
      <c r="G34" s="34"/>
      <c r="H34" s="34"/>
      <c r="I34" s="127" t="s">
        <v>36</v>
      </c>
      <c r="J34" s="127" t="s">
        <v>38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8" t="s">
        <v>39</v>
      </c>
      <c r="E35" s="119" t="s">
        <v>40</v>
      </c>
      <c r="F35" s="129">
        <f>ROUND((SUM(BE123:BE146)),  2)</f>
        <v>0</v>
      </c>
      <c r="G35" s="34"/>
      <c r="H35" s="34"/>
      <c r="I35" s="130">
        <v>0.21</v>
      </c>
      <c r="J35" s="129">
        <f>ROUND(((SUM(BE123:BE146))*I35),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41</v>
      </c>
      <c r="F36" s="129">
        <f>ROUND((SUM(BF123:BF146)),  2)</f>
        <v>0</v>
      </c>
      <c r="G36" s="34"/>
      <c r="H36" s="34"/>
      <c r="I36" s="130">
        <v>0.15</v>
      </c>
      <c r="J36" s="129">
        <f>ROUND(((SUM(BF123:BF146))*I36),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42</v>
      </c>
      <c r="F37" s="129">
        <f>ROUND((SUM(BG123:BG146)),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43</v>
      </c>
      <c r="F38" s="129">
        <f>ROUND((SUM(BH123:BH146)),  2)</f>
        <v>0</v>
      </c>
      <c r="G38" s="34"/>
      <c r="H38" s="34"/>
      <c r="I38" s="130">
        <v>0.15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44</v>
      </c>
      <c r="F39" s="129">
        <f>ROUND((SUM(BI123:BI146)),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1"/>
      <c r="D41" s="132" t="s">
        <v>45</v>
      </c>
      <c r="E41" s="133"/>
      <c r="F41" s="133"/>
      <c r="G41" s="134" t="s">
        <v>46</v>
      </c>
      <c r="H41" s="135" t="s">
        <v>47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48</v>
      </c>
      <c r="E50" s="139"/>
      <c r="F50" s="139"/>
      <c r="G50" s="138" t="s">
        <v>49</v>
      </c>
      <c r="H50" s="139"/>
      <c r="I50" s="139"/>
      <c r="J50" s="139"/>
      <c r="K50" s="13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0" t="s">
        <v>50</v>
      </c>
      <c r="E61" s="141"/>
      <c r="F61" s="142" t="s">
        <v>51</v>
      </c>
      <c r="G61" s="140" t="s">
        <v>50</v>
      </c>
      <c r="H61" s="141"/>
      <c r="I61" s="141"/>
      <c r="J61" s="143" t="s">
        <v>51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8" t="s">
        <v>52</v>
      </c>
      <c r="E65" s="144"/>
      <c r="F65" s="144"/>
      <c r="G65" s="138" t="s">
        <v>53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0" t="s">
        <v>50</v>
      </c>
      <c r="E76" s="141"/>
      <c r="F76" s="142" t="s">
        <v>51</v>
      </c>
      <c r="G76" s="140" t="s">
        <v>50</v>
      </c>
      <c r="H76" s="141"/>
      <c r="I76" s="141"/>
      <c r="J76" s="143" t="s">
        <v>51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119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28.5" customHeight="1">
      <c r="A85" s="34"/>
      <c r="B85" s="35"/>
      <c r="C85" s="36"/>
      <c r="D85" s="36"/>
      <c r="E85" s="314" t="str">
        <f>E7</f>
        <v>Nemocnice Nové Město na Moravě - Zřízení 2 pokojů zvýšené péče neurologického oddělení</v>
      </c>
      <c r="F85" s="315"/>
      <c r="G85" s="315"/>
      <c r="H85" s="315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115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14" t="s">
        <v>116</v>
      </c>
      <c r="F87" s="316"/>
      <c r="G87" s="316"/>
      <c r="H87" s="31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117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267" t="str">
        <f>E11</f>
        <v>D1.14.4i - Medicinální plyny</v>
      </c>
      <c r="F89" s="316"/>
      <c r="G89" s="316"/>
      <c r="H89" s="316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>Nové Město na Moravě</v>
      </c>
      <c r="G91" s="36"/>
      <c r="H91" s="36"/>
      <c r="I91" s="29" t="s">
        <v>22</v>
      </c>
      <c r="J91" s="66">
        <f>IF(J14="","",J14)</f>
        <v>45370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27.95" customHeight="1">
      <c r="A93" s="34"/>
      <c r="B93" s="35"/>
      <c r="C93" s="29" t="s">
        <v>23</v>
      </c>
      <c r="D93" s="36"/>
      <c r="E93" s="36"/>
      <c r="F93" s="27" t="str">
        <f>E17</f>
        <v>Nemocnice Nové Město na Moravě</v>
      </c>
      <c r="G93" s="36"/>
      <c r="H93" s="36"/>
      <c r="I93" s="29" t="s">
        <v>29</v>
      </c>
      <c r="J93" s="32" t="str">
        <f>E23</f>
        <v>Penta Projekt s.r.o., Mrštíkova 12, Jihlava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27</v>
      </c>
      <c r="D94" s="36"/>
      <c r="E94" s="36"/>
      <c r="F94" s="27" t="str">
        <f>IF(E20="","",E20)</f>
        <v>Vyplň údaj</v>
      </c>
      <c r="G94" s="36"/>
      <c r="H94" s="36"/>
      <c r="I94" s="29" t="s">
        <v>32</v>
      </c>
      <c r="J94" s="32" t="str">
        <f>E26</f>
        <v>Jiři Štajer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49" t="s">
        <v>120</v>
      </c>
      <c r="D96" s="150"/>
      <c r="E96" s="150"/>
      <c r="F96" s="150"/>
      <c r="G96" s="150"/>
      <c r="H96" s="150"/>
      <c r="I96" s="150"/>
      <c r="J96" s="151" t="s">
        <v>121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52" t="s">
        <v>122</v>
      </c>
      <c r="D98" s="36"/>
      <c r="E98" s="36"/>
      <c r="F98" s="36"/>
      <c r="G98" s="36"/>
      <c r="H98" s="36"/>
      <c r="I98" s="36"/>
      <c r="J98" s="84">
        <f>J123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123</v>
      </c>
    </row>
    <row r="99" spans="1:47" s="9" customFormat="1" ht="24.95" customHeight="1">
      <c r="B99" s="153"/>
      <c r="C99" s="154"/>
      <c r="D99" s="155" t="s">
        <v>2855</v>
      </c>
      <c r="E99" s="156"/>
      <c r="F99" s="156"/>
      <c r="G99" s="156"/>
      <c r="H99" s="156"/>
      <c r="I99" s="156"/>
      <c r="J99" s="157">
        <f>J124</f>
        <v>0</v>
      </c>
      <c r="K99" s="154"/>
      <c r="L99" s="158"/>
    </row>
    <row r="100" spans="1:47" s="9" customFormat="1" ht="24.95" customHeight="1">
      <c r="B100" s="153"/>
      <c r="C100" s="154"/>
      <c r="D100" s="155" t="s">
        <v>2856</v>
      </c>
      <c r="E100" s="156"/>
      <c r="F100" s="156"/>
      <c r="G100" s="156"/>
      <c r="H100" s="156"/>
      <c r="I100" s="156"/>
      <c r="J100" s="157">
        <f>J138</f>
        <v>0</v>
      </c>
      <c r="K100" s="154"/>
      <c r="L100" s="158"/>
    </row>
    <row r="101" spans="1:47" s="9" customFormat="1" ht="24.95" customHeight="1">
      <c r="B101" s="153"/>
      <c r="C101" s="154"/>
      <c r="D101" s="155" t="s">
        <v>2857</v>
      </c>
      <c r="E101" s="156"/>
      <c r="F101" s="156"/>
      <c r="G101" s="156"/>
      <c r="H101" s="156"/>
      <c r="I101" s="156"/>
      <c r="J101" s="157">
        <f>J140</f>
        <v>0</v>
      </c>
      <c r="K101" s="154"/>
      <c r="L101" s="158"/>
    </row>
    <row r="102" spans="1:47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47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47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24.95" customHeight="1">
      <c r="A108" s="34"/>
      <c r="B108" s="35"/>
      <c r="C108" s="23" t="s">
        <v>149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28.5" customHeight="1">
      <c r="A111" s="34"/>
      <c r="B111" s="35"/>
      <c r="C111" s="36"/>
      <c r="D111" s="36"/>
      <c r="E111" s="314" t="str">
        <f>E7</f>
        <v>Nemocnice Nové Město na Moravě - Zřízení 2 pokojů zvýšené péče neurologického oddělení</v>
      </c>
      <c r="F111" s="315"/>
      <c r="G111" s="315"/>
      <c r="H111" s="315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1" customFormat="1" ht="12" customHeight="1">
      <c r="B112" s="21"/>
      <c r="C112" s="29" t="s">
        <v>115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pans="1:65" s="2" customFormat="1" ht="16.5" customHeight="1">
      <c r="A113" s="34"/>
      <c r="B113" s="35"/>
      <c r="C113" s="36"/>
      <c r="D113" s="36"/>
      <c r="E113" s="314" t="s">
        <v>116</v>
      </c>
      <c r="F113" s="316"/>
      <c r="G113" s="316"/>
      <c r="H113" s="31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117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267" t="str">
        <f>E11</f>
        <v>D1.14.4i - Medicinální plyny</v>
      </c>
      <c r="F115" s="316"/>
      <c r="G115" s="316"/>
      <c r="H115" s="31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>
      <c r="A117" s="34"/>
      <c r="B117" s="35"/>
      <c r="C117" s="29" t="s">
        <v>20</v>
      </c>
      <c r="D117" s="36"/>
      <c r="E117" s="36"/>
      <c r="F117" s="27" t="str">
        <f>F14</f>
        <v>Nové Město na Moravě</v>
      </c>
      <c r="G117" s="36"/>
      <c r="H117" s="36"/>
      <c r="I117" s="29" t="s">
        <v>22</v>
      </c>
      <c r="J117" s="66">
        <f>IF(J14="","",J14)</f>
        <v>45370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27.95" customHeight="1">
      <c r="A119" s="34"/>
      <c r="B119" s="35"/>
      <c r="C119" s="29" t="s">
        <v>23</v>
      </c>
      <c r="D119" s="36"/>
      <c r="E119" s="36"/>
      <c r="F119" s="27" t="str">
        <f>E17</f>
        <v>Nemocnice Nové Město na Moravě</v>
      </c>
      <c r="G119" s="36"/>
      <c r="H119" s="36"/>
      <c r="I119" s="29" t="s">
        <v>29</v>
      </c>
      <c r="J119" s="32" t="str">
        <f>E23</f>
        <v>Penta Projekt s.r.o., Mrštíkova 12, Jihlava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27</v>
      </c>
      <c r="D120" s="36"/>
      <c r="E120" s="36"/>
      <c r="F120" s="27" t="str">
        <f>IF(E20="","",E20)</f>
        <v>Vyplň údaj</v>
      </c>
      <c r="G120" s="36"/>
      <c r="H120" s="36"/>
      <c r="I120" s="29" t="s">
        <v>32</v>
      </c>
      <c r="J120" s="32" t="str">
        <f>E26</f>
        <v>Jiři Štajer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1" customFormat="1" ht="29.25" customHeight="1">
      <c r="A122" s="164"/>
      <c r="B122" s="165"/>
      <c r="C122" s="166" t="s">
        <v>150</v>
      </c>
      <c r="D122" s="167" t="s">
        <v>60</v>
      </c>
      <c r="E122" s="167" t="s">
        <v>56</v>
      </c>
      <c r="F122" s="167" t="s">
        <v>57</v>
      </c>
      <c r="G122" s="167" t="s">
        <v>151</v>
      </c>
      <c r="H122" s="167" t="s">
        <v>152</v>
      </c>
      <c r="I122" s="167" t="s">
        <v>153</v>
      </c>
      <c r="J122" s="167" t="s">
        <v>121</v>
      </c>
      <c r="K122" s="168" t="s">
        <v>154</v>
      </c>
      <c r="L122" s="169"/>
      <c r="M122" s="75" t="s">
        <v>1</v>
      </c>
      <c r="N122" s="76" t="s">
        <v>39</v>
      </c>
      <c r="O122" s="76" t="s">
        <v>155</v>
      </c>
      <c r="P122" s="76" t="s">
        <v>156</v>
      </c>
      <c r="Q122" s="76" t="s">
        <v>157</v>
      </c>
      <c r="R122" s="76" t="s">
        <v>158</v>
      </c>
      <c r="S122" s="76" t="s">
        <v>159</v>
      </c>
      <c r="T122" s="77" t="s">
        <v>160</v>
      </c>
      <c r="U122" s="164"/>
      <c r="V122" s="164"/>
      <c r="W122" s="164"/>
      <c r="X122" s="164"/>
      <c r="Y122" s="164"/>
      <c r="Z122" s="164"/>
      <c r="AA122" s="164"/>
      <c r="AB122" s="164"/>
      <c r="AC122" s="164"/>
      <c r="AD122" s="164"/>
      <c r="AE122" s="164"/>
    </row>
    <row r="123" spans="1:65" s="2" customFormat="1" ht="22.9" customHeight="1">
      <c r="A123" s="34"/>
      <c r="B123" s="35"/>
      <c r="C123" s="82" t="s">
        <v>161</v>
      </c>
      <c r="D123" s="36"/>
      <c r="E123" s="36"/>
      <c r="F123" s="36"/>
      <c r="G123" s="36"/>
      <c r="H123" s="36"/>
      <c r="I123" s="36"/>
      <c r="J123" s="170">
        <f>BK123</f>
        <v>0</v>
      </c>
      <c r="K123" s="36"/>
      <c r="L123" s="39"/>
      <c r="M123" s="78"/>
      <c r="N123" s="171"/>
      <c r="O123" s="79"/>
      <c r="P123" s="172">
        <f>P124+P138+P140</f>
        <v>0</v>
      </c>
      <c r="Q123" s="79"/>
      <c r="R123" s="172">
        <f>R124+R138+R140</f>
        <v>0</v>
      </c>
      <c r="S123" s="79"/>
      <c r="T123" s="173">
        <f>T124+T138+T140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74</v>
      </c>
      <c r="AU123" s="17" t="s">
        <v>123</v>
      </c>
      <c r="BK123" s="174">
        <f>BK124+BK138+BK140</f>
        <v>0</v>
      </c>
    </row>
    <row r="124" spans="1:65" s="12" customFormat="1" ht="25.9" customHeight="1">
      <c r="B124" s="175"/>
      <c r="C124" s="176"/>
      <c r="D124" s="177" t="s">
        <v>74</v>
      </c>
      <c r="E124" s="178" t="s">
        <v>2858</v>
      </c>
      <c r="F124" s="178" t="s">
        <v>2859</v>
      </c>
      <c r="G124" s="176"/>
      <c r="H124" s="176"/>
      <c r="I124" s="179"/>
      <c r="J124" s="180">
        <f>BK124</f>
        <v>0</v>
      </c>
      <c r="K124" s="176"/>
      <c r="L124" s="181"/>
      <c r="M124" s="182"/>
      <c r="N124" s="183"/>
      <c r="O124" s="183"/>
      <c r="P124" s="184">
        <f>SUM(P125:P137)</f>
        <v>0</v>
      </c>
      <c r="Q124" s="183"/>
      <c r="R124" s="184">
        <f>SUM(R125:R137)</f>
        <v>0</v>
      </c>
      <c r="S124" s="183"/>
      <c r="T124" s="185">
        <f>SUM(T125:T137)</f>
        <v>0</v>
      </c>
      <c r="AR124" s="186" t="s">
        <v>82</v>
      </c>
      <c r="AT124" s="187" t="s">
        <v>74</v>
      </c>
      <c r="AU124" s="187" t="s">
        <v>75</v>
      </c>
      <c r="AY124" s="186" t="s">
        <v>164</v>
      </c>
      <c r="BK124" s="188">
        <f>SUM(BK125:BK137)</f>
        <v>0</v>
      </c>
    </row>
    <row r="125" spans="1:65" s="2" customFormat="1" ht="16.5" customHeight="1">
      <c r="A125" s="34"/>
      <c r="B125" s="35"/>
      <c r="C125" s="191" t="s">
        <v>82</v>
      </c>
      <c r="D125" s="191" t="s">
        <v>167</v>
      </c>
      <c r="E125" s="192" t="s">
        <v>2860</v>
      </c>
      <c r="F125" s="193" t="s">
        <v>2861</v>
      </c>
      <c r="G125" s="194" t="s">
        <v>204</v>
      </c>
      <c r="H125" s="195">
        <v>19</v>
      </c>
      <c r="I125" s="196"/>
      <c r="J125" s="197">
        <f t="shared" ref="J125:J137" si="0">ROUND(I125*H125,2)</f>
        <v>0</v>
      </c>
      <c r="K125" s="193" t="s">
        <v>1</v>
      </c>
      <c r="L125" s="39"/>
      <c r="M125" s="198" t="s">
        <v>1</v>
      </c>
      <c r="N125" s="199" t="s">
        <v>40</v>
      </c>
      <c r="O125" s="71"/>
      <c r="P125" s="200">
        <f t="shared" ref="P125:P137" si="1">O125*H125</f>
        <v>0</v>
      </c>
      <c r="Q125" s="200">
        <v>0</v>
      </c>
      <c r="R125" s="200">
        <f t="shared" ref="R125:R137" si="2">Q125*H125</f>
        <v>0</v>
      </c>
      <c r="S125" s="200">
        <v>0</v>
      </c>
      <c r="T125" s="201">
        <f t="shared" ref="T125:T137" si="3"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2" t="s">
        <v>172</v>
      </c>
      <c r="AT125" s="202" t="s">
        <v>167</v>
      </c>
      <c r="AU125" s="202" t="s">
        <v>82</v>
      </c>
      <c r="AY125" s="17" t="s">
        <v>164</v>
      </c>
      <c r="BE125" s="203">
        <f t="shared" ref="BE125:BE137" si="4">IF(N125="základní",J125,0)</f>
        <v>0</v>
      </c>
      <c r="BF125" s="203">
        <f t="shared" ref="BF125:BF137" si="5">IF(N125="snížená",J125,0)</f>
        <v>0</v>
      </c>
      <c r="BG125" s="203">
        <f t="shared" ref="BG125:BG137" si="6">IF(N125="zákl. přenesená",J125,0)</f>
        <v>0</v>
      </c>
      <c r="BH125" s="203">
        <f t="shared" ref="BH125:BH137" si="7">IF(N125="sníž. přenesená",J125,0)</f>
        <v>0</v>
      </c>
      <c r="BI125" s="203">
        <f t="shared" ref="BI125:BI137" si="8">IF(N125="nulová",J125,0)</f>
        <v>0</v>
      </c>
      <c r="BJ125" s="17" t="s">
        <v>82</v>
      </c>
      <c r="BK125" s="203">
        <f t="shared" ref="BK125:BK137" si="9">ROUND(I125*H125,2)</f>
        <v>0</v>
      </c>
      <c r="BL125" s="17" t="s">
        <v>172</v>
      </c>
      <c r="BM125" s="202" t="s">
        <v>84</v>
      </c>
    </row>
    <row r="126" spans="1:65" s="2" customFormat="1" ht="16.5" customHeight="1">
      <c r="A126" s="34"/>
      <c r="B126" s="35"/>
      <c r="C126" s="191" t="s">
        <v>84</v>
      </c>
      <c r="D126" s="191" t="s">
        <v>167</v>
      </c>
      <c r="E126" s="192" t="s">
        <v>2862</v>
      </c>
      <c r="F126" s="193" t="s">
        <v>2863</v>
      </c>
      <c r="G126" s="194" t="s">
        <v>1267</v>
      </c>
      <c r="H126" s="195">
        <v>1</v>
      </c>
      <c r="I126" s="196"/>
      <c r="J126" s="197">
        <f t="shared" si="0"/>
        <v>0</v>
      </c>
      <c r="K126" s="193" t="s">
        <v>1</v>
      </c>
      <c r="L126" s="39"/>
      <c r="M126" s="198" t="s">
        <v>1</v>
      </c>
      <c r="N126" s="199" t="s">
        <v>40</v>
      </c>
      <c r="O126" s="71"/>
      <c r="P126" s="200">
        <f t="shared" si="1"/>
        <v>0</v>
      </c>
      <c r="Q126" s="200">
        <v>0</v>
      </c>
      <c r="R126" s="200">
        <f t="shared" si="2"/>
        <v>0</v>
      </c>
      <c r="S126" s="200">
        <v>0</v>
      </c>
      <c r="T126" s="201">
        <f t="shared" si="3"/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2" t="s">
        <v>172</v>
      </c>
      <c r="AT126" s="202" t="s">
        <v>167</v>
      </c>
      <c r="AU126" s="202" t="s">
        <v>82</v>
      </c>
      <c r="AY126" s="17" t="s">
        <v>164</v>
      </c>
      <c r="BE126" s="203">
        <f t="shared" si="4"/>
        <v>0</v>
      </c>
      <c r="BF126" s="203">
        <f t="shared" si="5"/>
        <v>0</v>
      </c>
      <c r="BG126" s="203">
        <f t="shared" si="6"/>
        <v>0</v>
      </c>
      <c r="BH126" s="203">
        <f t="shared" si="7"/>
        <v>0</v>
      </c>
      <c r="BI126" s="203">
        <f t="shared" si="8"/>
        <v>0</v>
      </c>
      <c r="BJ126" s="17" t="s">
        <v>82</v>
      </c>
      <c r="BK126" s="203">
        <f t="shared" si="9"/>
        <v>0</v>
      </c>
      <c r="BL126" s="17" t="s">
        <v>172</v>
      </c>
      <c r="BM126" s="202" t="s">
        <v>172</v>
      </c>
    </row>
    <row r="127" spans="1:65" s="2" customFormat="1" ht="16.5" customHeight="1">
      <c r="A127" s="34"/>
      <c r="B127" s="35"/>
      <c r="C127" s="191" t="s">
        <v>165</v>
      </c>
      <c r="D127" s="191" t="s">
        <v>167</v>
      </c>
      <c r="E127" s="192" t="s">
        <v>2864</v>
      </c>
      <c r="F127" s="193" t="s">
        <v>2865</v>
      </c>
      <c r="G127" s="194" t="s">
        <v>2866</v>
      </c>
      <c r="H127" s="195">
        <v>70</v>
      </c>
      <c r="I127" s="196"/>
      <c r="J127" s="197">
        <f t="shared" si="0"/>
        <v>0</v>
      </c>
      <c r="K127" s="193" t="s">
        <v>1</v>
      </c>
      <c r="L127" s="39"/>
      <c r="M127" s="198" t="s">
        <v>1</v>
      </c>
      <c r="N127" s="199" t="s">
        <v>40</v>
      </c>
      <c r="O127" s="71"/>
      <c r="P127" s="200">
        <f t="shared" si="1"/>
        <v>0</v>
      </c>
      <c r="Q127" s="200">
        <v>0</v>
      </c>
      <c r="R127" s="200">
        <f t="shared" si="2"/>
        <v>0</v>
      </c>
      <c r="S127" s="200">
        <v>0</v>
      </c>
      <c r="T127" s="201">
        <f t="shared" si="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2" t="s">
        <v>172</v>
      </c>
      <c r="AT127" s="202" t="s">
        <v>167</v>
      </c>
      <c r="AU127" s="202" t="s">
        <v>82</v>
      </c>
      <c r="AY127" s="17" t="s">
        <v>164</v>
      </c>
      <c r="BE127" s="203">
        <f t="shared" si="4"/>
        <v>0</v>
      </c>
      <c r="BF127" s="203">
        <f t="shared" si="5"/>
        <v>0</v>
      </c>
      <c r="BG127" s="203">
        <f t="shared" si="6"/>
        <v>0</v>
      </c>
      <c r="BH127" s="203">
        <f t="shared" si="7"/>
        <v>0</v>
      </c>
      <c r="BI127" s="203">
        <f t="shared" si="8"/>
        <v>0</v>
      </c>
      <c r="BJ127" s="17" t="s">
        <v>82</v>
      </c>
      <c r="BK127" s="203">
        <f t="shared" si="9"/>
        <v>0</v>
      </c>
      <c r="BL127" s="17" t="s">
        <v>172</v>
      </c>
      <c r="BM127" s="202" t="s">
        <v>210</v>
      </c>
    </row>
    <row r="128" spans="1:65" s="2" customFormat="1" ht="16.5" customHeight="1">
      <c r="A128" s="34"/>
      <c r="B128" s="35"/>
      <c r="C128" s="191" t="s">
        <v>172</v>
      </c>
      <c r="D128" s="191" t="s">
        <v>167</v>
      </c>
      <c r="E128" s="192" t="s">
        <v>2867</v>
      </c>
      <c r="F128" s="193" t="s">
        <v>2868</v>
      </c>
      <c r="G128" s="194" t="s">
        <v>1267</v>
      </c>
      <c r="H128" s="195">
        <v>1</v>
      </c>
      <c r="I128" s="196"/>
      <c r="J128" s="197">
        <f t="shared" si="0"/>
        <v>0</v>
      </c>
      <c r="K128" s="193" t="s">
        <v>1</v>
      </c>
      <c r="L128" s="39"/>
      <c r="M128" s="198" t="s">
        <v>1</v>
      </c>
      <c r="N128" s="199" t="s">
        <v>40</v>
      </c>
      <c r="O128" s="71"/>
      <c r="P128" s="200">
        <f t="shared" si="1"/>
        <v>0</v>
      </c>
      <c r="Q128" s="200">
        <v>0</v>
      </c>
      <c r="R128" s="200">
        <f t="shared" si="2"/>
        <v>0</v>
      </c>
      <c r="S128" s="200">
        <v>0</v>
      </c>
      <c r="T128" s="201">
        <f t="shared" si="3"/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2" t="s">
        <v>172</v>
      </c>
      <c r="AT128" s="202" t="s">
        <v>167</v>
      </c>
      <c r="AU128" s="202" t="s">
        <v>82</v>
      </c>
      <c r="AY128" s="17" t="s">
        <v>164</v>
      </c>
      <c r="BE128" s="203">
        <f t="shared" si="4"/>
        <v>0</v>
      </c>
      <c r="BF128" s="203">
        <f t="shared" si="5"/>
        <v>0</v>
      </c>
      <c r="BG128" s="203">
        <f t="shared" si="6"/>
        <v>0</v>
      </c>
      <c r="BH128" s="203">
        <f t="shared" si="7"/>
        <v>0</v>
      </c>
      <c r="BI128" s="203">
        <f t="shared" si="8"/>
        <v>0</v>
      </c>
      <c r="BJ128" s="17" t="s">
        <v>82</v>
      </c>
      <c r="BK128" s="203">
        <f t="shared" si="9"/>
        <v>0</v>
      </c>
      <c r="BL128" s="17" t="s">
        <v>172</v>
      </c>
      <c r="BM128" s="202" t="s">
        <v>227</v>
      </c>
    </row>
    <row r="129" spans="1:65" s="2" customFormat="1" ht="16.5" customHeight="1">
      <c r="A129" s="34"/>
      <c r="B129" s="35"/>
      <c r="C129" s="191" t="s">
        <v>201</v>
      </c>
      <c r="D129" s="191" t="s">
        <v>167</v>
      </c>
      <c r="E129" s="192" t="s">
        <v>2869</v>
      </c>
      <c r="F129" s="193" t="s">
        <v>2870</v>
      </c>
      <c r="G129" s="194" t="s">
        <v>1267</v>
      </c>
      <c r="H129" s="195">
        <v>6</v>
      </c>
      <c r="I129" s="196"/>
      <c r="J129" s="197">
        <f t="shared" si="0"/>
        <v>0</v>
      </c>
      <c r="K129" s="193" t="s">
        <v>1</v>
      </c>
      <c r="L129" s="39"/>
      <c r="M129" s="198" t="s">
        <v>1</v>
      </c>
      <c r="N129" s="199" t="s">
        <v>40</v>
      </c>
      <c r="O129" s="71"/>
      <c r="P129" s="200">
        <f t="shared" si="1"/>
        <v>0</v>
      </c>
      <c r="Q129" s="200">
        <v>0</v>
      </c>
      <c r="R129" s="200">
        <f t="shared" si="2"/>
        <v>0</v>
      </c>
      <c r="S129" s="200">
        <v>0</v>
      </c>
      <c r="T129" s="201">
        <f t="shared" si="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2" t="s">
        <v>172</v>
      </c>
      <c r="AT129" s="202" t="s">
        <v>167</v>
      </c>
      <c r="AU129" s="202" t="s">
        <v>82</v>
      </c>
      <c r="AY129" s="17" t="s">
        <v>164</v>
      </c>
      <c r="BE129" s="203">
        <f t="shared" si="4"/>
        <v>0</v>
      </c>
      <c r="BF129" s="203">
        <f t="shared" si="5"/>
        <v>0</v>
      </c>
      <c r="BG129" s="203">
        <f t="shared" si="6"/>
        <v>0</v>
      </c>
      <c r="BH129" s="203">
        <f t="shared" si="7"/>
        <v>0</v>
      </c>
      <c r="BI129" s="203">
        <f t="shared" si="8"/>
        <v>0</v>
      </c>
      <c r="BJ129" s="17" t="s">
        <v>82</v>
      </c>
      <c r="BK129" s="203">
        <f t="shared" si="9"/>
        <v>0</v>
      </c>
      <c r="BL129" s="17" t="s">
        <v>172</v>
      </c>
      <c r="BM129" s="202" t="s">
        <v>247</v>
      </c>
    </row>
    <row r="130" spans="1:65" s="2" customFormat="1" ht="16.5" customHeight="1">
      <c r="A130" s="34"/>
      <c r="B130" s="35"/>
      <c r="C130" s="191" t="s">
        <v>210</v>
      </c>
      <c r="D130" s="191" t="s">
        <v>167</v>
      </c>
      <c r="E130" s="192" t="s">
        <v>2871</v>
      </c>
      <c r="F130" s="193" t="s">
        <v>2872</v>
      </c>
      <c r="G130" s="194" t="s">
        <v>1267</v>
      </c>
      <c r="H130" s="195">
        <v>1</v>
      </c>
      <c r="I130" s="196"/>
      <c r="J130" s="197">
        <f t="shared" si="0"/>
        <v>0</v>
      </c>
      <c r="K130" s="193" t="s">
        <v>1</v>
      </c>
      <c r="L130" s="39"/>
      <c r="M130" s="198" t="s">
        <v>1</v>
      </c>
      <c r="N130" s="199" t="s">
        <v>40</v>
      </c>
      <c r="O130" s="71"/>
      <c r="P130" s="200">
        <f t="shared" si="1"/>
        <v>0</v>
      </c>
      <c r="Q130" s="200">
        <v>0</v>
      </c>
      <c r="R130" s="200">
        <f t="shared" si="2"/>
        <v>0</v>
      </c>
      <c r="S130" s="200">
        <v>0</v>
      </c>
      <c r="T130" s="201">
        <f t="shared" si="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2" t="s">
        <v>172</v>
      </c>
      <c r="AT130" s="202" t="s">
        <v>167</v>
      </c>
      <c r="AU130" s="202" t="s">
        <v>82</v>
      </c>
      <c r="AY130" s="17" t="s">
        <v>164</v>
      </c>
      <c r="BE130" s="203">
        <f t="shared" si="4"/>
        <v>0</v>
      </c>
      <c r="BF130" s="203">
        <f t="shared" si="5"/>
        <v>0</v>
      </c>
      <c r="BG130" s="203">
        <f t="shared" si="6"/>
        <v>0</v>
      </c>
      <c r="BH130" s="203">
        <f t="shared" si="7"/>
        <v>0</v>
      </c>
      <c r="BI130" s="203">
        <f t="shared" si="8"/>
        <v>0</v>
      </c>
      <c r="BJ130" s="17" t="s">
        <v>82</v>
      </c>
      <c r="BK130" s="203">
        <f t="shared" si="9"/>
        <v>0</v>
      </c>
      <c r="BL130" s="17" t="s">
        <v>172</v>
      </c>
      <c r="BM130" s="202" t="s">
        <v>261</v>
      </c>
    </row>
    <row r="131" spans="1:65" s="2" customFormat="1" ht="16.5" customHeight="1">
      <c r="A131" s="34"/>
      <c r="B131" s="35"/>
      <c r="C131" s="191" t="s">
        <v>218</v>
      </c>
      <c r="D131" s="191" t="s">
        <v>167</v>
      </c>
      <c r="E131" s="192" t="s">
        <v>2873</v>
      </c>
      <c r="F131" s="193" t="s">
        <v>2874</v>
      </c>
      <c r="G131" s="194" t="s">
        <v>1267</v>
      </c>
      <c r="H131" s="195">
        <v>10</v>
      </c>
      <c r="I131" s="196"/>
      <c r="J131" s="197">
        <f t="shared" si="0"/>
        <v>0</v>
      </c>
      <c r="K131" s="193" t="s">
        <v>1</v>
      </c>
      <c r="L131" s="39"/>
      <c r="M131" s="198" t="s">
        <v>1</v>
      </c>
      <c r="N131" s="199" t="s">
        <v>40</v>
      </c>
      <c r="O131" s="71"/>
      <c r="P131" s="200">
        <f t="shared" si="1"/>
        <v>0</v>
      </c>
      <c r="Q131" s="200">
        <v>0</v>
      </c>
      <c r="R131" s="200">
        <f t="shared" si="2"/>
        <v>0</v>
      </c>
      <c r="S131" s="200">
        <v>0</v>
      </c>
      <c r="T131" s="201">
        <f t="shared" si="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2" t="s">
        <v>172</v>
      </c>
      <c r="AT131" s="202" t="s">
        <v>167</v>
      </c>
      <c r="AU131" s="202" t="s">
        <v>82</v>
      </c>
      <c r="AY131" s="17" t="s">
        <v>164</v>
      </c>
      <c r="BE131" s="203">
        <f t="shared" si="4"/>
        <v>0</v>
      </c>
      <c r="BF131" s="203">
        <f t="shared" si="5"/>
        <v>0</v>
      </c>
      <c r="BG131" s="203">
        <f t="shared" si="6"/>
        <v>0</v>
      </c>
      <c r="BH131" s="203">
        <f t="shared" si="7"/>
        <v>0</v>
      </c>
      <c r="BI131" s="203">
        <f t="shared" si="8"/>
        <v>0</v>
      </c>
      <c r="BJ131" s="17" t="s">
        <v>82</v>
      </c>
      <c r="BK131" s="203">
        <f t="shared" si="9"/>
        <v>0</v>
      </c>
      <c r="BL131" s="17" t="s">
        <v>172</v>
      </c>
      <c r="BM131" s="202" t="s">
        <v>276</v>
      </c>
    </row>
    <row r="132" spans="1:65" s="2" customFormat="1" ht="16.5" customHeight="1">
      <c r="A132" s="34"/>
      <c r="B132" s="35"/>
      <c r="C132" s="191" t="s">
        <v>227</v>
      </c>
      <c r="D132" s="191" t="s">
        <v>167</v>
      </c>
      <c r="E132" s="192" t="s">
        <v>2875</v>
      </c>
      <c r="F132" s="193" t="s">
        <v>2876</v>
      </c>
      <c r="G132" s="194" t="s">
        <v>204</v>
      </c>
      <c r="H132" s="195">
        <v>19</v>
      </c>
      <c r="I132" s="196"/>
      <c r="J132" s="197">
        <f t="shared" si="0"/>
        <v>0</v>
      </c>
      <c r="K132" s="193" t="s">
        <v>1</v>
      </c>
      <c r="L132" s="39"/>
      <c r="M132" s="198" t="s">
        <v>1</v>
      </c>
      <c r="N132" s="199" t="s">
        <v>40</v>
      </c>
      <c r="O132" s="71"/>
      <c r="P132" s="200">
        <f t="shared" si="1"/>
        <v>0</v>
      </c>
      <c r="Q132" s="200">
        <v>0</v>
      </c>
      <c r="R132" s="200">
        <f t="shared" si="2"/>
        <v>0</v>
      </c>
      <c r="S132" s="200">
        <v>0</v>
      </c>
      <c r="T132" s="201">
        <f t="shared" si="3"/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2" t="s">
        <v>172</v>
      </c>
      <c r="AT132" s="202" t="s">
        <v>167</v>
      </c>
      <c r="AU132" s="202" t="s">
        <v>82</v>
      </c>
      <c r="AY132" s="17" t="s">
        <v>164</v>
      </c>
      <c r="BE132" s="203">
        <f t="shared" si="4"/>
        <v>0</v>
      </c>
      <c r="BF132" s="203">
        <f t="shared" si="5"/>
        <v>0</v>
      </c>
      <c r="BG132" s="203">
        <f t="shared" si="6"/>
        <v>0</v>
      </c>
      <c r="BH132" s="203">
        <f t="shared" si="7"/>
        <v>0</v>
      </c>
      <c r="BI132" s="203">
        <f t="shared" si="8"/>
        <v>0</v>
      </c>
      <c r="BJ132" s="17" t="s">
        <v>82</v>
      </c>
      <c r="BK132" s="203">
        <f t="shared" si="9"/>
        <v>0</v>
      </c>
      <c r="BL132" s="17" t="s">
        <v>172</v>
      </c>
      <c r="BM132" s="202" t="s">
        <v>290</v>
      </c>
    </row>
    <row r="133" spans="1:65" s="2" customFormat="1" ht="16.5" customHeight="1">
      <c r="A133" s="34"/>
      <c r="B133" s="35"/>
      <c r="C133" s="191" t="s">
        <v>237</v>
      </c>
      <c r="D133" s="191" t="s">
        <v>167</v>
      </c>
      <c r="E133" s="192" t="s">
        <v>2877</v>
      </c>
      <c r="F133" s="193" t="s">
        <v>2878</v>
      </c>
      <c r="G133" s="194" t="s">
        <v>204</v>
      </c>
      <c r="H133" s="195">
        <v>19</v>
      </c>
      <c r="I133" s="196"/>
      <c r="J133" s="197">
        <f t="shared" si="0"/>
        <v>0</v>
      </c>
      <c r="K133" s="193" t="s">
        <v>1</v>
      </c>
      <c r="L133" s="39"/>
      <c r="M133" s="198" t="s">
        <v>1</v>
      </c>
      <c r="N133" s="199" t="s">
        <v>40</v>
      </c>
      <c r="O133" s="71"/>
      <c r="P133" s="200">
        <f t="shared" si="1"/>
        <v>0</v>
      </c>
      <c r="Q133" s="200">
        <v>0</v>
      </c>
      <c r="R133" s="200">
        <f t="shared" si="2"/>
        <v>0</v>
      </c>
      <c r="S133" s="200">
        <v>0</v>
      </c>
      <c r="T133" s="201">
        <f t="shared" si="3"/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2" t="s">
        <v>172</v>
      </c>
      <c r="AT133" s="202" t="s">
        <v>167</v>
      </c>
      <c r="AU133" s="202" t="s">
        <v>82</v>
      </c>
      <c r="AY133" s="17" t="s">
        <v>164</v>
      </c>
      <c r="BE133" s="203">
        <f t="shared" si="4"/>
        <v>0</v>
      </c>
      <c r="BF133" s="203">
        <f t="shared" si="5"/>
        <v>0</v>
      </c>
      <c r="BG133" s="203">
        <f t="shared" si="6"/>
        <v>0</v>
      </c>
      <c r="BH133" s="203">
        <f t="shared" si="7"/>
        <v>0</v>
      </c>
      <c r="BI133" s="203">
        <f t="shared" si="8"/>
        <v>0</v>
      </c>
      <c r="BJ133" s="17" t="s">
        <v>82</v>
      </c>
      <c r="BK133" s="203">
        <f t="shared" si="9"/>
        <v>0</v>
      </c>
      <c r="BL133" s="17" t="s">
        <v>172</v>
      </c>
      <c r="BM133" s="202" t="s">
        <v>306</v>
      </c>
    </row>
    <row r="134" spans="1:65" s="2" customFormat="1" ht="16.5" customHeight="1">
      <c r="A134" s="34"/>
      <c r="B134" s="35"/>
      <c r="C134" s="191" t="s">
        <v>247</v>
      </c>
      <c r="D134" s="191" t="s">
        <v>167</v>
      </c>
      <c r="E134" s="192" t="s">
        <v>2879</v>
      </c>
      <c r="F134" s="193" t="s">
        <v>2880</v>
      </c>
      <c r="G134" s="194" t="s">
        <v>204</v>
      </c>
      <c r="H134" s="195">
        <v>19</v>
      </c>
      <c r="I134" s="196"/>
      <c r="J134" s="197">
        <f t="shared" si="0"/>
        <v>0</v>
      </c>
      <c r="K134" s="193" t="s">
        <v>1</v>
      </c>
      <c r="L134" s="39"/>
      <c r="M134" s="198" t="s">
        <v>1</v>
      </c>
      <c r="N134" s="199" t="s">
        <v>40</v>
      </c>
      <c r="O134" s="71"/>
      <c r="P134" s="200">
        <f t="shared" si="1"/>
        <v>0</v>
      </c>
      <c r="Q134" s="200">
        <v>0</v>
      </c>
      <c r="R134" s="200">
        <f t="shared" si="2"/>
        <v>0</v>
      </c>
      <c r="S134" s="200">
        <v>0</v>
      </c>
      <c r="T134" s="201">
        <f t="shared" si="3"/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2" t="s">
        <v>172</v>
      </c>
      <c r="AT134" s="202" t="s">
        <v>167</v>
      </c>
      <c r="AU134" s="202" t="s">
        <v>82</v>
      </c>
      <c r="AY134" s="17" t="s">
        <v>164</v>
      </c>
      <c r="BE134" s="203">
        <f t="shared" si="4"/>
        <v>0</v>
      </c>
      <c r="BF134" s="203">
        <f t="shared" si="5"/>
        <v>0</v>
      </c>
      <c r="BG134" s="203">
        <f t="shared" si="6"/>
        <v>0</v>
      </c>
      <c r="BH134" s="203">
        <f t="shared" si="7"/>
        <v>0</v>
      </c>
      <c r="BI134" s="203">
        <f t="shared" si="8"/>
        <v>0</v>
      </c>
      <c r="BJ134" s="17" t="s">
        <v>82</v>
      </c>
      <c r="BK134" s="203">
        <f t="shared" si="9"/>
        <v>0</v>
      </c>
      <c r="BL134" s="17" t="s">
        <v>172</v>
      </c>
      <c r="BM134" s="202" t="s">
        <v>320</v>
      </c>
    </row>
    <row r="135" spans="1:65" s="2" customFormat="1" ht="16.5" customHeight="1">
      <c r="A135" s="34"/>
      <c r="B135" s="35"/>
      <c r="C135" s="191" t="s">
        <v>253</v>
      </c>
      <c r="D135" s="191" t="s">
        <v>167</v>
      </c>
      <c r="E135" s="192" t="s">
        <v>2881</v>
      </c>
      <c r="F135" s="193" t="s">
        <v>2882</v>
      </c>
      <c r="G135" s="194" t="s">
        <v>1267</v>
      </c>
      <c r="H135" s="195">
        <v>1</v>
      </c>
      <c r="I135" s="196"/>
      <c r="J135" s="197">
        <f t="shared" si="0"/>
        <v>0</v>
      </c>
      <c r="K135" s="193" t="s">
        <v>1</v>
      </c>
      <c r="L135" s="39"/>
      <c r="M135" s="198" t="s">
        <v>1</v>
      </c>
      <c r="N135" s="199" t="s">
        <v>40</v>
      </c>
      <c r="O135" s="71"/>
      <c r="P135" s="200">
        <f t="shared" si="1"/>
        <v>0</v>
      </c>
      <c r="Q135" s="200">
        <v>0</v>
      </c>
      <c r="R135" s="200">
        <f t="shared" si="2"/>
        <v>0</v>
      </c>
      <c r="S135" s="200">
        <v>0</v>
      </c>
      <c r="T135" s="201">
        <f t="shared" si="3"/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2" t="s">
        <v>172</v>
      </c>
      <c r="AT135" s="202" t="s">
        <v>167</v>
      </c>
      <c r="AU135" s="202" t="s">
        <v>82</v>
      </c>
      <c r="AY135" s="17" t="s">
        <v>164</v>
      </c>
      <c r="BE135" s="203">
        <f t="shared" si="4"/>
        <v>0</v>
      </c>
      <c r="BF135" s="203">
        <f t="shared" si="5"/>
        <v>0</v>
      </c>
      <c r="BG135" s="203">
        <f t="shared" si="6"/>
        <v>0</v>
      </c>
      <c r="BH135" s="203">
        <f t="shared" si="7"/>
        <v>0</v>
      </c>
      <c r="BI135" s="203">
        <f t="shared" si="8"/>
        <v>0</v>
      </c>
      <c r="BJ135" s="17" t="s">
        <v>82</v>
      </c>
      <c r="BK135" s="203">
        <f t="shared" si="9"/>
        <v>0</v>
      </c>
      <c r="BL135" s="17" t="s">
        <v>172</v>
      </c>
      <c r="BM135" s="202" t="s">
        <v>344</v>
      </c>
    </row>
    <row r="136" spans="1:65" s="2" customFormat="1" ht="16.5" customHeight="1">
      <c r="A136" s="34"/>
      <c r="B136" s="35"/>
      <c r="C136" s="191" t="s">
        <v>261</v>
      </c>
      <c r="D136" s="191" t="s">
        <v>167</v>
      </c>
      <c r="E136" s="192" t="s">
        <v>2883</v>
      </c>
      <c r="F136" s="193" t="s">
        <v>2884</v>
      </c>
      <c r="G136" s="194" t="s">
        <v>1267</v>
      </c>
      <c r="H136" s="195">
        <v>1</v>
      </c>
      <c r="I136" s="196"/>
      <c r="J136" s="197">
        <f t="shared" si="0"/>
        <v>0</v>
      </c>
      <c r="K136" s="193" t="s">
        <v>1</v>
      </c>
      <c r="L136" s="39"/>
      <c r="M136" s="198" t="s">
        <v>1</v>
      </c>
      <c r="N136" s="199" t="s">
        <v>40</v>
      </c>
      <c r="O136" s="71"/>
      <c r="P136" s="200">
        <f t="shared" si="1"/>
        <v>0</v>
      </c>
      <c r="Q136" s="200">
        <v>0</v>
      </c>
      <c r="R136" s="200">
        <f t="shared" si="2"/>
        <v>0</v>
      </c>
      <c r="S136" s="200">
        <v>0</v>
      </c>
      <c r="T136" s="201">
        <f t="shared" si="3"/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2" t="s">
        <v>172</v>
      </c>
      <c r="AT136" s="202" t="s">
        <v>167</v>
      </c>
      <c r="AU136" s="202" t="s">
        <v>82</v>
      </c>
      <c r="AY136" s="17" t="s">
        <v>164</v>
      </c>
      <c r="BE136" s="203">
        <f t="shared" si="4"/>
        <v>0</v>
      </c>
      <c r="BF136" s="203">
        <f t="shared" si="5"/>
        <v>0</v>
      </c>
      <c r="BG136" s="203">
        <f t="shared" si="6"/>
        <v>0</v>
      </c>
      <c r="BH136" s="203">
        <f t="shared" si="7"/>
        <v>0</v>
      </c>
      <c r="BI136" s="203">
        <f t="shared" si="8"/>
        <v>0</v>
      </c>
      <c r="BJ136" s="17" t="s">
        <v>82</v>
      </c>
      <c r="BK136" s="203">
        <f t="shared" si="9"/>
        <v>0</v>
      </c>
      <c r="BL136" s="17" t="s">
        <v>172</v>
      </c>
      <c r="BM136" s="202" t="s">
        <v>360</v>
      </c>
    </row>
    <row r="137" spans="1:65" s="2" customFormat="1" ht="16.5" customHeight="1">
      <c r="A137" s="34"/>
      <c r="B137" s="35"/>
      <c r="C137" s="191" t="s">
        <v>268</v>
      </c>
      <c r="D137" s="191" t="s">
        <v>167</v>
      </c>
      <c r="E137" s="192" t="s">
        <v>2885</v>
      </c>
      <c r="F137" s="193" t="s">
        <v>2886</v>
      </c>
      <c r="G137" s="194" t="s">
        <v>1267</v>
      </c>
      <c r="H137" s="195">
        <v>2</v>
      </c>
      <c r="I137" s="196"/>
      <c r="J137" s="197">
        <f t="shared" si="0"/>
        <v>0</v>
      </c>
      <c r="K137" s="193" t="s">
        <v>1</v>
      </c>
      <c r="L137" s="39"/>
      <c r="M137" s="198" t="s">
        <v>1</v>
      </c>
      <c r="N137" s="199" t="s">
        <v>40</v>
      </c>
      <c r="O137" s="71"/>
      <c r="P137" s="200">
        <f t="shared" si="1"/>
        <v>0</v>
      </c>
      <c r="Q137" s="200">
        <v>0</v>
      </c>
      <c r="R137" s="200">
        <f t="shared" si="2"/>
        <v>0</v>
      </c>
      <c r="S137" s="200">
        <v>0</v>
      </c>
      <c r="T137" s="201">
        <f t="shared" si="3"/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2" t="s">
        <v>172</v>
      </c>
      <c r="AT137" s="202" t="s">
        <v>167</v>
      </c>
      <c r="AU137" s="202" t="s">
        <v>82</v>
      </c>
      <c r="AY137" s="17" t="s">
        <v>164</v>
      </c>
      <c r="BE137" s="203">
        <f t="shared" si="4"/>
        <v>0</v>
      </c>
      <c r="BF137" s="203">
        <f t="shared" si="5"/>
        <v>0</v>
      </c>
      <c r="BG137" s="203">
        <f t="shared" si="6"/>
        <v>0</v>
      </c>
      <c r="BH137" s="203">
        <f t="shared" si="7"/>
        <v>0</v>
      </c>
      <c r="BI137" s="203">
        <f t="shared" si="8"/>
        <v>0</v>
      </c>
      <c r="BJ137" s="17" t="s">
        <v>82</v>
      </c>
      <c r="BK137" s="203">
        <f t="shared" si="9"/>
        <v>0</v>
      </c>
      <c r="BL137" s="17" t="s">
        <v>172</v>
      </c>
      <c r="BM137" s="202" t="s">
        <v>373</v>
      </c>
    </row>
    <row r="138" spans="1:65" s="12" customFormat="1" ht="25.9" customHeight="1">
      <c r="B138" s="175"/>
      <c r="C138" s="176"/>
      <c r="D138" s="177" t="s">
        <v>74</v>
      </c>
      <c r="E138" s="178" t="s">
        <v>2887</v>
      </c>
      <c r="F138" s="178" t="s">
        <v>2888</v>
      </c>
      <c r="G138" s="176"/>
      <c r="H138" s="176"/>
      <c r="I138" s="179"/>
      <c r="J138" s="180">
        <f>BK138</f>
        <v>0</v>
      </c>
      <c r="K138" s="176"/>
      <c r="L138" s="181"/>
      <c r="M138" s="182"/>
      <c r="N138" s="183"/>
      <c r="O138" s="183"/>
      <c r="P138" s="184">
        <f>P139</f>
        <v>0</v>
      </c>
      <c r="Q138" s="183"/>
      <c r="R138" s="184">
        <f>R139</f>
        <v>0</v>
      </c>
      <c r="S138" s="183"/>
      <c r="T138" s="185">
        <f>T139</f>
        <v>0</v>
      </c>
      <c r="AR138" s="186" t="s">
        <v>82</v>
      </c>
      <c r="AT138" s="187" t="s">
        <v>74</v>
      </c>
      <c r="AU138" s="187" t="s">
        <v>75</v>
      </c>
      <c r="AY138" s="186" t="s">
        <v>164</v>
      </c>
      <c r="BK138" s="188">
        <f>BK139</f>
        <v>0</v>
      </c>
    </row>
    <row r="139" spans="1:65" s="2" customFormat="1" ht="26.45" customHeight="1">
      <c r="A139" s="34"/>
      <c r="B139" s="35"/>
      <c r="C139" s="191" t="s">
        <v>276</v>
      </c>
      <c r="D139" s="191" t="s">
        <v>167</v>
      </c>
      <c r="E139" s="192" t="s">
        <v>2889</v>
      </c>
      <c r="F139" s="193" t="s">
        <v>2890</v>
      </c>
      <c r="G139" s="194" t="s">
        <v>1267</v>
      </c>
      <c r="H139" s="195">
        <v>2</v>
      </c>
      <c r="I139" s="196"/>
      <c r="J139" s="197">
        <f>ROUND(I139*H139,2)</f>
        <v>0</v>
      </c>
      <c r="K139" s="193" t="s">
        <v>1</v>
      </c>
      <c r="L139" s="39"/>
      <c r="M139" s="198" t="s">
        <v>1</v>
      </c>
      <c r="N139" s="199" t="s">
        <v>40</v>
      </c>
      <c r="O139" s="71"/>
      <c r="P139" s="200">
        <f>O139*H139</f>
        <v>0</v>
      </c>
      <c r="Q139" s="200">
        <v>0</v>
      </c>
      <c r="R139" s="200">
        <f>Q139*H139</f>
        <v>0</v>
      </c>
      <c r="S139" s="200">
        <v>0</v>
      </c>
      <c r="T139" s="201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2" t="s">
        <v>172</v>
      </c>
      <c r="AT139" s="202" t="s">
        <v>167</v>
      </c>
      <c r="AU139" s="202" t="s">
        <v>82</v>
      </c>
      <c r="AY139" s="17" t="s">
        <v>164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17" t="s">
        <v>82</v>
      </c>
      <c r="BK139" s="203">
        <f>ROUND(I139*H139,2)</f>
        <v>0</v>
      </c>
      <c r="BL139" s="17" t="s">
        <v>172</v>
      </c>
      <c r="BM139" s="202" t="s">
        <v>384</v>
      </c>
    </row>
    <row r="140" spans="1:65" s="12" customFormat="1" ht="25.9" customHeight="1">
      <c r="B140" s="175"/>
      <c r="C140" s="176"/>
      <c r="D140" s="177" t="s">
        <v>74</v>
      </c>
      <c r="E140" s="178" t="s">
        <v>2891</v>
      </c>
      <c r="F140" s="178" t="s">
        <v>2892</v>
      </c>
      <c r="G140" s="176"/>
      <c r="H140" s="176"/>
      <c r="I140" s="179"/>
      <c r="J140" s="180">
        <f>BK140</f>
        <v>0</v>
      </c>
      <c r="K140" s="176"/>
      <c r="L140" s="181"/>
      <c r="M140" s="182"/>
      <c r="N140" s="183"/>
      <c r="O140" s="183"/>
      <c r="P140" s="184">
        <f>SUM(P141:P146)</f>
        <v>0</v>
      </c>
      <c r="Q140" s="183"/>
      <c r="R140" s="184">
        <f>SUM(R141:R146)</f>
        <v>0</v>
      </c>
      <c r="S140" s="183"/>
      <c r="T140" s="185">
        <f>SUM(T141:T146)</f>
        <v>0</v>
      </c>
      <c r="AR140" s="186" t="s">
        <v>82</v>
      </c>
      <c r="AT140" s="187" t="s">
        <v>74</v>
      </c>
      <c r="AU140" s="187" t="s">
        <v>75</v>
      </c>
      <c r="AY140" s="186" t="s">
        <v>164</v>
      </c>
      <c r="BK140" s="188">
        <f>SUM(BK141:BK146)</f>
        <v>0</v>
      </c>
    </row>
    <row r="141" spans="1:65" s="2" customFormat="1" ht="24" customHeight="1">
      <c r="A141" s="34"/>
      <c r="B141" s="35"/>
      <c r="C141" s="191" t="s">
        <v>8</v>
      </c>
      <c r="D141" s="191" t="s">
        <v>167</v>
      </c>
      <c r="E141" s="192" t="s">
        <v>2893</v>
      </c>
      <c r="F141" s="193" t="s">
        <v>2894</v>
      </c>
      <c r="G141" s="194" t="s">
        <v>1267</v>
      </c>
      <c r="H141" s="195">
        <v>1</v>
      </c>
      <c r="I141" s="196"/>
      <c r="J141" s="197">
        <f t="shared" ref="J141:J146" si="10">ROUND(I141*H141,2)</f>
        <v>0</v>
      </c>
      <c r="K141" s="193" t="s">
        <v>1</v>
      </c>
      <c r="L141" s="39"/>
      <c r="M141" s="198" t="s">
        <v>1</v>
      </c>
      <c r="N141" s="199" t="s">
        <v>40</v>
      </c>
      <c r="O141" s="71"/>
      <c r="P141" s="200">
        <f t="shared" ref="P141:P146" si="11">O141*H141</f>
        <v>0</v>
      </c>
      <c r="Q141" s="200">
        <v>0</v>
      </c>
      <c r="R141" s="200">
        <f t="shared" ref="R141:R146" si="12">Q141*H141</f>
        <v>0</v>
      </c>
      <c r="S141" s="200">
        <v>0</v>
      </c>
      <c r="T141" s="201">
        <f t="shared" ref="T141:T146" si="13"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2" t="s">
        <v>172</v>
      </c>
      <c r="AT141" s="202" t="s">
        <v>167</v>
      </c>
      <c r="AU141" s="202" t="s">
        <v>82</v>
      </c>
      <c r="AY141" s="17" t="s">
        <v>164</v>
      </c>
      <c r="BE141" s="203">
        <f t="shared" ref="BE141:BE146" si="14">IF(N141="základní",J141,0)</f>
        <v>0</v>
      </c>
      <c r="BF141" s="203">
        <f t="shared" ref="BF141:BF146" si="15">IF(N141="snížená",J141,0)</f>
        <v>0</v>
      </c>
      <c r="BG141" s="203">
        <f t="shared" ref="BG141:BG146" si="16">IF(N141="zákl. přenesená",J141,0)</f>
        <v>0</v>
      </c>
      <c r="BH141" s="203">
        <f t="shared" ref="BH141:BH146" si="17">IF(N141="sníž. přenesená",J141,0)</f>
        <v>0</v>
      </c>
      <c r="BI141" s="203">
        <f t="shared" ref="BI141:BI146" si="18">IF(N141="nulová",J141,0)</f>
        <v>0</v>
      </c>
      <c r="BJ141" s="17" t="s">
        <v>82</v>
      </c>
      <c r="BK141" s="203">
        <f t="shared" ref="BK141:BK146" si="19">ROUND(I141*H141,2)</f>
        <v>0</v>
      </c>
      <c r="BL141" s="17" t="s">
        <v>172</v>
      </c>
      <c r="BM141" s="202" t="s">
        <v>396</v>
      </c>
    </row>
    <row r="142" spans="1:65" s="2" customFormat="1" ht="24" customHeight="1">
      <c r="A142" s="34"/>
      <c r="B142" s="35"/>
      <c r="C142" s="191" t="s">
        <v>290</v>
      </c>
      <c r="D142" s="191" t="s">
        <v>167</v>
      </c>
      <c r="E142" s="192" t="s">
        <v>2895</v>
      </c>
      <c r="F142" s="193" t="s">
        <v>2896</v>
      </c>
      <c r="G142" s="194" t="s">
        <v>1267</v>
      </c>
      <c r="H142" s="195">
        <v>1</v>
      </c>
      <c r="I142" s="196"/>
      <c r="J142" s="197">
        <f t="shared" si="10"/>
        <v>0</v>
      </c>
      <c r="K142" s="193" t="s">
        <v>1</v>
      </c>
      <c r="L142" s="39"/>
      <c r="M142" s="198" t="s">
        <v>1</v>
      </c>
      <c r="N142" s="199" t="s">
        <v>40</v>
      </c>
      <c r="O142" s="71"/>
      <c r="P142" s="200">
        <f t="shared" si="11"/>
        <v>0</v>
      </c>
      <c r="Q142" s="200">
        <v>0</v>
      </c>
      <c r="R142" s="200">
        <f t="shared" si="12"/>
        <v>0</v>
      </c>
      <c r="S142" s="200">
        <v>0</v>
      </c>
      <c r="T142" s="201">
        <f t="shared" si="13"/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2" t="s">
        <v>172</v>
      </c>
      <c r="AT142" s="202" t="s">
        <v>167</v>
      </c>
      <c r="AU142" s="202" t="s">
        <v>82</v>
      </c>
      <c r="AY142" s="17" t="s">
        <v>164</v>
      </c>
      <c r="BE142" s="203">
        <f t="shared" si="14"/>
        <v>0</v>
      </c>
      <c r="BF142" s="203">
        <f t="shared" si="15"/>
        <v>0</v>
      </c>
      <c r="BG142" s="203">
        <f t="shared" si="16"/>
        <v>0</v>
      </c>
      <c r="BH142" s="203">
        <f t="shared" si="17"/>
        <v>0</v>
      </c>
      <c r="BI142" s="203">
        <f t="shared" si="18"/>
        <v>0</v>
      </c>
      <c r="BJ142" s="17" t="s">
        <v>82</v>
      </c>
      <c r="BK142" s="203">
        <f t="shared" si="19"/>
        <v>0</v>
      </c>
      <c r="BL142" s="17" t="s">
        <v>172</v>
      </c>
      <c r="BM142" s="202" t="s">
        <v>406</v>
      </c>
    </row>
    <row r="143" spans="1:65" s="2" customFormat="1" ht="16.5" customHeight="1">
      <c r="A143" s="34"/>
      <c r="B143" s="35"/>
      <c r="C143" s="191" t="s">
        <v>298</v>
      </c>
      <c r="D143" s="191" t="s">
        <v>167</v>
      </c>
      <c r="E143" s="192" t="s">
        <v>2897</v>
      </c>
      <c r="F143" s="193" t="s">
        <v>2898</v>
      </c>
      <c r="G143" s="194" t="s">
        <v>1267</v>
      </c>
      <c r="H143" s="195">
        <v>1</v>
      </c>
      <c r="I143" s="196"/>
      <c r="J143" s="197">
        <f t="shared" si="10"/>
        <v>0</v>
      </c>
      <c r="K143" s="193" t="s">
        <v>1</v>
      </c>
      <c r="L143" s="39"/>
      <c r="M143" s="198" t="s">
        <v>1</v>
      </c>
      <c r="N143" s="199" t="s">
        <v>40</v>
      </c>
      <c r="O143" s="71"/>
      <c r="P143" s="200">
        <f t="shared" si="11"/>
        <v>0</v>
      </c>
      <c r="Q143" s="200">
        <v>0</v>
      </c>
      <c r="R143" s="200">
        <f t="shared" si="12"/>
        <v>0</v>
      </c>
      <c r="S143" s="200">
        <v>0</v>
      </c>
      <c r="T143" s="201">
        <f t="shared" si="13"/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2" t="s">
        <v>172</v>
      </c>
      <c r="AT143" s="202" t="s">
        <v>167</v>
      </c>
      <c r="AU143" s="202" t="s">
        <v>82</v>
      </c>
      <c r="AY143" s="17" t="s">
        <v>164</v>
      </c>
      <c r="BE143" s="203">
        <f t="shared" si="14"/>
        <v>0</v>
      </c>
      <c r="BF143" s="203">
        <f t="shared" si="15"/>
        <v>0</v>
      </c>
      <c r="BG143" s="203">
        <f t="shared" si="16"/>
        <v>0</v>
      </c>
      <c r="BH143" s="203">
        <f t="shared" si="17"/>
        <v>0</v>
      </c>
      <c r="BI143" s="203">
        <f t="shared" si="18"/>
        <v>0</v>
      </c>
      <c r="BJ143" s="17" t="s">
        <v>82</v>
      </c>
      <c r="BK143" s="203">
        <f t="shared" si="19"/>
        <v>0</v>
      </c>
      <c r="BL143" s="17" t="s">
        <v>172</v>
      </c>
      <c r="BM143" s="202" t="s">
        <v>416</v>
      </c>
    </row>
    <row r="144" spans="1:65" s="2" customFormat="1" ht="16.5" customHeight="1">
      <c r="A144" s="34"/>
      <c r="B144" s="35"/>
      <c r="C144" s="191" t="s">
        <v>306</v>
      </c>
      <c r="D144" s="191" t="s">
        <v>167</v>
      </c>
      <c r="E144" s="192" t="s">
        <v>2899</v>
      </c>
      <c r="F144" s="193" t="s">
        <v>2900</v>
      </c>
      <c r="G144" s="194" t="s">
        <v>1267</v>
      </c>
      <c r="H144" s="195">
        <v>1</v>
      </c>
      <c r="I144" s="196"/>
      <c r="J144" s="197">
        <f t="shared" si="10"/>
        <v>0</v>
      </c>
      <c r="K144" s="193" t="s">
        <v>1</v>
      </c>
      <c r="L144" s="39"/>
      <c r="M144" s="198" t="s">
        <v>1</v>
      </c>
      <c r="N144" s="199" t="s">
        <v>40</v>
      </c>
      <c r="O144" s="71"/>
      <c r="P144" s="200">
        <f t="shared" si="11"/>
        <v>0</v>
      </c>
      <c r="Q144" s="200">
        <v>0</v>
      </c>
      <c r="R144" s="200">
        <f t="shared" si="12"/>
        <v>0</v>
      </c>
      <c r="S144" s="200">
        <v>0</v>
      </c>
      <c r="T144" s="201">
        <f t="shared" si="13"/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2" t="s">
        <v>172</v>
      </c>
      <c r="AT144" s="202" t="s">
        <v>167</v>
      </c>
      <c r="AU144" s="202" t="s">
        <v>82</v>
      </c>
      <c r="AY144" s="17" t="s">
        <v>164</v>
      </c>
      <c r="BE144" s="203">
        <f t="shared" si="14"/>
        <v>0</v>
      </c>
      <c r="BF144" s="203">
        <f t="shared" si="15"/>
        <v>0</v>
      </c>
      <c r="BG144" s="203">
        <f t="shared" si="16"/>
        <v>0</v>
      </c>
      <c r="BH144" s="203">
        <f t="shared" si="17"/>
        <v>0</v>
      </c>
      <c r="BI144" s="203">
        <f t="shared" si="18"/>
        <v>0</v>
      </c>
      <c r="BJ144" s="17" t="s">
        <v>82</v>
      </c>
      <c r="BK144" s="203">
        <f t="shared" si="19"/>
        <v>0</v>
      </c>
      <c r="BL144" s="17" t="s">
        <v>172</v>
      </c>
      <c r="BM144" s="202" t="s">
        <v>432</v>
      </c>
    </row>
    <row r="145" spans="1:65" s="2" customFormat="1" ht="16.5" customHeight="1">
      <c r="A145" s="34"/>
      <c r="B145" s="35"/>
      <c r="C145" s="191" t="s">
        <v>312</v>
      </c>
      <c r="D145" s="191" t="s">
        <v>167</v>
      </c>
      <c r="E145" s="192" t="s">
        <v>2901</v>
      </c>
      <c r="F145" s="193" t="s">
        <v>2902</v>
      </c>
      <c r="G145" s="194" t="s">
        <v>1267</v>
      </c>
      <c r="H145" s="195">
        <v>1</v>
      </c>
      <c r="I145" s="196"/>
      <c r="J145" s="197">
        <f t="shared" si="10"/>
        <v>0</v>
      </c>
      <c r="K145" s="193" t="s">
        <v>1</v>
      </c>
      <c r="L145" s="39"/>
      <c r="M145" s="198" t="s">
        <v>1</v>
      </c>
      <c r="N145" s="199" t="s">
        <v>40</v>
      </c>
      <c r="O145" s="71"/>
      <c r="P145" s="200">
        <f t="shared" si="11"/>
        <v>0</v>
      </c>
      <c r="Q145" s="200">
        <v>0</v>
      </c>
      <c r="R145" s="200">
        <f t="shared" si="12"/>
        <v>0</v>
      </c>
      <c r="S145" s="200">
        <v>0</v>
      </c>
      <c r="T145" s="201">
        <f t="shared" si="13"/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2" t="s">
        <v>172</v>
      </c>
      <c r="AT145" s="202" t="s">
        <v>167</v>
      </c>
      <c r="AU145" s="202" t="s">
        <v>82</v>
      </c>
      <c r="AY145" s="17" t="s">
        <v>164</v>
      </c>
      <c r="BE145" s="203">
        <f t="shared" si="14"/>
        <v>0</v>
      </c>
      <c r="BF145" s="203">
        <f t="shared" si="15"/>
        <v>0</v>
      </c>
      <c r="BG145" s="203">
        <f t="shared" si="16"/>
        <v>0</v>
      </c>
      <c r="BH145" s="203">
        <f t="shared" si="17"/>
        <v>0</v>
      </c>
      <c r="BI145" s="203">
        <f t="shared" si="18"/>
        <v>0</v>
      </c>
      <c r="BJ145" s="17" t="s">
        <v>82</v>
      </c>
      <c r="BK145" s="203">
        <f t="shared" si="19"/>
        <v>0</v>
      </c>
      <c r="BL145" s="17" t="s">
        <v>172</v>
      </c>
      <c r="BM145" s="202" t="s">
        <v>444</v>
      </c>
    </row>
    <row r="146" spans="1:65" s="2" customFormat="1" ht="16.5" customHeight="1">
      <c r="A146" s="34"/>
      <c r="B146" s="35"/>
      <c r="C146" s="191" t="s">
        <v>320</v>
      </c>
      <c r="D146" s="191" t="s">
        <v>167</v>
      </c>
      <c r="E146" s="192" t="s">
        <v>2903</v>
      </c>
      <c r="F146" s="193" t="s">
        <v>1342</v>
      </c>
      <c r="G146" s="194" t="s">
        <v>1267</v>
      </c>
      <c r="H146" s="195">
        <v>1</v>
      </c>
      <c r="I146" s="196"/>
      <c r="J146" s="197">
        <f t="shared" si="10"/>
        <v>0</v>
      </c>
      <c r="K146" s="193" t="s">
        <v>1</v>
      </c>
      <c r="L146" s="39"/>
      <c r="M146" s="246" t="s">
        <v>1</v>
      </c>
      <c r="N146" s="247" t="s">
        <v>40</v>
      </c>
      <c r="O146" s="248"/>
      <c r="P146" s="249">
        <f t="shared" si="11"/>
        <v>0</v>
      </c>
      <c r="Q146" s="249">
        <v>0</v>
      </c>
      <c r="R146" s="249">
        <f t="shared" si="12"/>
        <v>0</v>
      </c>
      <c r="S146" s="249">
        <v>0</v>
      </c>
      <c r="T146" s="250">
        <f t="shared" si="13"/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2" t="s">
        <v>172</v>
      </c>
      <c r="AT146" s="202" t="s">
        <v>167</v>
      </c>
      <c r="AU146" s="202" t="s">
        <v>82</v>
      </c>
      <c r="AY146" s="17" t="s">
        <v>164</v>
      </c>
      <c r="BE146" s="203">
        <f t="shared" si="14"/>
        <v>0</v>
      </c>
      <c r="BF146" s="203">
        <f t="shared" si="15"/>
        <v>0</v>
      </c>
      <c r="BG146" s="203">
        <f t="shared" si="16"/>
        <v>0</v>
      </c>
      <c r="BH146" s="203">
        <f t="shared" si="17"/>
        <v>0</v>
      </c>
      <c r="BI146" s="203">
        <f t="shared" si="18"/>
        <v>0</v>
      </c>
      <c r="BJ146" s="17" t="s">
        <v>82</v>
      </c>
      <c r="BK146" s="203">
        <f t="shared" si="19"/>
        <v>0</v>
      </c>
      <c r="BL146" s="17" t="s">
        <v>172</v>
      </c>
      <c r="BM146" s="202" t="s">
        <v>2904</v>
      </c>
    </row>
    <row r="147" spans="1:65" s="2" customFormat="1" ht="6.95" customHeight="1">
      <c r="A147" s="34"/>
      <c r="B147" s="54"/>
      <c r="C147" s="55"/>
      <c r="D147" s="55"/>
      <c r="E147" s="55"/>
      <c r="F147" s="55"/>
      <c r="G147" s="55"/>
      <c r="H147" s="55"/>
      <c r="I147" s="55"/>
      <c r="J147" s="55"/>
      <c r="K147" s="55"/>
      <c r="L147" s="39"/>
      <c r="M147" s="34"/>
      <c r="O147" s="34"/>
      <c r="P147" s="34"/>
      <c r="Q147" s="34"/>
      <c r="R147" s="34"/>
      <c r="S147" s="34"/>
      <c r="T147" s="34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</row>
  </sheetData>
  <sheetProtection algorithmName="SHA-512" hashValue="278fIMCAMXpDdn8pbGj7TgLJSNf8bxiY78iCKiowKlA4lpUTxappe2oh8kR1rnXDCtBEMkPUxFumPwYHrgOSug==" saltValue="YblTBTBwTcV3CuqP1eDTTH2da2na2TERWQ+y4Vhm+YqGlvMIlXkyLPjf2NyFmvpX4cvYSVgobXDVEmKt5lCXHg==" spinCount="100000" sheet="1" objects="1" scenarios="1" formatColumns="0" formatRows="0" autoFilter="0"/>
  <autoFilter ref="C122:K146" xr:uid="{00000000-0009-0000-0000-000008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20</vt:i4>
      </vt:variant>
    </vt:vector>
  </HeadingPairs>
  <TitlesOfParts>
    <vt:vector size="30" baseType="lpstr">
      <vt:lpstr>Rekapitulace stavby</vt:lpstr>
      <vt:lpstr>D1.14.1 - Stavební</vt:lpstr>
      <vt:lpstr>D1.14.4a - Vytápění</vt:lpstr>
      <vt:lpstr>D1.14.4c - Vzduchotechnik...</vt:lpstr>
      <vt:lpstr>D1.14.4e - Zdravotně tech...</vt:lpstr>
      <vt:lpstr>D1.14.4g - Silnoproudá el...</vt:lpstr>
      <vt:lpstr>D1.14.4h1 - Slaboproudá e...</vt:lpstr>
      <vt:lpstr>D1.14.4h3 - Elektrická po...</vt:lpstr>
      <vt:lpstr>D1.14.4i - Medicinální plyny</vt:lpstr>
      <vt:lpstr>VRN - Vedlejší rozpočtové...</vt:lpstr>
      <vt:lpstr>'D1.14.1 - Stavební'!Názvy_tisku</vt:lpstr>
      <vt:lpstr>'D1.14.4a - Vytápění'!Názvy_tisku</vt:lpstr>
      <vt:lpstr>'D1.14.4c - Vzduchotechnik...'!Názvy_tisku</vt:lpstr>
      <vt:lpstr>'D1.14.4e - Zdravotně tech...'!Názvy_tisku</vt:lpstr>
      <vt:lpstr>'D1.14.4g - Silnoproudá el...'!Názvy_tisku</vt:lpstr>
      <vt:lpstr>'D1.14.4h1 - Slaboproudá e...'!Názvy_tisku</vt:lpstr>
      <vt:lpstr>'D1.14.4h3 - Elektrická po...'!Názvy_tisku</vt:lpstr>
      <vt:lpstr>'D1.14.4i - Medicinální plyny'!Názvy_tisku</vt:lpstr>
      <vt:lpstr>'Rekapitulace stavby'!Názvy_tisku</vt:lpstr>
      <vt:lpstr>'VRN - Vedlejší rozpočtové...'!Názvy_tisku</vt:lpstr>
      <vt:lpstr>'D1.14.1 - Stavební'!Oblast_tisku</vt:lpstr>
      <vt:lpstr>'D1.14.4a - Vytápění'!Oblast_tisku</vt:lpstr>
      <vt:lpstr>'D1.14.4c - Vzduchotechnik...'!Oblast_tisku</vt:lpstr>
      <vt:lpstr>'D1.14.4e - Zdravotně tech...'!Oblast_tisku</vt:lpstr>
      <vt:lpstr>'D1.14.4g - Silnoproudá el...'!Oblast_tisku</vt:lpstr>
      <vt:lpstr>'D1.14.4h1 - Slaboproudá e...'!Oblast_tisku</vt:lpstr>
      <vt:lpstr>'D1.14.4h3 - Elektrická po...'!Oblast_tisku</vt:lpstr>
      <vt:lpstr>'D1.14.4i - Medicinální plyny'!Oblast_tisku</vt:lpstr>
      <vt:lpstr>'Rekapitulace stavby'!Oblast_tisku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Avuk</dc:creator>
  <cp:lastModifiedBy>Marek Avuk</cp:lastModifiedBy>
  <dcterms:created xsi:type="dcterms:W3CDTF">2024-03-19T11:44:37Z</dcterms:created>
  <dcterms:modified xsi:type="dcterms:W3CDTF">2024-03-19T11:52:02Z</dcterms:modified>
</cp:coreProperties>
</file>