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E:\!_Prenos\"/>
    </mc:Choice>
  </mc:AlternateContent>
  <bookViews>
    <workbookView xWindow="0" yWindow="0" windowWidth="0" windowHeight="0"/>
  </bookViews>
  <sheets>
    <sheet name="Rekapitulace stavby" sheetId="1" r:id="rId1"/>
    <sheet name="000 - Vedlejší a ostatní ..." sheetId="2" r:id="rId2"/>
    <sheet name="SO 001 - Demolice stávají..." sheetId="3" r:id="rId3"/>
    <sheet name="SO 110 - Dopravně inženýr..." sheetId="4" r:id="rId4"/>
    <sheet name="SO 201 - Most ev. č. 41020-1" sheetId="5" r:id="rId5"/>
    <sheet name="Seznam figur" sheetId="6" r:id="rId6"/>
    <sheet name="Pokyny pro vyplnění" sheetId="7" r:id="rId7"/>
  </sheets>
  <definedNames>
    <definedName name="_xlnm.Print_Area" localSheetId="0">'Rekapitulace stavby'!$D$4:$AO$36,'Rekapitulace stavby'!$C$42:$AQ$59</definedName>
    <definedName name="_xlnm.Print_Titles" localSheetId="0">'Rekapitulace stavby'!$52:$52</definedName>
    <definedName name="_xlnm._FilterDatabase" localSheetId="1" hidden="1">'000 - Vedlejší a ostatní ...'!$C$79:$K$129</definedName>
    <definedName name="_xlnm.Print_Area" localSheetId="1">'000 - Vedlejší a ostatní ...'!$C$4:$J$39,'000 - Vedlejší a ostatní ...'!$C$45:$J$61,'000 - Vedlejší a ostatní ...'!$C$67:$K$129</definedName>
    <definedName name="_xlnm.Print_Titles" localSheetId="1">'000 - Vedlejší a ostatní ...'!$79:$79</definedName>
    <definedName name="_xlnm._FilterDatabase" localSheetId="2" hidden="1">'SO 001 - Demolice stávají...'!$C$82:$K$212</definedName>
    <definedName name="_xlnm.Print_Area" localSheetId="2">'SO 001 - Demolice stávají...'!$C$4:$J$39,'SO 001 - Demolice stávají...'!$C$45:$J$64,'SO 001 - Demolice stávají...'!$C$70:$K$212</definedName>
    <definedName name="_xlnm.Print_Titles" localSheetId="2">'SO 001 - Demolice stávají...'!$82:$82</definedName>
    <definedName name="_xlnm._FilterDatabase" localSheetId="3" hidden="1">'SO 110 - Dopravně inženýr...'!$C$81:$K$135</definedName>
    <definedName name="_xlnm.Print_Area" localSheetId="3">'SO 110 - Dopravně inženýr...'!$C$4:$J$39,'SO 110 - Dopravně inženýr...'!$C$45:$J$63,'SO 110 - Dopravně inženýr...'!$C$69:$K$135</definedName>
    <definedName name="_xlnm.Print_Titles" localSheetId="3">'SO 110 - Dopravně inženýr...'!$81:$81</definedName>
    <definedName name="_xlnm._FilterDatabase" localSheetId="4" hidden="1">'SO 201 - Most ev. č. 41020-1'!$C$89:$K$349</definedName>
    <definedName name="_xlnm.Print_Area" localSheetId="4">'SO 201 - Most ev. č. 41020-1'!$C$4:$J$39,'SO 201 - Most ev. č. 41020-1'!$C$45:$J$71,'SO 201 - Most ev. č. 41020-1'!$C$77:$K$349</definedName>
    <definedName name="_xlnm.Print_Titles" localSheetId="4">'SO 201 - Most ev. č. 41020-1'!$89:$89</definedName>
    <definedName name="_xlnm.Print_Area" localSheetId="5">'Seznam figur'!$C$4:$G$12</definedName>
    <definedName name="_xlnm.Print_Titles" localSheetId="5">'Seznam figur'!$9:$9</definedName>
    <definedName name="_xlnm.Print_Area" localSheetId="6">'Pokyny pro vyplnění'!$B$2:$K$71,'Pokyny pro vyplnění'!$B$74:$K$118,'Pokyny pro vyplnění'!$B$121:$K$190,'Pokyny pro vyplnění'!$B$198:$K$218</definedName>
  </definedNames>
  <calcPr/>
</workbook>
</file>

<file path=xl/calcChain.xml><?xml version="1.0" encoding="utf-8"?>
<calcChain xmlns="http://schemas.openxmlformats.org/spreadsheetml/2006/main">
  <c i="6" l="1" r="D7"/>
  <c i="5" r="J37"/>
  <c r="J36"/>
  <c i="1" r="AY58"/>
  <c i="5" r="J35"/>
  <c i="1" r="AX58"/>
  <c i="5" r="BI347"/>
  <c r="BH347"/>
  <c r="BG347"/>
  <c r="BF347"/>
  <c r="T347"/>
  <c r="R347"/>
  <c r="P347"/>
  <c r="BI344"/>
  <c r="BH344"/>
  <c r="BG344"/>
  <c r="BF344"/>
  <c r="T344"/>
  <c r="R344"/>
  <c r="P344"/>
  <c r="BI340"/>
  <c r="BH340"/>
  <c r="BG340"/>
  <c r="BF340"/>
  <c r="T340"/>
  <c r="R340"/>
  <c r="P340"/>
  <c r="BI336"/>
  <c r="BH336"/>
  <c r="BG336"/>
  <c r="BF336"/>
  <c r="T336"/>
  <c r="R336"/>
  <c r="P336"/>
  <c r="BI330"/>
  <c r="BH330"/>
  <c r="BG330"/>
  <c r="BF330"/>
  <c r="T330"/>
  <c r="R330"/>
  <c r="P330"/>
  <c r="BI327"/>
  <c r="BH327"/>
  <c r="BG327"/>
  <c r="BF327"/>
  <c r="T327"/>
  <c r="R327"/>
  <c r="P327"/>
  <c r="BI324"/>
  <c r="BH324"/>
  <c r="BG324"/>
  <c r="BF324"/>
  <c r="T324"/>
  <c r="R324"/>
  <c r="P324"/>
  <c r="BI321"/>
  <c r="BH321"/>
  <c r="BG321"/>
  <c r="BF321"/>
  <c r="T321"/>
  <c r="R321"/>
  <c r="P321"/>
  <c r="BI313"/>
  <c r="BH313"/>
  <c r="BG313"/>
  <c r="BF313"/>
  <c r="T313"/>
  <c r="R313"/>
  <c r="P313"/>
  <c r="BI307"/>
  <c r="BH307"/>
  <c r="BG307"/>
  <c r="BF307"/>
  <c r="T307"/>
  <c r="R307"/>
  <c r="P307"/>
  <c r="BI304"/>
  <c r="BH304"/>
  <c r="BG304"/>
  <c r="BF304"/>
  <c r="T304"/>
  <c r="R304"/>
  <c r="P304"/>
  <c r="BI302"/>
  <c r="BH302"/>
  <c r="BG302"/>
  <c r="BF302"/>
  <c r="T302"/>
  <c r="R302"/>
  <c r="P302"/>
  <c r="BI299"/>
  <c r="BH299"/>
  <c r="BG299"/>
  <c r="BF299"/>
  <c r="T299"/>
  <c r="R299"/>
  <c r="P299"/>
  <c r="BI296"/>
  <c r="BH296"/>
  <c r="BG296"/>
  <c r="BF296"/>
  <c r="T296"/>
  <c r="R296"/>
  <c r="P296"/>
  <c r="BI293"/>
  <c r="BH293"/>
  <c r="BG293"/>
  <c r="BF293"/>
  <c r="T293"/>
  <c r="R293"/>
  <c r="P293"/>
  <c r="BI290"/>
  <c r="BH290"/>
  <c r="BG290"/>
  <c r="BF290"/>
  <c r="T290"/>
  <c r="R290"/>
  <c r="P290"/>
  <c r="BI286"/>
  <c r="BH286"/>
  <c r="BG286"/>
  <c r="BF286"/>
  <c r="T286"/>
  <c r="R286"/>
  <c r="P286"/>
  <c r="BI283"/>
  <c r="BH283"/>
  <c r="BG283"/>
  <c r="BF283"/>
  <c r="T283"/>
  <c r="R283"/>
  <c r="P283"/>
  <c r="BI280"/>
  <c r="BH280"/>
  <c r="BG280"/>
  <c r="BF280"/>
  <c r="T280"/>
  <c r="R280"/>
  <c r="P280"/>
  <c r="BI273"/>
  <c r="BH273"/>
  <c r="BG273"/>
  <c r="BF273"/>
  <c r="T273"/>
  <c r="R273"/>
  <c r="P273"/>
  <c r="BI270"/>
  <c r="BH270"/>
  <c r="BG270"/>
  <c r="BF270"/>
  <c r="T270"/>
  <c r="R270"/>
  <c r="P270"/>
  <c r="BI265"/>
  <c r="BH265"/>
  <c r="BG265"/>
  <c r="BF265"/>
  <c r="T265"/>
  <c r="R265"/>
  <c r="P265"/>
  <c r="BI261"/>
  <c r="BH261"/>
  <c r="BG261"/>
  <c r="BF261"/>
  <c r="T261"/>
  <c r="R261"/>
  <c r="P261"/>
  <c r="BI258"/>
  <c r="BH258"/>
  <c r="BG258"/>
  <c r="BF258"/>
  <c r="T258"/>
  <c r="R258"/>
  <c r="P258"/>
  <c r="BI255"/>
  <c r="BH255"/>
  <c r="BG255"/>
  <c r="BF255"/>
  <c r="T255"/>
  <c r="R255"/>
  <c r="P255"/>
  <c r="BI252"/>
  <c r="BH252"/>
  <c r="BG252"/>
  <c r="BF252"/>
  <c r="T252"/>
  <c r="R252"/>
  <c r="P252"/>
  <c r="BI247"/>
  <c r="BH247"/>
  <c r="BG247"/>
  <c r="BF247"/>
  <c r="T247"/>
  <c r="R247"/>
  <c r="P247"/>
  <c r="BI244"/>
  <c r="BH244"/>
  <c r="BG244"/>
  <c r="BF244"/>
  <c r="T244"/>
  <c r="R244"/>
  <c r="P244"/>
  <c r="BI241"/>
  <c r="BH241"/>
  <c r="BG241"/>
  <c r="BF241"/>
  <c r="T241"/>
  <c r="R241"/>
  <c r="P241"/>
  <c r="BI238"/>
  <c r="BH238"/>
  <c r="BG238"/>
  <c r="BF238"/>
  <c r="T238"/>
  <c r="R238"/>
  <c r="P238"/>
  <c r="BI235"/>
  <c r="BH235"/>
  <c r="BG235"/>
  <c r="BF235"/>
  <c r="T235"/>
  <c r="R235"/>
  <c r="P235"/>
  <c r="BI232"/>
  <c r="BH232"/>
  <c r="BG232"/>
  <c r="BF232"/>
  <c r="T232"/>
  <c r="R232"/>
  <c r="P232"/>
  <c r="BI229"/>
  <c r="BH229"/>
  <c r="BG229"/>
  <c r="BF229"/>
  <c r="T229"/>
  <c r="R229"/>
  <c r="P229"/>
  <c r="BI224"/>
  <c r="BH224"/>
  <c r="BG224"/>
  <c r="BF224"/>
  <c r="T224"/>
  <c r="R224"/>
  <c r="P224"/>
  <c r="BI216"/>
  <c r="BH216"/>
  <c r="BG216"/>
  <c r="BF216"/>
  <c r="T216"/>
  <c r="R216"/>
  <c r="P216"/>
  <c r="BI207"/>
  <c r="BH207"/>
  <c r="BG207"/>
  <c r="BF207"/>
  <c r="T207"/>
  <c r="R207"/>
  <c r="P207"/>
  <c r="BI202"/>
  <c r="BH202"/>
  <c r="BG202"/>
  <c r="BF202"/>
  <c r="T202"/>
  <c r="R202"/>
  <c r="P202"/>
  <c r="BI199"/>
  <c r="BH199"/>
  <c r="BG199"/>
  <c r="BF199"/>
  <c r="T199"/>
  <c r="R199"/>
  <c r="P199"/>
  <c r="BI193"/>
  <c r="BH193"/>
  <c r="BG193"/>
  <c r="BF193"/>
  <c r="T193"/>
  <c r="R193"/>
  <c r="P193"/>
  <c r="BI183"/>
  <c r="BH183"/>
  <c r="BG183"/>
  <c r="BF183"/>
  <c r="T183"/>
  <c r="R183"/>
  <c r="P183"/>
  <c r="BI178"/>
  <c r="BH178"/>
  <c r="BG178"/>
  <c r="BF178"/>
  <c r="T178"/>
  <c r="R178"/>
  <c r="P178"/>
  <c r="BI169"/>
  <c r="BH169"/>
  <c r="BG169"/>
  <c r="BF169"/>
  <c r="T169"/>
  <c r="R169"/>
  <c r="P169"/>
  <c r="BI165"/>
  <c r="BH165"/>
  <c r="BG165"/>
  <c r="BF165"/>
  <c r="T165"/>
  <c r="R165"/>
  <c r="P165"/>
  <c r="BI162"/>
  <c r="BH162"/>
  <c r="BG162"/>
  <c r="BF162"/>
  <c r="T162"/>
  <c r="R162"/>
  <c r="P162"/>
  <c r="BI158"/>
  <c r="BH158"/>
  <c r="BG158"/>
  <c r="BF158"/>
  <c r="T158"/>
  <c r="R158"/>
  <c r="P158"/>
  <c r="BI153"/>
  <c r="BH153"/>
  <c r="BG153"/>
  <c r="BF153"/>
  <c r="T153"/>
  <c r="R153"/>
  <c r="P153"/>
  <c r="BI150"/>
  <c r="BH150"/>
  <c r="BG150"/>
  <c r="BF150"/>
  <c r="T150"/>
  <c r="R150"/>
  <c r="P150"/>
  <c r="BI146"/>
  <c r="BH146"/>
  <c r="BG146"/>
  <c r="BF146"/>
  <c r="T146"/>
  <c r="R146"/>
  <c r="P146"/>
  <c r="BI142"/>
  <c r="BH142"/>
  <c r="BG142"/>
  <c r="BF142"/>
  <c r="T142"/>
  <c r="R142"/>
  <c r="P142"/>
  <c r="BI138"/>
  <c r="BH138"/>
  <c r="BG138"/>
  <c r="BF138"/>
  <c r="T138"/>
  <c r="R138"/>
  <c r="P138"/>
  <c r="BI135"/>
  <c r="BH135"/>
  <c r="BG135"/>
  <c r="BF135"/>
  <c r="T135"/>
  <c r="R135"/>
  <c r="P135"/>
  <c r="BI131"/>
  <c r="BH131"/>
  <c r="BG131"/>
  <c r="BF131"/>
  <c r="T131"/>
  <c r="R131"/>
  <c r="P131"/>
  <c r="BI128"/>
  <c r="BH128"/>
  <c r="BG128"/>
  <c r="BF128"/>
  <c r="T128"/>
  <c r="R128"/>
  <c r="P128"/>
  <c r="BI124"/>
  <c r="BH124"/>
  <c r="BG124"/>
  <c r="BF124"/>
  <c r="T124"/>
  <c r="R124"/>
  <c r="P124"/>
  <c r="BI117"/>
  <c r="BH117"/>
  <c r="BG117"/>
  <c r="BF117"/>
  <c r="T117"/>
  <c r="R117"/>
  <c r="P117"/>
  <c r="BI115"/>
  <c r="BH115"/>
  <c r="BG115"/>
  <c r="BF115"/>
  <c r="T115"/>
  <c r="R115"/>
  <c r="P115"/>
  <c r="BI114"/>
  <c r="BH114"/>
  <c r="BG114"/>
  <c r="BF114"/>
  <c r="T114"/>
  <c r="R114"/>
  <c r="P114"/>
  <c r="BI111"/>
  <c r="BH111"/>
  <c r="BG111"/>
  <c r="BF111"/>
  <c r="T111"/>
  <c r="R111"/>
  <c r="P111"/>
  <c r="BI108"/>
  <c r="BH108"/>
  <c r="BG108"/>
  <c r="BF108"/>
  <c r="T108"/>
  <c r="R108"/>
  <c r="P108"/>
  <c r="BI105"/>
  <c r="BH105"/>
  <c r="BG105"/>
  <c r="BF105"/>
  <c r="T105"/>
  <c r="R105"/>
  <c r="P105"/>
  <c r="BI102"/>
  <c r="BH102"/>
  <c r="BG102"/>
  <c r="BF102"/>
  <c r="T102"/>
  <c r="R102"/>
  <c r="P102"/>
  <c r="BI97"/>
  <c r="BH97"/>
  <c r="BG97"/>
  <c r="BF97"/>
  <c r="T97"/>
  <c r="R97"/>
  <c r="P97"/>
  <c r="BI93"/>
  <c r="BH93"/>
  <c r="BG93"/>
  <c r="BF93"/>
  <c r="T93"/>
  <c r="R93"/>
  <c r="P93"/>
  <c r="J87"/>
  <c r="J86"/>
  <c r="F86"/>
  <c r="F84"/>
  <c r="E82"/>
  <c r="J55"/>
  <c r="J54"/>
  <c r="F54"/>
  <c r="F52"/>
  <c r="E50"/>
  <c r="J18"/>
  <c r="E18"/>
  <c r="F87"/>
  <c r="J17"/>
  <c r="J12"/>
  <c r="J84"/>
  <c r="E7"/>
  <c r="E48"/>
  <c i="4" r="J37"/>
  <c r="J36"/>
  <c i="1" r="AY57"/>
  <c i="4" r="J35"/>
  <c i="1" r="AX57"/>
  <c i="4" r="BI133"/>
  <c r="BH133"/>
  <c r="BG133"/>
  <c r="BF133"/>
  <c r="T133"/>
  <c r="R133"/>
  <c r="P133"/>
  <c r="BI130"/>
  <c r="BH130"/>
  <c r="BG130"/>
  <c r="BF130"/>
  <c r="T130"/>
  <c r="R130"/>
  <c r="P130"/>
  <c r="BI126"/>
  <c r="BH126"/>
  <c r="BG126"/>
  <c r="BF126"/>
  <c r="T126"/>
  <c r="R126"/>
  <c r="P126"/>
  <c r="BI123"/>
  <c r="BH123"/>
  <c r="BG123"/>
  <c r="BF123"/>
  <c r="T123"/>
  <c r="R123"/>
  <c r="P123"/>
  <c r="BI116"/>
  <c r="BH116"/>
  <c r="BG116"/>
  <c r="BF116"/>
  <c r="T116"/>
  <c r="R116"/>
  <c r="P116"/>
  <c r="BI112"/>
  <c r="BH112"/>
  <c r="BG112"/>
  <c r="BF112"/>
  <c r="T112"/>
  <c r="R112"/>
  <c r="P112"/>
  <c r="BI105"/>
  <c r="BH105"/>
  <c r="BG105"/>
  <c r="BF105"/>
  <c r="T105"/>
  <c r="R105"/>
  <c r="P105"/>
  <c r="BI88"/>
  <c r="BH88"/>
  <c r="BG88"/>
  <c r="BF88"/>
  <c r="T88"/>
  <c r="R88"/>
  <c r="P88"/>
  <c r="BI85"/>
  <c r="BH85"/>
  <c r="BG85"/>
  <c r="BF85"/>
  <c r="T85"/>
  <c r="R85"/>
  <c r="P85"/>
  <c r="J79"/>
  <c r="J78"/>
  <c r="F78"/>
  <c r="F76"/>
  <c r="E74"/>
  <c r="J55"/>
  <c r="J54"/>
  <c r="F54"/>
  <c r="F52"/>
  <c r="E50"/>
  <c r="J18"/>
  <c r="E18"/>
  <c r="F55"/>
  <c r="J17"/>
  <c r="J12"/>
  <c r="J52"/>
  <c r="E7"/>
  <c r="E72"/>
  <c i="3" r="J37"/>
  <c r="J36"/>
  <c i="1" r="AY56"/>
  <c i="3" r="J35"/>
  <c i="1" r="AX56"/>
  <c i="3" r="BI203"/>
  <c r="BH203"/>
  <c r="BG203"/>
  <c r="BF203"/>
  <c r="T203"/>
  <c r="R203"/>
  <c r="P203"/>
  <c r="BI197"/>
  <c r="BH197"/>
  <c r="BG197"/>
  <c r="BF197"/>
  <c r="T197"/>
  <c r="R197"/>
  <c r="P197"/>
  <c r="BI189"/>
  <c r="BH189"/>
  <c r="BG189"/>
  <c r="BF189"/>
  <c r="T189"/>
  <c r="R189"/>
  <c r="P189"/>
  <c r="BI182"/>
  <c r="BH182"/>
  <c r="BG182"/>
  <c r="BF182"/>
  <c r="T182"/>
  <c r="R182"/>
  <c r="P182"/>
  <c r="BI174"/>
  <c r="BH174"/>
  <c r="BG174"/>
  <c r="BF174"/>
  <c r="T174"/>
  <c r="R174"/>
  <c r="P174"/>
  <c r="BI168"/>
  <c r="BH168"/>
  <c r="BG168"/>
  <c r="BF168"/>
  <c r="T168"/>
  <c r="R168"/>
  <c r="P168"/>
  <c r="BI161"/>
  <c r="BH161"/>
  <c r="BG161"/>
  <c r="BF161"/>
  <c r="T161"/>
  <c r="R161"/>
  <c r="P161"/>
  <c r="BI157"/>
  <c r="BH157"/>
  <c r="BG157"/>
  <c r="BF157"/>
  <c r="T157"/>
  <c r="R157"/>
  <c r="P157"/>
  <c r="BI151"/>
  <c r="BH151"/>
  <c r="BG151"/>
  <c r="BF151"/>
  <c r="T151"/>
  <c r="R151"/>
  <c r="P151"/>
  <c r="BI147"/>
  <c r="BH147"/>
  <c r="BG147"/>
  <c r="BF147"/>
  <c r="T147"/>
  <c r="R147"/>
  <c r="P147"/>
  <c r="BI143"/>
  <c r="BH143"/>
  <c r="BG143"/>
  <c r="BF143"/>
  <c r="T143"/>
  <c r="R143"/>
  <c r="P143"/>
  <c r="BI139"/>
  <c r="BH139"/>
  <c r="BG139"/>
  <c r="BF139"/>
  <c r="T139"/>
  <c r="R139"/>
  <c r="P139"/>
  <c r="BI126"/>
  <c r="BH126"/>
  <c r="BG126"/>
  <c r="BF126"/>
  <c r="T126"/>
  <c r="R126"/>
  <c r="P126"/>
  <c r="BI112"/>
  <c r="BH112"/>
  <c r="BG112"/>
  <c r="BF112"/>
  <c r="T112"/>
  <c r="R112"/>
  <c r="P112"/>
  <c r="BI107"/>
  <c r="BH107"/>
  <c r="BG107"/>
  <c r="BF107"/>
  <c r="T107"/>
  <c r="R107"/>
  <c r="P107"/>
  <c r="BI99"/>
  <c r="BH99"/>
  <c r="BG99"/>
  <c r="BF99"/>
  <c r="T99"/>
  <c r="R99"/>
  <c r="P99"/>
  <c r="BI94"/>
  <c r="BH94"/>
  <c r="BG94"/>
  <c r="BF94"/>
  <c r="T94"/>
  <c r="R94"/>
  <c r="P94"/>
  <c r="BI90"/>
  <c r="BH90"/>
  <c r="BG90"/>
  <c r="BF90"/>
  <c r="T90"/>
  <c r="R90"/>
  <c r="P90"/>
  <c r="BI86"/>
  <c r="BH86"/>
  <c r="BG86"/>
  <c r="BF86"/>
  <c r="T86"/>
  <c r="R86"/>
  <c r="P86"/>
  <c r="J80"/>
  <c r="J79"/>
  <c r="F79"/>
  <c r="F77"/>
  <c r="E75"/>
  <c r="J55"/>
  <c r="J54"/>
  <c r="F54"/>
  <c r="F52"/>
  <c r="E50"/>
  <c r="J18"/>
  <c r="E18"/>
  <c r="F80"/>
  <c r="J17"/>
  <c r="J12"/>
  <c r="J52"/>
  <c r="E7"/>
  <c r="E73"/>
  <c i="2" r="J37"/>
  <c r="J36"/>
  <c i="1" r="AY55"/>
  <c i="2" r="J35"/>
  <c i="1" r="AX55"/>
  <c i="2" r="BI126"/>
  <c r="BH126"/>
  <c r="BG126"/>
  <c r="BF126"/>
  <c r="T126"/>
  <c r="R126"/>
  <c r="P126"/>
  <c r="BI125"/>
  <c r="BH125"/>
  <c r="BG125"/>
  <c r="BF125"/>
  <c r="T125"/>
  <c r="R125"/>
  <c r="P125"/>
  <c r="BI122"/>
  <c r="BH122"/>
  <c r="BG122"/>
  <c r="BF122"/>
  <c r="T122"/>
  <c r="R122"/>
  <c r="P122"/>
  <c r="BI118"/>
  <c r="BH118"/>
  <c r="BG118"/>
  <c r="BF118"/>
  <c r="T118"/>
  <c r="R118"/>
  <c r="P118"/>
  <c r="BI117"/>
  <c r="BH117"/>
  <c r="BG117"/>
  <c r="BF117"/>
  <c r="T117"/>
  <c r="R117"/>
  <c r="P117"/>
  <c r="BI114"/>
  <c r="BH114"/>
  <c r="BG114"/>
  <c r="BF114"/>
  <c r="T114"/>
  <c r="R114"/>
  <c r="P114"/>
  <c r="BI110"/>
  <c r="BH110"/>
  <c r="BG110"/>
  <c r="BF110"/>
  <c r="T110"/>
  <c r="R110"/>
  <c r="P110"/>
  <c r="BI109"/>
  <c r="BH109"/>
  <c r="BG109"/>
  <c r="BF109"/>
  <c r="T109"/>
  <c r="R109"/>
  <c r="P109"/>
  <c r="BI108"/>
  <c r="BH108"/>
  <c r="BG108"/>
  <c r="BF108"/>
  <c r="T108"/>
  <c r="R108"/>
  <c r="P108"/>
  <c r="BI105"/>
  <c r="BH105"/>
  <c r="BG105"/>
  <c r="BF105"/>
  <c r="T105"/>
  <c r="R105"/>
  <c r="P105"/>
  <c r="BI102"/>
  <c r="BH102"/>
  <c r="BG102"/>
  <c r="BF102"/>
  <c r="T102"/>
  <c r="R102"/>
  <c r="P102"/>
  <c r="BI99"/>
  <c r="BH99"/>
  <c r="BG99"/>
  <c r="BF99"/>
  <c r="T99"/>
  <c r="R99"/>
  <c r="P99"/>
  <c r="BI96"/>
  <c r="BH96"/>
  <c r="BG96"/>
  <c r="BF96"/>
  <c r="T96"/>
  <c r="R96"/>
  <c r="P96"/>
  <c r="BI93"/>
  <c r="BH93"/>
  <c r="BG93"/>
  <c r="BF93"/>
  <c r="T93"/>
  <c r="R93"/>
  <c r="P93"/>
  <c r="BI92"/>
  <c r="BH92"/>
  <c r="BG92"/>
  <c r="BF92"/>
  <c r="T92"/>
  <c r="R92"/>
  <c r="P92"/>
  <c r="BI89"/>
  <c r="BH89"/>
  <c r="BG89"/>
  <c r="BF89"/>
  <c r="T89"/>
  <c r="R89"/>
  <c r="P89"/>
  <c r="BI85"/>
  <c r="BH85"/>
  <c r="BG85"/>
  <c r="BF85"/>
  <c r="T85"/>
  <c r="R85"/>
  <c r="P85"/>
  <c r="BI82"/>
  <c r="BH82"/>
  <c r="BG82"/>
  <c r="BF82"/>
  <c r="T82"/>
  <c r="R82"/>
  <c r="P82"/>
  <c r="J77"/>
  <c r="J76"/>
  <c r="F76"/>
  <c r="F74"/>
  <c r="E72"/>
  <c r="J55"/>
  <c r="J54"/>
  <c r="F54"/>
  <c r="F52"/>
  <c r="E50"/>
  <c r="J18"/>
  <c r="E18"/>
  <c r="F77"/>
  <c r="J17"/>
  <c r="J12"/>
  <c r="J74"/>
  <c r="E7"/>
  <c r="E70"/>
  <c i="1" r="L50"/>
  <c r="AM50"/>
  <c r="AM49"/>
  <c r="L49"/>
  <c r="AM47"/>
  <c r="L47"/>
  <c r="L45"/>
  <c r="L44"/>
  <c i="5" r="BK344"/>
  <c r="J313"/>
  <c r="J299"/>
  <c r="BK283"/>
  <c r="BK247"/>
  <c r="J224"/>
  <c r="J193"/>
  <c r="J165"/>
  <c r="J124"/>
  <c i="4" r="J130"/>
  <c r="BK85"/>
  <c i="3" r="J161"/>
  <c r="J99"/>
  <c i="5" r="BK347"/>
  <c r="BK324"/>
  <c r="BK302"/>
  <c r="BK286"/>
  <c r="BK265"/>
  <c r="BK252"/>
  <c r="BK207"/>
  <c r="J158"/>
  <c r="J138"/>
  <c r="J115"/>
  <c r="BK102"/>
  <c i="4" r="BK112"/>
  <c i="3" r="J151"/>
  <c r="BK112"/>
  <c r="BK90"/>
  <c i="2" r="BK117"/>
  <c r="J102"/>
  <c r="BK92"/>
  <c i="5" r="J347"/>
  <c r="J327"/>
  <c r="J286"/>
  <c r="BK270"/>
  <c r="J255"/>
  <c r="BK244"/>
  <c r="J235"/>
  <c r="J178"/>
  <c r="J150"/>
  <c r="BK138"/>
  <c r="J111"/>
  <c r="BK97"/>
  <c i="4" r="BK116"/>
  <c i="3" r="J203"/>
  <c r="J168"/>
  <c i="2" r="J125"/>
  <c r="J114"/>
  <c r="BK93"/>
  <c r="BK82"/>
  <c i="5" r="BK232"/>
  <c r="BK193"/>
  <c r="BK158"/>
  <c r="BK115"/>
  <c i="4" r="J112"/>
  <c i="3" r="BK174"/>
  <c r="BK99"/>
  <c i="2" r="BK110"/>
  <c r="J82"/>
  <c i="5" r="J340"/>
  <c r="J330"/>
  <c r="J304"/>
  <c r="BK290"/>
  <c r="J244"/>
  <c r="BK216"/>
  <c r="BK183"/>
  <c r="J146"/>
  <c r="J93"/>
  <c i="4" r="J105"/>
  <c i="3" r="J157"/>
  <c i="2" r="J126"/>
  <c i="5" r="J344"/>
  <c r="BK313"/>
  <c r="BK299"/>
  <c r="J283"/>
  <c r="J261"/>
  <c r="J216"/>
  <c r="J142"/>
  <c r="BK128"/>
  <c i="4" r="BK130"/>
  <c r="BK88"/>
  <c i="3" r="J139"/>
  <c r="BK94"/>
  <c r="J86"/>
  <c i="2" r="J122"/>
  <c r="BK105"/>
  <c r="J93"/>
  <c r="BK85"/>
  <c i="5" r="BK330"/>
  <c r="BK321"/>
  <c r="BK273"/>
  <c r="BK258"/>
  <c r="J247"/>
  <c r="J238"/>
  <c r="J202"/>
  <c r="BK162"/>
  <c r="BK142"/>
  <c r="J102"/>
  <c i="4" r="BK133"/>
  <c r="J85"/>
  <c i="3" r="J189"/>
  <c r="BK151"/>
  <c r="BK126"/>
  <c i="2" r="J118"/>
  <c r="BK108"/>
  <c r="J92"/>
  <c i="5" r="J258"/>
  <c r="BK224"/>
  <c r="J162"/>
  <c r="BK114"/>
  <c i="4" r="J88"/>
  <c i="3" r="BK168"/>
  <c r="J94"/>
  <c i="2" r="J110"/>
  <c i="5" r="J336"/>
  <c r="BK307"/>
  <c r="J296"/>
  <c r="J270"/>
  <c r="J199"/>
  <c r="BK150"/>
  <c r="J117"/>
  <c i="4" r="J133"/>
  <c i="3" r="J197"/>
  <c r="BK107"/>
  <c i="2" r="J96"/>
  <c i="5" r="J307"/>
  <c r="BK296"/>
  <c r="J290"/>
  <c r="J280"/>
  <c r="BK255"/>
  <c r="J229"/>
  <c r="J183"/>
  <c r="J135"/>
  <c r="J114"/>
  <c r="J97"/>
  <c i="4" r="BK105"/>
  <c i="3" r="BK143"/>
  <c r="J107"/>
  <c i="2" r="BK126"/>
  <c r="BK118"/>
  <c r="J108"/>
  <c r="BK96"/>
  <c i="1" r="AS54"/>
  <c i="5" r="BK229"/>
  <c r="BK153"/>
  <c r="J128"/>
  <c r="J105"/>
  <c r="BK93"/>
  <c i="4" r="BK123"/>
  <c i="3" r="J174"/>
  <c r="J147"/>
  <c r="J90"/>
  <c i="2" r="J117"/>
  <c r="J105"/>
  <c r="J85"/>
  <c i="5" r="BK238"/>
  <c r="BK178"/>
  <c r="BK117"/>
  <c r="J108"/>
  <c i="3" r="BK197"/>
  <c r="BK139"/>
  <c r="BK86"/>
  <c i="2" r="BK102"/>
  <c i="5" r="BK336"/>
  <c r="J321"/>
  <c r="J302"/>
  <c r="J293"/>
  <c r="J265"/>
  <c r="J232"/>
  <c r="J207"/>
  <c r="J169"/>
  <c r="BK131"/>
  <c r="BK105"/>
  <c i="4" r="J123"/>
  <c i="3" r="BK189"/>
  <c r="J112"/>
  <c i="2" r="BK99"/>
  <c i="5" r="BK327"/>
  <c r="BK304"/>
  <c r="BK293"/>
  <c r="J273"/>
  <c r="BK235"/>
  <c r="BK202"/>
  <c r="J153"/>
  <c r="J131"/>
  <c r="BK111"/>
  <c i="4" r="J116"/>
  <c i="3" r="BK157"/>
  <c r="J126"/>
  <c i="2" r="BK125"/>
  <c r="BK109"/>
  <c r="J99"/>
  <c r="BK89"/>
  <c i="5" r="BK340"/>
  <c r="J324"/>
  <c r="BK280"/>
  <c r="BK261"/>
  <c r="J252"/>
  <c r="J241"/>
  <c r="BK165"/>
  <c r="BK146"/>
  <c r="BK124"/>
  <c r="BK108"/>
  <c i="4" r="J126"/>
  <c i="3" r="BK203"/>
  <c r="BK182"/>
  <c r="BK161"/>
  <c r="J143"/>
  <c i="2" r="BK122"/>
  <c r="J109"/>
  <c r="J89"/>
  <c i="5" r="BK241"/>
  <c r="BK199"/>
  <c r="BK169"/>
  <c r="BK135"/>
  <c i="4" r="BK126"/>
  <c i="3" r="J182"/>
  <c r="BK147"/>
  <c i="2" r="BK114"/>
  <c l="1" r="R81"/>
  <c r="R80"/>
  <c i="3" r="R85"/>
  <c r="P138"/>
  <c r="R173"/>
  <c i="4" r="R84"/>
  <c r="R83"/>
  <c r="P129"/>
  <c i="2" r="T81"/>
  <c r="T80"/>
  <c i="3" r="T85"/>
  <c r="R138"/>
  <c r="T173"/>
  <c i="4" r="T84"/>
  <c r="T83"/>
  <c r="BK129"/>
  <c r="J129"/>
  <c r="J62"/>
  <c i="5" r="T223"/>
  <c i="2" r="P81"/>
  <c r="P80"/>
  <c i="1" r="AU55"/>
  <c i="3" r="P85"/>
  <c r="P84"/>
  <c r="T138"/>
  <c r="BK173"/>
  <c r="J173"/>
  <c r="J63"/>
  <c i="4" r="BK84"/>
  <c r="J84"/>
  <c r="J61"/>
  <c r="T129"/>
  <c i="5" r="BK92"/>
  <c r="R92"/>
  <c r="BK116"/>
  <c r="J116"/>
  <c r="J62"/>
  <c r="R116"/>
  <c r="BK157"/>
  <c r="J157"/>
  <c r="J63"/>
  <c r="R157"/>
  <c r="BK182"/>
  <c r="J182"/>
  <c r="J64"/>
  <c r="R182"/>
  <c r="BK223"/>
  <c r="J223"/>
  <c r="J65"/>
  <c r="R223"/>
  <c r="T343"/>
  <c i="2" r="BK81"/>
  <c r="J81"/>
  <c r="J60"/>
  <c i="3" r="BK85"/>
  <c r="J85"/>
  <c r="J61"/>
  <c r="BK138"/>
  <c r="J138"/>
  <c r="J62"/>
  <c r="P173"/>
  <c i="4" r="P84"/>
  <c r="P83"/>
  <c r="P82"/>
  <c i="1" r="AU57"/>
  <c i="4" r="R129"/>
  <c i="5" r="P92"/>
  <c r="T92"/>
  <c r="P116"/>
  <c r="T116"/>
  <c r="P157"/>
  <c r="T157"/>
  <c r="P182"/>
  <c r="T182"/>
  <c r="P223"/>
  <c r="BK251"/>
  <c r="J251"/>
  <c r="J66"/>
  <c r="P251"/>
  <c r="R251"/>
  <c r="T251"/>
  <c r="BK312"/>
  <c r="J312"/>
  <c r="J68"/>
  <c r="P312"/>
  <c r="R312"/>
  <c r="T312"/>
  <c r="BK335"/>
  <c r="J335"/>
  <c r="J69"/>
  <c r="P335"/>
  <c r="R335"/>
  <c r="T335"/>
  <c r="BK343"/>
  <c r="J343"/>
  <c r="J70"/>
  <c r="P343"/>
  <c r="R343"/>
  <c i="2" r="E48"/>
  <c r="J52"/>
  <c r="BE85"/>
  <c r="BE89"/>
  <c r="BE92"/>
  <c r="BE93"/>
  <c r="BE96"/>
  <c r="BE105"/>
  <c r="BE108"/>
  <c r="BE109"/>
  <c r="BE117"/>
  <c r="BE118"/>
  <c r="BE122"/>
  <c i="3" r="F55"/>
  <c r="J77"/>
  <c r="BE107"/>
  <c r="BE112"/>
  <c r="BE151"/>
  <c r="BE157"/>
  <c r="BE182"/>
  <c i="4" r="F79"/>
  <c r="BE116"/>
  <c r="BE123"/>
  <c r="BE130"/>
  <c r="BE133"/>
  <c i="5" r="E80"/>
  <c r="BE102"/>
  <c r="BE124"/>
  <c r="BE128"/>
  <c r="BE150"/>
  <c r="BE153"/>
  <c r="BE202"/>
  <c r="BE252"/>
  <c i="2" r="F55"/>
  <c r="BE99"/>
  <c r="BE114"/>
  <c r="BE125"/>
  <c i="3" r="E48"/>
  <c r="BE99"/>
  <c r="BE189"/>
  <c r="BE197"/>
  <c r="BE203"/>
  <c i="4" r="E48"/>
  <c r="J76"/>
  <c r="BE85"/>
  <c r="BE88"/>
  <c r="BE105"/>
  <c i="5" r="J52"/>
  <c r="BE131"/>
  <c r="BE135"/>
  <c r="BE193"/>
  <c r="BE207"/>
  <c r="BE261"/>
  <c r="BE265"/>
  <c r="BE270"/>
  <c r="BE286"/>
  <c r="BE290"/>
  <c r="BE324"/>
  <c i="3" r="BE161"/>
  <c r="BE168"/>
  <c i="4" r="BE126"/>
  <c i="5" r="F55"/>
  <c r="BE105"/>
  <c r="BE108"/>
  <c r="BE115"/>
  <c r="BE117"/>
  <c r="BE146"/>
  <c r="BE162"/>
  <c r="BE165"/>
  <c r="BE169"/>
  <c r="BE183"/>
  <c r="BE199"/>
  <c r="BE216"/>
  <c r="BE238"/>
  <c r="BE241"/>
  <c r="BE244"/>
  <c r="BE247"/>
  <c r="BE258"/>
  <c r="BE273"/>
  <c r="BE283"/>
  <c r="BE299"/>
  <c r="BE302"/>
  <c r="BE307"/>
  <c r="BE340"/>
  <c i="2" r="BE82"/>
  <c r="BE102"/>
  <c r="BE110"/>
  <c r="BE126"/>
  <c i="3" r="BE86"/>
  <c r="BE90"/>
  <c r="BE94"/>
  <c r="BE126"/>
  <c r="BE139"/>
  <c r="BE143"/>
  <c r="BE147"/>
  <c r="BE174"/>
  <c i="4" r="BE112"/>
  <c i="5" r="BE93"/>
  <c r="BE97"/>
  <c r="BE111"/>
  <c r="BE114"/>
  <c r="BE138"/>
  <c r="BE142"/>
  <c r="BE158"/>
  <c r="BE178"/>
  <c r="BE224"/>
  <c r="BE229"/>
  <c r="BE232"/>
  <c r="BE235"/>
  <c r="BE255"/>
  <c r="BE280"/>
  <c r="BE293"/>
  <c r="BE296"/>
  <c r="BE304"/>
  <c r="BE313"/>
  <c r="BE321"/>
  <c r="BE327"/>
  <c r="BE330"/>
  <c r="BE336"/>
  <c r="BE344"/>
  <c r="BE347"/>
  <c i="2" r="J34"/>
  <c i="1" r="AW55"/>
  <c i="5" r="F37"/>
  <c i="1" r="BD58"/>
  <c i="3" r="F34"/>
  <c i="1" r="BA56"/>
  <c i="2" r="F36"/>
  <c i="1" r="BC55"/>
  <c i="5" r="F34"/>
  <c i="1" r="BA58"/>
  <c i="4" r="F37"/>
  <c i="1" r="BD57"/>
  <c i="5" r="F35"/>
  <c i="1" r="BB58"/>
  <c i="5" r="F36"/>
  <c i="1" r="BC58"/>
  <c i="2" r="F34"/>
  <c i="1" r="BA55"/>
  <c i="4" r="F36"/>
  <c i="1" r="BC57"/>
  <c i="3" r="F37"/>
  <c i="1" r="BD56"/>
  <c i="2" r="F35"/>
  <c i="1" r="BB55"/>
  <c i="4" r="J34"/>
  <c i="1" r="AW57"/>
  <c i="5" r="J34"/>
  <c i="1" r="AW58"/>
  <c i="3" r="F35"/>
  <c i="1" r="BB56"/>
  <c i="2" r="F37"/>
  <c i="1" r="BD55"/>
  <c i="4" r="F34"/>
  <c i="1" r="BA57"/>
  <c i="4" r="F35"/>
  <c i="1" r="BB57"/>
  <c i="3" r="J34"/>
  <c i="1" r="AW56"/>
  <c i="3" r="F36"/>
  <c i="1" r="BC56"/>
  <c i="5" l="1" r="T91"/>
  <c r="P311"/>
  <c r="T311"/>
  <c r="P91"/>
  <c r="P90"/>
  <c i="1" r="AU58"/>
  <c i="5" r="R91"/>
  <c i="3" r="P83"/>
  <c i="1" r="AU56"/>
  <c i="4" r="T82"/>
  <c i="3" r="T84"/>
  <c r="T83"/>
  <c i="4" r="R82"/>
  <c i="5" r="R311"/>
  <c r="BK91"/>
  <c r="J91"/>
  <c r="J60"/>
  <c i="3" r="R84"/>
  <c r="R83"/>
  <c i="2" r="BK80"/>
  <c r="J80"/>
  <c i="3" r="BK84"/>
  <c r="J84"/>
  <c r="J60"/>
  <c i="4" r="BK83"/>
  <c r="J83"/>
  <c r="J60"/>
  <c i="5" r="J92"/>
  <c r="J61"/>
  <c r="BK311"/>
  <c r="J311"/>
  <c r="J67"/>
  <c r="J33"/>
  <c i="1" r="AV58"/>
  <c r="AT58"/>
  <c i="2" r="J33"/>
  <c i="1" r="AV55"/>
  <c r="AT55"/>
  <c r="BB54"/>
  <c r="W31"/>
  <c i="4" r="J33"/>
  <c i="1" r="AV57"/>
  <c r="AT57"/>
  <c r="BD54"/>
  <c r="W33"/>
  <c i="4" r="F33"/>
  <c i="1" r="AZ57"/>
  <c i="5" r="F33"/>
  <c i="1" r="AZ58"/>
  <c i="2" r="J30"/>
  <c i="1" r="AG55"/>
  <c r="AN55"/>
  <c r="BA54"/>
  <c r="AW54"/>
  <c r="AK30"/>
  <c r="BC54"/>
  <c r="AY54"/>
  <c i="3" r="F33"/>
  <c i="1" r="AZ56"/>
  <c i="2" r="F33"/>
  <c i="1" r="AZ55"/>
  <c i="3" r="J33"/>
  <c i="1" r="AV56"/>
  <c r="AT56"/>
  <c i="5" l="1" r="R90"/>
  <c r="T90"/>
  <c i="2" r="J39"/>
  <c r="J59"/>
  <c i="4" r="BK82"/>
  <c r="J82"/>
  <c r="J59"/>
  <c i="3" r="BK83"/>
  <c r="J83"/>
  <c i="5" r="BK90"/>
  <c r="J90"/>
  <c r="J59"/>
  <c i="1" r="AZ54"/>
  <c r="W29"/>
  <c r="AU54"/>
  <c i="3" r="J30"/>
  <c i="1" r="AG56"/>
  <c r="AN56"/>
  <c r="AX54"/>
  <c r="W30"/>
  <c r="W32"/>
  <c i="3" l="1" r="J59"/>
  <c r="J39"/>
  <c i="4" r="J30"/>
  <c i="1" r="AG57"/>
  <c r="AN57"/>
  <c r="AV54"/>
  <c r="AK29"/>
  <c i="5" r="J30"/>
  <c i="1" r="AG58"/>
  <c r="AN58"/>
  <c i="5" l="1" r="J39"/>
  <c i="4" r="J39"/>
  <c i="1" r="AG54"/>
  <c r="AK26"/>
  <c r="AK35"/>
  <c r="AT54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<sst xmlns="http://schemas.openxmlformats.org/spreadsheetml/2006/main">
  <si>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</si>
  <si>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</si>
  <si>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</si>
  <si>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</si>
  <si>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</si>
  <si>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{7bc016fb-f543-4dfa-8a4c-238e475bba93}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</si>
  <si>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</si>
  <si>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</si>
  <si>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</si>
  <si>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</si>
  <si>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</si>
  <si>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</si>
  <si>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</si>
  <si>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</si>
  <si>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21-2019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</si>
  <si>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</si>
  <si>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</si>
  <si>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III/41020 Lovčovice - most ev.č.41020-02</t>
  </si>
  <si>
    <t>KSO:</t>
  </si>
  <si>
    <t/>
  </si>
  <si>
    <t>CC-CZ:</t>
  </si>
  <si>
    <t>Místo:</t>
  </si>
  <si>
    <t xml:space="preserve"> </t>
  </si>
  <si>
    <t>Datum:</t>
  </si>
  <si>
    <t>15. 1. 2020</t>
  </si>
  <si>
    <t>Zadavatel:</t>
  </si>
  <si>
    <t>IČ:</t>
  </si>
  <si>
    <t>00090450</t>
  </si>
  <si>
    <t>Kraj Vysočina - KSÚS</t>
  </si>
  <si>
    <t>DIČ:</t>
  </si>
  <si>
    <t>Uchazeč:</t>
  </si>
  <si>
    <t>Vyplň údaj</t>
  </si>
  <si>
    <t>Projektant:</t>
  </si>
  <si>
    <t>47187441</t>
  </si>
  <si>
    <t>Ing. Jan Šedivý</t>
  </si>
  <si>
    <t>True</t>
  </si>
  <si>
    <t>Zpracovatel:</t>
  </si>
  <si>
    <t>Poznámka:</t>
  </si>
  <si>
    <t>Soupis prací je sestaven s využitím Oborového třídníku stavebních konstrukcí a prací (OTSKP). Veškeré další informace vymezující popis a podmínky použití těchto položek z Cenové soustavy, které nejsou uvedeny přímo v soupisu prací, jsou neomezeně dálkově k dispozici na www.sfdi.cz/pravidla-metodiky-a-ceniky/cenove-databaze/.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</si>
  <si>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</si>
  <si>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</si>
  <si>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</si>
  <si>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</si>
  <si>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</si>
  <si>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</si>
  <si>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</si>
  <si>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</si>
  <si>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</si>
  <si>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</si>
  <si>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</si>
  <si>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</si>
  <si>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</si>
  <si>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</si>
  <si>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</si>
  <si>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</si>
  <si>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</si>
  <si>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</si>
  <si>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</si>
  <si>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</si>
  <si>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</si>
  <si>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</si>
  <si>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</si>
  <si>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</si>
  <si>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</si>
  <si>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</si>
  <si>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</si>
  <si>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</si>
  <si>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</si>
  <si>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</si>
  <si>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</si>
  <si>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</si>
  <si>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</si>
  <si>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</si>
  <si>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</si>
  <si>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</si>
  <si>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</si>
  <si>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</si>
  <si>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</si>
  <si>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000</t>
  </si>
  <si>
    <t>Vedlejší a ostatní rozpočtové náklady</t>
  </si>
  <si>
    <t>STA</t>
  </si>
  <si>
    <t>1</t>
  </si>
  <si>
    <t>{512892d7-f3aa-4838-9436-095e1ca2c350}</t>
  </si>
  <si>
    <t>2</t>
  </si>
  <si>
    <t>SO 001</t>
  </si>
  <si>
    <t>Demolice stávajícího mostu</t>
  </si>
  <si>
    <t>{030f7a5f-317b-4a45-ace7-1d56fbc0f91e}</t>
  </si>
  <si>
    <t>SO 110</t>
  </si>
  <si>
    <t>Dopravně inženýrská opatření</t>
  </si>
  <si>
    <t>{fb326ff6-bea8-434d-a96e-c18228e32103}</t>
  </si>
  <si>
    <t>SO 201</t>
  </si>
  <si>
    <t>Most ev. č. 41020-1</t>
  </si>
  <si>
    <t>{e41c0667-32fd-4265-8a9f-1f025ff76156}</t>
  </si>
  <si>
    <t>KRYCÍ LIST SOUPISU PRACÍ</t>
  </si>
  <si>
    <t>Objekt:</t>
  </si>
  <si>
    <t>000 - Vedlejší a ostatní rozpočtové náklady</t>
  </si>
  <si>
    <t>REKAPITULACE ČLENĚNÍ SOUPISU PRACÍ</t>
  </si>
  <si>
    <t>Kód dílu - Popis</t>
  </si>
  <si>
    <t>Cena celkem [CZK]</t>
  </si>
  <si>
    <t>-1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</si>
  <si>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</si>
  <si>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</si>
  <si>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</si>
  <si>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</si>
  <si>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</si>
  <si>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</si>
  <si>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</si>
  <si>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</si>
  <si>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</si>
  <si>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</si>
  <si>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</si>
  <si>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</si>
  <si>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</si>
  <si>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</si>
  <si>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OST</t>
  </si>
  <si>
    <t>Ostatní</t>
  </si>
  <si>
    <t>4</t>
  </si>
  <si>
    <t>ROZPOCET</t>
  </si>
  <si>
    <t>K</t>
  </si>
  <si>
    <t>02730</t>
  </si>
  <si>
    <t>POMOC PRÁCE ZŘÍZ NEBO ZAJIŠŤ OCHRANU INŽENÝRSKÝCH SÍTÍ</t>
  </si>
  <si>
    <t>KPL</t>
  </si>
  <si>
    <t>OTSKP 2019</t>
  </si>
  <si>
    <t>512</t>
  </si>
  <si>
    <t>-494169008</t>
  </si>
  <si>
    <t>VV</t>
  </si>
  <si>
    <t>Ochrana inženýrských sítí - kanalizace</t>
  </si>
  <si>
    <t>02851</t>
  </si>
  <si>
    <t>PRŮZKUMNÉ PRÁCE DIAGNOSTIKY KONSTRUKCÍ NA POVRCHU</t>
  </si>
  <si>
    <t>646017950</t>
  </si>
  <si>
    <t>Rozbory škodlivosti vyzískaných odpadů včetně diagnostiky na obsah dehtů</t>
  </si>
  <si>
    <t>dle vyhlášky č. 130/2019</t>
  </si>
  <si>
    <t>3</t>
  </si>
  <si>
    <t>02911_R1</t>
  </si>
  <si>
    <t>OSTATNÍ POŽADAVKY - GEODETICKÉ ZAMĚŘENÍ - vytýčení stavby a záborů</t>
  </si>
  <si>
    <t>-644298325</t>
  </si>
  <si>
    <t>Vytýčení obvodu stavby a záborů</t>
  </si>
  <si>
    <t>02911_R2</t>
  </si>
  <si>
    <t>OSTATNÍ POŽADAVKY - GEODETICKÉ ZAMĚŘENÍ - zaměření během stavby</t>
  </si>
  <si>
    <t>-1971261970</t>
  </si>
  <si>
    <t>5</t>
  </si>
  <si>
    <t>029113_1</t>
  </si>
  <si>
    <t>OSTATNÍ POŽADAVKY - GEODETICKÉ ZAMĚŘENÍ - CELKY - skut. provedení</t>
  </si>
  <si>
    <t>110146860</t>
  </si>
  <si>
    <t>Zaměření skutečného provedení stavby</t>
  </si>
  <si>
    <t>6</t>
  </si>
  <si>
    <t>029113-2</t>
  </si>
  <si>
    <t>OSTATNÍ POŽADAVKY - GEODETICKÉ ZAMĚŘENÍ - CELKY - geometrický plán</t>
  </si>
  <si>
    <t>585627282</t>
  </si>
  <si>
    <t xml:space="preserve">Digitálně  + 10x tištěná verze</t>
  </si>
  <si>
    <t>7</t>
  </si>
  <si>
    <t>02920</t>
  </si>
  <si>
    <t>OSTATNÍ POŽADAVKY - OCHRANA ŽIVOTNÍHO PROSTŘEDÍ</t>
  </si>
  <si>
    <t>-368451407</t>
  </si>
  <si>
    <t>Ochrana stávající zeleně (stromy. keře) před vlivem stavební činnosti</t>
  </si>
  <si>
    <t>8</t>
  </si>
  <si>
    <t>02940_1</t>
  </si>
  <si>
    <t>OSTATNÍ POŽADAVKY - VYPRACOVÁNÍ DOKUMENTACE_Pasportizace okolí stavby</t>
  </si>
  <si>
    <t>881993470</t>
  </si>
  <si>
    <t>Před a po provedení stavby</t>
  </si>
  <si>
    <t>9</t>
  </si>
  <si>
    <t>02940_2</t>
  </si>
  <si>
    <t>OSTATNÍ POŽADAVKY - VYPRACOVÁNÍ DOKUMENTACE - pasportizace objízdné trasy</t>
  </si>
  <si>
    <t>893518491</t>
  </si>
  <si>
    <t>Před aa po provedení stavby</t>
  </si>
  <si>
    <t>10</t>
  </si>
  <si>
    <t>02940A</t>
  </si>
  <si>
    <t>OSTATNÍ POŽADAVKY - VYPRACOVÁNÍ DOKUMENTACE - Havar. a povod. plán, aktualizace, projednání a schválení</t>
  </si>
  <si>
    <t>-921347761</t>
  </si>
  <si>
    <t>11</t>
  </si>
  <si>
    <t>029412</t>
  </si>
  <si>
    <t>OSTATNÍ POŽADAVKY - VYPRACOVÁNÍ MOSTNÍHO LISTU včetně zápisu do BMS</t>
  </si>
  <si>
    <t>620919546</t>
  </si>
  <si>
    <t>12</t>
  </si>
  <si>
    <t>02943</t>
  </si>
  <si>
    <t>OSTATNÍ POŽADAVKY - VYPRACOVÁNÍ RDS</t>
  </si>
  <si>
    <t>153024977</t>
  </si>
  <si>
    <t>SO 001, SO 201</t>
  </si>
  <si>
    <t>Digitálně + 2x tisk</t>
  </si>
  <si>
    <t>13</t>
  </si>
  <si>
    <t>02944</t>
  </si>
  <si>
    <t>OSTAT POŽADAVKY - DOKUMENTACE SKUTEČ PROVEDENÍ V DIGIT FORMĚ</t>
  </si>
  <si>
    <t>130617057</t>
  </si>
  <si>
    <t>Digitální + 3x tištěné provedení</t>
  </si>
  <si>
    <t>14</t>
  </si>
  <si>
    <t>02953</t>
  </si>
  <si>
    <t>OSTATNÍ POŽADAVKY - HLAVNÍ MOSTNÍ PROHLÍDKA včetně zápisu do BMS</t>
  </si>
  <si>
    <t>-1931702618</t>
  </si>
  <si>
    <t>02971</t>
  </si>
  <si>
    <t>OSTAT POŽADAVKY - GEOTECHNICKÝ MONITORING NA POVRCHU</t>
  </si>
  <si>
    <t>-1689674310</t>
  </si>
  <si>
    <t>Provádění po celou dobu stavby</t>
  </si>
  <si>
    <t>(zemní pláň, piloty, základová spára, hutnění zásypů)</t>
  </si>
  <si>
    <t>16</t>
  </si>
  <si>
    <t>02990</t>
  </si>
  <si>
    <t>OSTATNÍ POŽADAVKY - INFORMAČNÍ TABULE</t>
  </si>
  <si>
    <t>KUS</t>
  </si>
  <si>
    <t>1036083480</t>
  </si>
  <si>
    <t>Rozměr 2,5*1,75</t>
  </si>
  <si>
    <t>17</t>
  </si>
  <si>
    <t>03100</t>
  </si>
  <si>
    <t>ZAŘÍZENÍ STAVENIŠTĚ - ZŘÍZENÍ, PROVOZ, DEMONTÁŽ</t>
  </si>
  <si>
    <t>1660955913</t>
  </si>
  <si>
    <t>18</t>
  </si>
  <si>
    <t>03100_R</t>
  </si>
  <si>
    <t>ZAŘÍZENÍ STAVENIŠTĚ - ZŘÍZENÍ, PROVOZ, DEMONTÁŽ_požadavky BOZP</t>
  </si>
  <si>
    <t>-293200318</t>
  </si>
  <si>
    <t>Technická opatření dle požadavků koordinátora BOZP</t>
  </si>
  <si>
    <t>čerpání se souhlasem investora</t>
  </si>
  <si>
    <t>SO 001 - Demolice stávajícího mostu</t>
  </si>
  <si>
    <t>HSV - Práce a dodávky HSV</t>
  </si>
  <si>
    <t xml:space="preserve">    1 - Zemní práce</t>
  </si>
  <si>
    <t xml:space="preserve">    9 - Ostatní konstrukce a práce, bourání</t>
  </si>
  <si>
    <t>HSV</t>
  </si>
  <si>
    <t>Práce a dodávky HSV</t>
  </si>
  <si>
    <t>Zemní práce</t>
  </si>
  <si>
    <t>11325_R</t>
  </si>
  <si>
    <t>ODSTRANĚNÍ PŘÍKOPŮ A RIGOLŮ Z MONOLIT BETONU včetně dopravy a složení na skládku</t>
  </si>
  <si>
    <t>M3</t>
  </si>
  <si>
    <t>-448308781</t>
  </si>
  <si>
    <t>Příl. 001.002, 201.002</t>
  </si>
  <si>
    <t>Odstranění opevnění v mostním otvoru</t>
  </si>
  <si>
    <t>6,1*(2*0,8+0,5)*0,3</t>
  </si>
  <si>
    <t>11329_R</t>
  </si>
  <si>
    <t>ODSTRANĚNÍ ZPEVNĚNÝCH PLOCH, PŘÍKOPŮ A RIGOLŮ Z LOMOVÉHO KAMENE včetně dopravy a uložení na skládku</t>
  </si>
  <si>
    <t>1169794253</t>
  </si>
  <si>
    <t>Odstranění stávajícího opevnění potoka mimo mostní otvor</t>
  </si>
  <si>
    <t>(10,5-6,1)*(2*0,8+0,5)*0,3</t>
  </si>
  <si>
    <t>11356_R</t>
  </si>
  <si>
    <t>ODSTRANĚNÍ OBRUB Z DLAŽEBNÍCH KOSTEK DVOJITÝCH včetně dopravy a uložení k dalšímu využití</t>
  </si>
  <si>
    <t>M</t>
  </si>
  <si>
    <t>-269446321</t>
  </si>
  <si>
    <t>Příl 001.002, 201.002</t>
  </si>
  <si>
    <t xml:space="preserve">Roebrání stávajících dvořádků </t>
  </si>
  <si>
    <t>Odvoz a uložení dle pokynů investora</t>
  </si>
  <si>
    <t>2*12</t>
  </si>
  <si>
    <t>11372_R</t>
  </si>
  <si>
    <t>FRÉZOVÁNÍ ZPEVNĚNÝCH PLOCH ASFALTOVÝCH včetně dopravy a uložení k dalšímu využití</t>
  </si>
  <si>
    <t>984064140</t>
  </si>
  <si>
    <t>Odfrézování stáv. živičné vozovky s asfaltobetonu</t>
  </si>
  <si>
    <t>Vozovka most</t>
  </si>
  <si>
    <t>4,79*5,40*0,15</t>
  </si>
  <si>
    <t>Vozovka před a za mostem</t>
  </si>
  <si>
    <t>(17,5-2,4)*5,3*2*0,15</t>
  </si>
  <si>
    <t>Součet</t>
  </si>
  <si>
    <t>12110_R</t>
  </si>
  <si>
    <t>SEJMUTÍ ORNICE NEBO LESNÍ PŮDY včetně dopravy a uložení k dalšímu využití</t>
  </si>
  <si>
    <t>-1884630820</t>
  </si>
  <si>
    <t>Uvažováno sejmutí v tloušťce 0,15 m</t>
  </si>
  <si>
    <t>2*16*4*0,15+2*16*2,0*0,15</t>
  </si>
  <si>
    <t>12373_R</t>
  </si>
  <si>
    <t>ODKOP PRO SPOD STAVBU SILNIC A ŽELEZNIC TŘ. I včetně dopravy a uložení na mezideponii nebo na skládku</t>
  </si>
  <si>
    <t>-1512488249</t>
  </si>
  <si>
    <t>Příl. 001.002, 201.002, 201.003</t>
  </si>
  <si>
    <t>Výkop pro "kufr" vozovky včetně rýh pro trativody v rozsahu za ruby stávajících opěr</t>
  </si>
  <si>
    <t>Celkový objem</t>
  </si>
  <si>
    <t>Kufr nové vozovky</t>
  </si>
  <si>
    <t>2*13,4*0,41*7,5</t>
  </si>
  <si>
    <t>Trativody</t>
  </si>
  <si>
    <t>0,5*0,5*(13,5)*4</t>
  </si>
  <si>
    <t>Odpočet frézovaných vrstev</t>
  </si>
  <si>
    <t>(17,5-2,4)*5,3*2*0,15*-1</t>
  </si>
  <si>
    <t>Za rubem stav oper pro novou NK</t>
  </si>
  <si>
    <t>(3*0,33+1,5*0,95)*2*11,5</t>
  </si>
  <si>
    <t>12473_R</t>
  </si>
  <si>
    <t>VYKOPÁVKY PRO KORYTA VODOTEČÍ TŘ. I včetně dopravy a uložení na skládku</t>
  </si>
  <si>
    <t>403232774</t>
  </si>
  <si>
    <t>Příl. 201.002, 202.003</t>
  </si>
  <si>
    <t>Výkop pro opevnění koryta</t>
  </si>
  <si>
    <t>Opevnění</t>
  </si>
  <si>
    <t>5*0,4*9,7</t>
  </si>
  <si>
    <t>Koncový práh</t>
  </si>
  <si>
    <t>0,4*0,8*(5+4)</t>
  </si>
  <si>
    <t>Podélné prahy</t>
  </si>
  <si>
    <t>2*0,3*0,2*9,7</t>
  </si>
  <si>
    <t>Odpočet pro vybourávky</t>
  </si>
  <si>
    <t>-3,843-2,772</t>
  </si>
  <si>
    <t>Ostatní konstrukce a práce, bourání</t>
  </si>
  <si>
    <t>9111B3</t>
  </si>
  <si>
    <t>ZÁBRADLÍ SILNIČNÍ SE SVISLOU VÝPLNÍ - DEMONTÁŽ S PŘESUNEM</t>
  </si>
  <si>
    <t>-2044970456</t>
  </si>
  <si>
    <t>Odstranění stávajícího zábradlí a jeho předání na místo určené investorem</t>
  </si>
  <si>
    <t>Příl. 001.002</t>
  </si>
  <si>
    <t>4,8+4,5</t>
  </si>
  <si>
    <t>914113</t>
  </si>
  <si>
    <t>DOPRAVNÍ ZNAČKY ZÁKLADNÍ VELIKOSTI OCELOVÉ NEREFLEXNÍ - DEMONTÁŽ</t>
  </si>
  <si>
    <t>-197541770</t>
  </si>
  <si>
    <t>Demontáž a odvoz stávající dopravního značení</t>
  </si>
  <si>
    <t>včetně dopravy a složení dle pokynů TDS</t>
  </si>
  <si>
    <t>919113</t>
  </si>
  <si>
    <t>ŘEZÁNÍ ASFALTOVÉHO KRYTU VOZOVEK TL DO 150MM</t>
  </si>
  <si>
    <t>1941893030</t>
  </si>
  <si>
    <t>Příčné rozřezání stáv. vozovkového souvrství v místě začátku a konce zřízení nové vozovky</t>
  </si>
  <si>
    <t>6,0+4,5</t>
  </si>
  <si>
    <t>96613_1</t>
  </si>
  <si>
    <t>BOURÁNÍ KONSTRUKCÍ Z KAMENE NA MC včetně dopravy a složení na skládku</t>
  </si>
  <si>
    <t>110734575</t>
  </si>
  <si>
    <t>Příl 001.002, 201.203</t>
  </si>
  <si>
    <t>Stávající opěry včetně rovnob. křídel</t>
  </si>
  <si>
    <t>1,4*0,85*6,08*2</t>
  </si>
  <si>
    <t>4*0,6*0,8*1,5</t>
  </si>
  <si>
    <t>96615_R</t>
  </si>
  <si>
    <t>BOURÁNÍ KONSTRUKCÍ Z PROSTÉHO BETONU včetně dopravy a uložení na sládku nebo k recyklaci</t>
  </si>
  <si>
    <t>-24824781</t>
  </si>
  <si>
    <t>Příl. 001.002, 201.003</t>
  </si>
  <si>
    <t>Základ prost. beton cca 20%, zbytek ponechán</t>
  </si>
  <si>
    <t>2*0,8*1*6,4*0,20</t>
  </si>
  <si>
    <t>96616_R</t>
  </si>
  <si>
    <t>BOURÁNÍ KONSTRUKCÍ ZE ŽELEZOBETONU včetně dopravy a uložení na skládku nebo k recyklaci</t>
  </si>
  <si>
    <t>1897661304</t>
  </si>
  <si>
    <t>Železobet římsa</t>
  </si>
  <si>
    <t>0,25*0,44*(4,8+4,5)</t>
  </si>
  <si>
    <t>Nosná deska ŽB</t>
  </si>
  <si>
    <t>6,08*0,25*3,40</t>
  </si>
  <si>
    <t>97817</t>
  </si>
  <si>
    <t>ODSTRANĚNÍ MOSTNÍ IZOLACE</t>
  </si>
  <si>
    <t>M2</t>
  </si>
  <si>
    <t>-1936493224</t>
  </si>
  <si>
    <t>Příl. 001.002,</t>
  </si>
  <si>
    <t>Odstranění izolačního souvrství samostatně</t>
  </si>
  <si>
    <t>(dehtové izolace), položka s čerpáním dle souhlasu investora</t>
  </si>
  <si>
    <t>6,1*3,4</t>
  </si>
  <si>
    <t>015111</t>
  </si>
  <si>
    <t>POPLATKY ZA LIKVIDACŮ ODPADŮ NEKONTAMINOVANÝCH - 17 05 04 VYTĚŽENÉ ZEMINY A HORNINY - I. TŘÍDA TĚŽITELNOSTI</t>
  </si>
  <si>
    <t>T</t>
  </si>
  <si>
    <t>1522775892</t>
  </si>
  <si>
    <t>Zeminy, nevhodné k dalšímu použití, bude čerpáno dle skutečnosti</t>
  </si>
  <si>
    <t>Pol. 123738</t>
  </si>
  <si>
    <t>146,076*1,8</t>
  </si>
  <si>
    <t>Pol. 124738</t>
  </si>
  <si>
    <t>16,829*1,8</t>
  </si>
  <si>
    <t>015130</t>
  </si>
  <si>
    <t>POPLATKY ZA LIKVIDACŮ ODPADŮ NEKONTAMINOVANÝCH - 17 03 02 VYBOURANÝ ASFALTOVÝ BETON BEZ DEHTU</t>
  </si>
  <si>
    <t>1091657724</t>
  </si>
  <si>
    <t>Pro pol. 11372</t>
  </si>
  <si>
    <t>Rozdělení dle výsledků zkoušek na kontamonaci dehtem</t>
  </si>
  <si>
    <t>uvažováno 50x50%</t>
  </si>
  <si>
    <t xml:space="preserve"> uložení na příslušnou skládku dle výsledků rozboru</t>
  </si>
  <si>
    <t xml:space="preserve"> čerpání se souhlasem TDS</t>
  </si>
  <si>
    <t>27,889*2,2*0,5</t>
  </si>
  <si>
    <t>015140</t>
  </si>
  <si>
    <t>POPLATKY ZA LIKVIDACŮ ODPADŮ NEKONTAMINOVANÝCH - 17 01 01 BETON Z DEMOLIC OBJEKTŮ, ZÁKLADŮ TV</t>
  </si>
  <si>
    <t>1353354740</t>
  </si>
  <si>
    <t>Pro pol. 11325</t>
  </si>
  <si>
    <t>3,843*2,4</t>
  </si>
  <si>
    <t>Pro pol 96615</t>
  </si>
  <si>
    <t>2,048*2,4</t>
  </si>
  <si>
    <t>Pro pol. 96616</t>
  </si>
  <si>
    <t>6,191*2,5</t>
  </si>
  <si>
    <t>015330</t>
  </si>
  <si>
    <t>POPLATKY ZA LIKVIDACŮ ODPADŮ NEKONTAMINOVANÝCH - 17 05 04 KAMENNÁ SUŤ</t>
  </si>
  <si>
    <t>1676665651</t>
  </si>
  <si>
    <t>Pro pol. 11329 R</t>
  </si>
  <si>
    <t>2,722*2,5</t>
  </si>
  <si>
    <t>Pro pol. 96613</t>
  </si>
  <si>
    <t>17,350*2,5</t>
  </si>
  <si>
    <t>19</t>
  </si>
  <si>
    <t>015670</t>
  </si>
  <si>
    <t>POPLATKY ZA LIKVIDACŮ ODPADŮ NEBEZPEČNÝCH - 17 01 06* KONTAMINOVANÁ STAVEBNÍ SUŤ A BETONY Z DEMOLIC</t>
  </si>
  <si>
    <t>-2116667763</t>
  </si>
  <si>
    <t>Pro pol. 97817</t>
  </si>
  <si>
    <t>20,740*0,01*2,0</t>
  </si>
  <si>
    <t>SO 110 - Dopravně inženýrská opatření</t>
  </si>
  <si>
    <t>91400</t>
  </si>
  <si>
    <t>DOČASNÉ ZAKRYTÍ NEBO OTOČENÍ STÁVAJÍCÍCH DOPRAVNÍCH ZNAČEK</t>
  </si>
  <si>
    <t>2102915937</t>
  </si>
  <si>
    <t>Příl. 110.002</t>
  </si>
  <si>
    <t>914122_R</t>
  </si>
  <si>
    <t>DOPRAVNÍ ZNAČKY ZÁKLADNÍ VELIKOSTI OCELOVÉ FÓLIE TŘ 1 - MONTÁŽ S PŘEMÍSTĚNÍM včetně pronájmu a demontáže</t>
  </si>
  <si>
    <t>-1073611349</t>
  </si>
  <si>
    <t xml:space="preserve">IP10a </t>
  </si>
  <si>
    <t>IP10b</t>
  </si>
  <si>
    <t>B1</t>
  </si>
  <si>
    <t>B20</t>
  </si>
  <si>
    <t>B21a</t>
  </si>
  <si>
    <t>A15</t>
  </si>
  <si>
    <t>E13</t>
  </si>
  <si>
    <t>914321_R</t>
  </si>
  <si>
    <t>DOPRAV ZNAČKY ZMENŠ VEL OCEL FÓLIE TŘ 1 - DODÁVKA A MONT včetně pronájmu a demontáže</t>
  </si>
  <si>
    <t>-1986647</t>
  </si>
  <si>
    <t>E3a</t>
  </si>
  <si>
    <t>značka IS11b</t>
  </si>
  <si>
    <t>914322_R</t>
  </si>
  <si>
    <t>DOPRAV ZNAČKY ZMENŠ VEL OCEL FÓLIE TŘ 1 - MONTÁŽ S PŘESUNEM včetně pronájmu a demontáže</t>
  </si>
  <si>
    <t>458532757</t>
  </si>
  <si>
    <t>IS11c</t>
  </si>
  <si>
    <t>914411_R</t>
  </si>
  <si>
    <t>DOPRAVNÍ ZNAČKY 100X150CM OCELOVÉ - DODÁVKA A MONTÁŽ včetně demontáže</t>
  </si>
  <si>
    <t>-1866846187</t>
  </si>
  <si>
    <t>IS11a</t>
  </si>
  <si>
    <t>IP22</t>
  </si>
  <si>
    <t>916122_R</t>
  </si>
  <si>
    <t>DOPRAV SVĚTLO VÝSTRAŽ SOUPRAVA 3KS - MONTÁŽ S PŘESUNEM včetně pronájmu a demontáže</t>
  </si>
  <si>
    <t>1071891549</t>
  </si>
  <si>
    <t>916312_R</t>
  </si>
  <si>
    <t>DOPRAVNÍ ZÁBRANY Z2 S FÓLIÍ TŘ 1 - MONTÁŽ S PŘESUNEM včetně pronájmu a demontáže</t>
  </si>
  <si>
    <t>-466401601</t>
  </si>
  <si>
    <t>02710_1</t>
  </si>
  <si>
    <t>POMOC PRÁCE ZŘÍZ NEBO ZAJIŠŤ OBJÍŽĎKY A PŘÍSTUP CESTY- inženýrská činnost při zřízení</t>
  </si>
  <si>
    <t>-1515903127</t>
  </si>
  <si>
    <t>Inženýrská činnost při zřízeníinženýrská činnost při zřízení</t>
  </si>
  <si>
    <t>02710_2</t>
  </si>
  <si>
    <t>POMOC PRÁCE ZŘÍZ NEBO ZAJIŠŤ OBJÍŽĎKY A PŘÍSTUP CESTY_údržba po dobu trvání uzavírky</t>
  </si>
  <si>
    <t>1861549596</t>
  </si>
  <si>
    <t>Kontrola a údržba</t>
  </si>
  <si>
    <t>SO 201 - Most ev. č. 41020-1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</si>
  <si>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</si>
  <si>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</si>
  <si>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</si>
  <si>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</si>
  <si>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9 - Ostatní konstrukce a práce</t>
  </si>
  <si>
    <t>PSV - Práce a dodávky PSV</t>
  </si>
  <si>
    <t xml:space="preserve">    711 - Izolace proti vodě, vlhkosti a plynům</t>
  </si>
  <si>
    <t xml:space="preserve">    783 - Dokončovací práce - nátěry</t>
  </si>
  <si>
    <t>113766</t>
  </si>
  <si>
    <t>FRÉZOVÁNÍ DRÁŽKY PRŮŘEZU DO 800MM2 V ASFALTOVÉ VOZOVCE</t>
  </si>
  <si>
    <t>1656933662</t>
  </si>
  <si>
    <t>Příl. 201.002</t>
  </si>
  <si>
    <t>Drážka pro těsnící zálivku podél říms</t>
  </si>
  <si>
    <t>2*10</t>
  </si>
  <si>
    <t>ODKOP PRO SPOD STAVBU SILNIC A ŽELEZNIC TŘ. I včetně dopravy a složení na deponii nebo skládku</t>
  </si>
  <si>
    <t>-129208576</t>
  </si>
  <si>
    <t>Odkop pro zřízení sanační vrstvy</t>
  </si>
  <si>
    <t>bude provedeno na základě vyhodnocení zkoušky únosnosti zemní pláně</t>
  </si>
  <si>
    <t>se souhlasem TDS</t>
  </si>
  <si>
    <t>0,5*10*6,5*2</t>
  </si>
  <si>
    <t>173103</t>
  </si>
  <si>
    <t>ZEMNÍ KRAJNICE A DOSYPÁVKY SE ZHUT DO 100% PS</t>
  </si>
  <si>
    <t>-469664436</t>
  </si>
  <si>
    <t>Rozšíření tělesa u OP2</t>
  </si>
  <si>
    <t>2*14,0*2,0*0,5</t>
  </si>
  <si>
    <t>18110</t>
  </si>
  <si>
    <t>ÚPRAVA PLÁNĚ SE ZHUTNĚNÍM V HORNINĚ TŘ. I</t>
  </si>
  <si>
    <t>845959107</t>
  </si>
  <si>
    <t>Příl. 201.002, 201.003</t>
  </si>
  <si>
    <t>11,2*6+13,0*5,5</t>
  </si>
  <si>
    <t>18222</t>
  </si>
  <si>
    <t>ROZPROSTŘENÍ ORNICE VE SVAHU V TL DO 0,15M</t>
  </si>
  <si>
    <t>-1167448962</t>
  </si>
  <si>
    <t>2*3,4*0,8+2*14,5*1,4</t>
  </si>
  <si>
    <t>18241</t>
  </si>
  <si>
    <t>ZALOŽENÍ TRÁVNÍKU RUČNÍM VÝSEVEM</t>
  </si>
  <si>
    <t>-2047169409</t>
  </si>
  <si>
    <t>1840E1</t>
  </si>
  <si>
    <t>PŘESAZOVÁNÍ KEŘŮ</t>
  </si>
  <si>
    <t>1527831116</t>
  </si>
  <si>
    <t>184E2</t>
  </si>
  <si>
    <t>PŘESAZOVÁNÍ STROMŮ</t>
  </si>
  <si>
    <t>1731590264</t>
  </si>
  <si>
    <t>Zakládání</t>
  </si>
  <si>
    <t>21341</t>
  </si>
  <si>
    <t>DRENÁŽNÍ VRSTVY Z PLASTBETONU (PLASTMALTY)</t>
  </si>
  <si>
    <t>-1617181228</t>
  </si>
  <si>
    <t>Viz. příl. 201.002, 201.003</t>
  </si>
  <si>
    <t xml:space="preserve">kanálek mimo trubičky </t>
  </si>
  <si>
    <t>0,04*0,15*(7-2*0,4)*2</t>
  </si>
  <si>
    <t>žebra v místě trubiček</t>
  </si>
  <si>
    <t xml:space="preserve"> 0,024*0,4*2*2</t>
  </si>
  <si>
    <t>212035</t>
  </si>
  <si>
    <t>TRATIVODY KOMPLET Z TRUB NEKOV DN DO 150MM, RÝHA TŘ I</t>
  </si>
  <si>
    <t>-724607242</t>
  </si>
  <si>
    <t>Odvodnění spodní stavby komunikace</t>
  </si>
  <si>
    <t>Příl. 201.001, 201.002, 201.006</t>
  </si>
  <si>
    <t>2*13,9+13,4+14,1</t>
  </si>
  <si>
    <t>21263</t>
  </si>
  <si>
    <t>TRATIVODY KOMPLET Z TRUB Z PLAST HMOT DN DO 150MM</t>
  </si>
  <si>
    <t>1481090826</t>
  </si>
  <si>
    <t>Rubová drenáž, příl. 201.003</t>
  </si>
  <si>
    <t>2*7,6</t>
  </si>
  <si>
    <t>21264</t>
  </si>
  <si>
    <t>TRATIVODY KOMPLET Z TRUB Z PLAST HMOT DN DO 200MM</t>
  </si>
  <si>
    <t>1195233794</t>
  </si>
  <si>
    <t>Prostop opěrou osazení trubky HD PE DN 180 plné</t>
  </si>
  <si>
    <t>do opěr</t>
  </si>
  <si>
    <t>2*2,5</t>
  </si>
  <si>
    <t>21331</t>
  </si>
  <si>
    <t>DRENÁŽNÍ VRSTVY Z BETONU MEZEROVITÉHO (DRENÁŽNÍHO)</t>
  </si>
  <si>
    <t>-991334002</t>
  </si>
  <si>
    <t>Drenážní obetonování rubové drenáže</t>
  </si>
  <si>
    <t>2*0,3*0,3*7,6</t>
  </si>
  <si>
    <t>21450</t>
  </si>
  <si>
    <t>SANAČNÍ VRSTVY Z KAMENIVA</t>
  </si>
  <si>
    <t>CS OTSKP 2019</t>
  </si>
  <si>
    <t>-1352766589</t>
  </si>
  <si>
    <t>Bude provedeno na základě vyhodnocení zkoušek</t>
  </si>
  <si>
    <t>únosnosti zemní pláně a dle pokynů a se souhlasem TDS</t>
  </si>
  <si>
    <t>224324</t>
  </si>
  <si>
    <t>PILOTY ZE ŽELEZOBETONU C25/30</t>
  </si>
  <si>
    <t>-1321097627</t>
  </si>
  <si>
    <t>Příl 201.001, 201.002, 201.003</t>
  </si>
  <si>
    <t>Včetně nadbetonování 0,5 m</t>
  </si>
  <si>
    <t>2*5*10,5*0,25*3,14*0,6^2</t>
  </si>
  <si>
    <t>224365</t>
  </si>
  <si>
    <t>VÝZTUŽ PILOT Z OCELI 10505, B500B</t>
  </si>
  <si>
    <t>961861457</t>
  </si>
  <si>
    <t>Pro pol. 224324</t>
  </si>
  <si>
    <t>uvažováno 120 kg/m3</t>
  </si>
  <si>
    <t>29,673*0,120</t>
  </si>
  <si>
    <t>264828</t>
  </si>
  <si>
    <t>VRTY PRO PILOTY TŘ III A IV D DO 600MM</t>
  </si>
  <si>
    <t>-1624648996</t>
  </si>
  <si>
    <t>Příl. 201.001, 201.002, 201.003</t>
  </si>
  <si>
    <t>2*5*11,5</t>
  </si>
  <si>
    <t>27152</t>
  </si>
  <si>
    <t>POLŠTÁŘE POD ZÁKLADY Z KAMENIVA DRCENÉHO</t>
  </si>
  <si>
    <t>1380500579</t>
  </si>
  <si>
    <t>Vyrovnávací polštář pod šablony pro vtání pilot</t>
  </si>
  <si>
    <t>Příl. 201.001</t>
  </si>
  <si>
    <t>1,8+8,2*0,3*2</t>
  </si>
  <si>
    <t>Svislé a kompletní konstrukce</t>
  </si>
  <si>
    <t>31717</t>
  </si>
  <si>
    <t>KOVOVÉ KONSTRUKCE PRO KOTVENÍ ŘÍMSY</t>
  </si>
  <si>
    <t>KG</t>
  </si>
  <si>
    <t>664698174</t>
  </si>
  <si>
    <t>Příl 201.001</t>
  </si>
  <si>
    <t>Talířové kotvy lepené do vývrtů odhad 7 kg/ks</t>
  </si>
  <si>
    <t>2*10*6</t>
  </si>
  <si>
    <t>20</t>
  </si>
  <si>
    <t>317325</t>
  </si>
  <si>
    <t>ŘÍMSY ZE ŽELEZOBETONU DO C30/37</t>
  </si>
  <si>
    <t>-268249163</t>
  </si>
  <si>
    <t>0,25*10*2</t>
  </si>
  <si>
    <t>317365</t>
  </si>
  <si>
    <t>VÝZTUŽ ŘÍMS Z OCELI 10505, B500B</t>
  </si>
  <si>
    <t>-383521380</t>
  </si>
  <si>
    <t>Pro položku 317325</t>
  </si>
  <si>
    <t>Uvažováno 150 kg/m2</t>
  </si>
  <si>
    <t>5*0,150</t>
  </si>
  <si>
    <t>22</t>
  </si>
  <si>
    <t>389325</t>
  </si>
  <si>
    <t>MOSTNÍ RÁMOVÉ KONSTRUKCE ZE ŽELEZOBETONU C30/37</t>
  </si>
  <si>
    <t>-2078071979</t>
  </si>
  <si>
    <t>Příl. 201.005</t>
  </si>
  <si>
    <t>Opěry</t>
  </si>
  <si>
    <t>7,6*1,05*1,0*2</t>
  </si>
  <si>
    <t>Deska</t>
  </si>
  <si>
    <t>7,6*0,31*7</t>
  </si>
  <si>
    <t>Zavěšená křídla</t>
  </si>
  <si>
    <t>1,5*(1,38+0,8)*0,5*0,55*4</t>
  </si>
  <si>
    <t>23</t>
  </si>
  <si>
    <t>389365</t>
  </si>
  <si>
    <t>VÝZTUŽ MOSTNÍ RÁMOVÉ KONSTRUKCE Z OCELI 10505, B500B</t>
  </si>
  <si>
    <t>-1152753307</t>
  </si>
  <si>
    <t>Pro pol. 389325</t>
  </si>
  <si>
    <t>Uvažováno 230 km/m3</t>
  </si>
  <si>
    <t>36,049*0,230</t>
  </si>
  <si>
    <t>Vodorovné konstrukce</t>
  </si>
  <si>
    <t>24</t>
  </si>
  <si>
    <t>451311</t>
  </si>
  <si>
    <t>PODKL A VÝPLŇ VRSTVY Z PROST BET DO C8/10</t>
  </si>
  <si>
    <t>-1107204416</t>
  </si>
  <si>
    <t>Šablony pro vrtání pilot</t>
  </si>
  <si>
    <t>1,2*7,6*0,15*2-0,25*3,14*0,6^2*0,15*10</t>
  </si>
  <si>
    <t>POdkladní vrstva pro betonáž opěr</t>
  </si>
  <si>
    <t>Příl. 201.001, 201.004</t>
  </si>
  <si>
    <t>0,15*1,6*8,2*2-0,5*3,14*0,6^2*0,15*10</t>
  </si>
  <si>
    <t>Podkladní beton pod rubovou drenáž</t>
  </si>
  <si>
    <t>2*0,3*0,5*6,5</t>
  </si>
  <si>
    <t>25</t>
  </si>
  <si>
    <t>451314</t>
  </si>
  <si>
    <t>PODKLADNÍ A VÝPLŇOVÉ VRSTVY Z PROSTÉHO BETONU C25/30</t>
  </si>
  <si>
    <t>62072371</t>
  </si>
  <si>
    <t>Podkladní beton pod kamenné dlažby</t>
  </si>
  <si>
    <t>1,65*2,0*4*0,1</t>
  </si>
  <si>
    <t>(2*2,5+0,5)*9,7*0,1</t>
  </si>
  <si>
    <t>4*0,5*3,1*0,1</t>
  </si>
  <si>
    <t>26</t>
  </si>
  <si>
    <t>458522</t>
  </si>
  <si>
    <t>VÝPLŇ ZA OPĚRAMI A ZDMI Z KAM DRC, INDEX ZHUTNĚNÍ ID DO 0,8</t>
  </si>
  <si>
    <t>316925067</t>
  </si>
  <si>
    <t>Zásyp za opěrami pod úrovní těsnící vrstvy</t>
  </si>
  <si>
    <t>0,95*0,5*8*2</t>
  </si>
  <si>
    <t>27</t>
  </si>
  <si>
    <t>458573</t>
  </si>
  <si>
    <t>VÝPLŇ ZA OPĚRAMI A ZDMI Z KAMENIVA TĚŽENÉHO, INDEX ZHUTNĚNÍ ID DO 0,9</t>
  </si>
  <si>
    <t>435239509</t>
  </si>
  <si>
    <t>Zásyp za opěrami - přechodový klín</t>
  </si>
  <si>
    <t>1,7*0,3*8*2</t>
  </si>
  <si>
    <t>0,3*3*8*2</t>
  </si>
  <si>
    <t>28</t>
  </si>
  <si>
    <t>465512</t>
  </si>
  <si>
    <t>DLAŽBY Z LOMOVÉHO KAMENE NA MC</t>
  </si>
  <si>
    <t>1062602174</t>
  </si>
  <si>
    <t>Příl. 201.001, 201.002</t>
  </si>
  <si>
    <t>Dlažba za římsami</t>
  </si>
  <si>
    <t>1,65*2,0*4*0,25</t>
  </si>
  <si>
    <t>Zpevnění koryta potoka</t>
  </si>
  <si>
    <t>(2*2,5+0,5)*9,7*0,35</t>
  </si>
  <si>
    <t>Dlažba podél opěr</t>
  </si>
  <si>
    <t>4*0,5*3,1*0,25</t>
  </si>
  <si>
    <t>29</t>
  </si>
  <si>
    <t>467315</t>
  </si>
  <si>
    <t>STUPNĚ A PRAHY VODNÍCH KORYT Z PROSTÉHO BETONU C30/37</t>
  </si>
  <si>
    <t>-1914306704</t>
  </si>
  <si>
    <t>Koncové a podélné prahy zpevnění koryta</t>
  </si>
  <si>
    <t>0,4*0,8*5,0*2</t>
  </si>
  <si>
    <t>2*0,3*0,6*9,7</t>
  </si>
  <si>
    <t>Komunikace pozemní</t>
  </si>
  <si>
    <t>30</t>
  </si>
  <si>
    <t>56333</t>
  </si>
  <si>
    <t>VOZOVKOVÉ VRSTVY ZE ŠTĚRKODRTI TL. DO 150MM</t>
  </si>
  <si>
    <t>-1121477981</t>
  </si>
  <si>
    <t>Příl. 201.001, 201.006</t>
  </si>
  <si>
    <t>13,0*7,6*2</t>
  </si>
  <si>
    <t>13,4*6,5*2</t>
  </si>
  <si>
    <t>31</t>
  </si>
  <si>
    <t>56343</t>
  </si>
  <si>
    <t>VOZOVKOVÉ VRSTVY ZE ŠTĚRKOPÍSKU TL. DO 150MM</t>
  </si>
  <si>
    <t>1712069950</t>
  </si>
  <si>
    <t>Podkladní a krycí vrstva těsnící fólie za rubem opěr</t>
  </si>
  <si>
    <t>1,5*6,5*2*2</t>
  </si>
  <si>
    <t>32</t>
  </si>
  <si>
    <t>56962</t>
  </si>
  <si>
    <t>ZPEVNĚNÍ KRAJNIC Z RECYKLOVANÉHO MATERIÁLU TL DO 100MM</t>
  </si>
  <si>
    <t>1511371366</t>
  </si>
  <si>
    <t>Zpevnění krajnic u OP2</t>
  </si>
  <si>
    <t>2*10,6*1,2</t>
  </si>
  <si>
    <t>33</t>
  </si>
  <si>
    <t>572123</t>
  </si>
  <si>
    <t>INFILTRAČNÍ POSTŘIK Z EMULZE DO 1,0KG/M2</t>
  </si>
  <si>
    <t>-1018990448</t>
  </si>
  <si>
    <t>2*13,6*6,1</t>
  </si>
  <si>
    <t>34</t>
  </si>
  <si>
    <t>572214</t>
  </si>
  <si>
    <t>SPOJOVACÍ POSTŘIK Z MODIFIK EMULZE DO 0,5KG/M2</t>
  </si>
  <si>
    <t>-95398372</t>
  </si>
  <si>
    <t>Příl. 201.001, 201.003, 201.006</t>
  </si>
  <si>
    <t>6,1*35</t>
  </si>
  <si>
    <t>35</t>
  </si>
  <si>
    <t>574A33</t>
  </si>
  <si>
    <t>ASFALTOVÝ BETON PRO OBRUSNÉ VRSTVY ACO 11 TL. 40MM</t>
  </si>
  <si>
    <t>679338982</t>
  </si>
  <si>
    <t>35*6,1</t>
  </si>
  <si>
    <t>36</t>
  </si>
  <si>
    <t>574E66</t>
  </si>
  <si>
    <t>ASFALTOVÝ BETON PRO PODKLADNÍ VRSTVY ACP 16+, 16S TL. 70MM</t>
  </si>
  <si>
    <t>-1689489095</t>
  </si>
  <si>
    <t>2*13,6*6,1*2</t>
  </si>
  <si>
    <t>37</t>
  </si>
  <si>
    <t>575F53</t>
  </si>
  <si>
    <t>LITÝ ASFALT MA IV (OCHRANA MOSTNÍ IZOLACE) 11 TL. 40MM MODIFIK</t>
  </si>
  <si>
    <t>-1265318953</t>
  </si>
  <si>
    <t>Příl. 201.001, 201.003</t>
  </si>
  <si>
    <t>Ochrana izol. pod vozovkou</t>
  </si>
  <si>
    <t>7,0*6,5</t>
  </si>
  <si>
    <t>Ostatní konstrukce a práce</t>
  </si>
  <si>
    <t>38</t>
  </si>
  <si>
    <t>9111B1</t>
  </si>
  <si>
    <t>ZÁBRADLÍ SILNIČNÍ SE SVISLOU VÝPLNÍ - DODÁVKA A MONTÁŽ</t>
  </si>
  <si>
    <t>1124935626</t>
  </si>
  <si>
    <t>Viz příl 201.002, 201.003</t>
  </si>
  <si>
    <t>39</t>
  </si>
  <si>
    <t>917223</t>
  </si>
  <si>
    <t>SILNIČNÍ A CHODNÍKOVÉ OBRUBY Z BETONOVÝCH OBRUBNÍKŮ ŠÍŘ 100MM</t>
  </si>
  <si>
    <t>319589252</t>
  </si>
  <si>
    <t>4*4,25</t>
  </si>
  <si>
    <t>40</t>
  </si>
  <si>
    <t>91345</t>
  </si>
  <si>
    <t>NIVELAČNÍ ZNAČKY KOVOVÉ</t>
  </si>
  <si>
    <t>1847090013</t>
  </si>
  <si>
    <t>41</t>
  </si>
  <si>
    <t>91355</t>
  </si>
  <si>
    <t>EVIDENČNÍ ČÍSLO MOSTU</t>
  </si>
  <si>
    <t>-429585211</t>
  </si>
  <si>
    <t>na samostatném sloupku s bet. patkou</t>
  </si>
  <si>
    <t>42</t>
  </si>
  <si>
    <t>917224</t>
  </si>
  <si>
    <t>SILNIČNÍ A CHODNÍKOVÉ OBRUBY Z BETONOVÝCH OBRUBNÍKŮ ŠÍŘ 150MM</t>
  </si>
  <si>
    <t>454670003</t>
  </si>
  <si>
    <t>Příl. 201.002, 201.006</t>
  </si>
  <si>
    <t>9,7+10,4</t>
  </si>
  <si>
    <t>2*2,5+2*2,0</t>
  </si>
  <si>
    <t>43</t>
  </si>
  <si>
    <t>91772</t>
  </si>
  <si>
    <t>OBRUBA Z DLAŽEBNÍCH KOSTEK DROBNÝCH</t>
  </si>
  <si>
    <t>-954032382</t>
  </si>
  <si>
    <t>Přl. 201.001, 201.002</t>
  </si>
  <si>
    <t>2*9,7+2*10,4</t>
  </si>
  <si>
    <t>44</t>
  </si>
  <si>
    <t>919111</t>
  </si>
  <si>
    <t>ŘEZÁNÍ ASFALTOVÉHO KRYTU VOZOVEK TL DO 50MM</t>
  </si>
  <si>
    <t>817471136</t>
  </si>
  <si>
    <t>Řezání příčných dělících spár krytu na hraně nosné konstrukce</t>
  </si>
  <si>
    <t>2*6,5</t>
  </si>
  <si>
    <t>Řezání příčných spár pro těsnící zálivku mezi stávající a novou vozovkou</t>
  </si>
  <si>
    <t>5,6+4,5</t>
  </si>
  <si>
    <t>45</t>
  </si>
  <si>
    <t>919131</t>
  </si>
  <si>
    <t>ŘEZÁNÍ BETONOVÝCH KONSTRUKCÍ TL DO 50MM</t>
  </si>
  <si>
    <t>1931274188</t>
  </si>
  <si>
    <t>řezání příčných smršťovacích spár v římse</t>
  </si>
  <si>
    <t>(0,24+0,8+0,5+0,25)*2*2</t>
  </si>
  <si>
    <t>46</t>
  </si>
  <si>
    <t>931316</t>
  </si>
  <si>
    <t>TĚSNĚNÍ DILATAČ SPAR ASF ZÁLIVKOU PRŮŘ DO 800MM2</t>
  </si>
  <si>
    <t>-805913435</t>
  </si>
  <si>
    <t>Těsnění podélné spáry krytu vozovky podél mostní římsy</t>
  </si>
  <si>
    <t>47</t>
  </si>
  <si>
    <t>931321</t>
  </si>
  <si>
    <t>TĚSNĚNÍ DILATAČ SPAR ASF ZÁLIVKOU MODIFIK PRŮŘ DO 100MM2</t>
  </si>
  <si>
    <t>-2139224113</t>
  </si>
  <si>
    <t>Zálivka příčných spar vozovky</t>
  </si>
  <si>
    <t>2*6,5+5,6+4,5</t>
  </si>
  <si>
    <t>48</t>
  </si>
  <si>
    <t>931331</t>
  </si>
  <si>
    <t>TĚSNĚNÍ DILATAČNÍCH SPAR POLYURETANOVÝM TMELEM PRŮŘEZU DO 100MM2</t>
  </si>
  <si>
    <t>955385777</t>
  </si>
  <si>
    <t>Těsnění smršťovacích spár v římsách</t>
  </si>
  <si>
    <t>7,160</t>
  </si>
  <si>
    <t>49</t>
  </si>
  <si>
    <t>93333</t>
  </si>
  <si>
    <t>ZKOUŠKA INTEGRITY PILOT SYSTÉMOVÝCH</t>
  </si>
  <si>
    <t>-112253964</t>
  </si>
  <si>
    <t>Viz příl. 201.001</t>
  </si>
  <si>
    <t>2*5</t>
  </si>
  <si>
    <t>50</t>
  </si>
  <si>
    <t>935212</t>
  </si>
  <si>
    <t>PŘÍKOPOVÉ ŽLABY Z BETON TVÁRNIC ŠÍŘ DO 600MM DO BETONU TL 100MM</t>
  </si>
  <si>
    <t>-1948038059</t>
  </si>
  <si>
    <t>Skluzy podél boků opěr</t>
  </si>
  <si>
    <t>4*4,5</t>
  </si>
  <si>
    <t>51</t>
  </si>
  <si>
    <t>93653</t>
  </si>
  <si>
    <t>MOSTNÍ ODVODŇOVACÍ SOUPRAVA</t>
  </si>
  <si>
    <t>1774755149</t>
  </si>
  <si>
    <t>52</t>
  </si>
  <si>
    <t>936541</t>
  </si>
  <si>
    <t>MOSTNÍ ODVODŇOVACÍ TRUBKA (POVRCHŮ IZOLACE) Z NEREZ OCELI</t>
  </si>
  <si>
    <t>290198441</t>
  </si>
  <si>
    <t>2*2</t>
  </si>
  <si>
    <t>53</t>
  </si>
  <si>
    <t>BOURÁNÍ KONSTRUKCÍ Z PROSTÉHO BETONU včetně dopravy a složení na skládku</t>
  </si>
  <si>
    <t>150070788</t>
  </si>
  <si>
    <t>Bourání šablon pro vrtání pilot</t>
  </si>
  <si>
    <t>54</t>
  </si>
  <si>
    <t>BOURÁNÍ KONSTRUKCÍ ZE ŽELEZOBETONU včetně dopravy a složení na sládku</t>
  </si>
  <si>
    <t>1033056552</t>
  </si>
  <si>
    <t>Odbourání přebetonovaných pilot</t>
  </si>
  <si>
    <t>0,25*3,14*0,6^2*0,5*10</t>
  </si>
  <si>
    <t>PSV</t>
  </si>
  <si>
    <t>Práce a dodávky PSV</t>
  </si>
  <si>
    <t>711</t>
  </si>
  <si>
    <t>Izolace proti vodě, vlhkosti a plynům</t>
  </si>
  <si>
    <t>55</t>
  </si>
  <si>
    <t>711111</t>
  </si>
  <si>
    <t>IZOLACE BĚŽNÝCH KONSTRUKCÍ PROTI ZEMNÍ VLHKOSTI ASFALTOVÝMI NÁTĚRY (1xALP+2xALN)</t>
  </si>
  <si>
    <t>-1855483915</t>
  </si>
  <si>
    <t>Izolace svisých obsypaných betonových ploch NK</t>
  </si>
  <si>
    <t>Křídla</t>
  </si>
  <si>
    <t>((1,6+0,8)*0,55+(1,38+0,8)*0,5*1,5*2)*4</t>
  </si>
  <si>
    <t>2*1,36*6,5+4*1*0,36+2*7,6*0,6</t>
  </si>
  <si>
    <t>56</t>
  </si>
  <si>
    <t>711137</t>
  </si>
  <si>
    <t>IZOLACE BĚŽN KONSTR PROTI VOL STÉK VODĚ Z PE FÓLIÍ</t>
  </si>
  <si>
    <t>1044402152</t>
  </si>
  <si>
    <t>Těsnící vrstva za ruby opěr</t>
  </si>
  <si>
    <t>2*1,5*7,6</t>
  </si>
  <si>
    <t>57</t>
  </si>
  <si>
    <t>711432</t>
  </si>
  <si>
    <t>IZOLACE MOSTOVEK POD ŘÍMSOU ASFALTOVÝMI PÁSY</t>
  </si>
  <si>
    <t>1610600512</t>
  </si>
  <si>
    <t>Příl. 201.003, 201.004</t>
  </si>
  <si>
    <t>7*0,55*2+4*1,5*0,55</t>
  </si>
  <si>
    <t>58</t>
  </si>
  <si>
    <t>711452</t>
  </si>
  <si>
    <t>IZOLACE MOSTOVEK POD VOZOVKOU ASFALTOVÝMI PÁSY S PEČETÍCÍ VRSTVOU</t>
  </si>
  <si>
    <t>-1230760550</t>
  </si>
  <si>
    <t>7*7,6</t>
  </si>
  <si>
    <t>59</t>
  </si>
  <si>
    <t>711509</t>
  </si>
  <si>
    <t>OCHRANA IZOLACE NA POVRCHU TEXTILIÍ</t>
  </si>
  <si>
    <t>1550814083</t>
  </si>
  <si>
    <t>Ochrana izolačních nátěrů geotextílií 500g/m2</t>
  </si>
  <si>
    <t>pro položku 711 11</t>
  </si>
  <si>
    <t>46,600</t>
  </si>
  <si>
    <t>783</t>
  </si>
  <si>
    <t>Dokončovací práce - nátěry</t>
  </si>
  <si>
    <t>60</t>
  </si>
  <si>
    <t>78382</t>
  </si>
  <si>
    <t>NÁTĚRY BETON KONSTR TYP S2 (OS-B)</t>
  </si>
  <si>
    <t>-652186606</t>
  </si>
  <si>
    <t xml:space="preserve">Ochranný nátěr řím </t>
  </si>
  <si>
    <t>2*(0,5+0,8+0,25)*10</t>
  </si>
  <si>
    <t>61</t>
  </si>
  <si>
    <t>78383</t>
  </si>
  <si>
    <t>NÁTĚRY BETON KONSTR TYP S4 (OS-C)</t>
  </si>
  <si>
    <t>-1062389163</t>
  </si>
  <si>
    <t xml:space="preserve">Příl. 201.001, </t>
  </si>
  <si>
    <t>2*0,15*10</t>
  </si>
  <si>
    <t>62</t>
  </si>
  <si>
    <t>014111</t>
  </si>
  <si>
    <t>POPLATKY ZA SKLÁDKU TYP S-IO (INERTNÍ ODPAD)</t>
  </si>
  <si>
    <t>-106338647</t>
  </si>
  <si>
    <t>Uložení zeminy vyzískané z vrtů pilot</t>
  </si>
  <si>
    <t>115*0,25*3,14*0,6^2</t>
  </si>
  <si>
    <t>63</t>
  </si>
  <si>
    <t>014112</t>
  </si>
  <si>
    <t>1360186368</t>
  </si>
  <si>
    <t>Uložení betonu vybouraného z šablony pro vrtání a přebetonovky pilot</t>
  </si>
  <si>
    <t>2,312*2,3+1,413*2,4</t>
  </si>
  <si>
    <t>SEZNAM FIGUR</t>
  </si>
  <si>
    <t>Výměra</t>
  </si>
  <si>
    <t xml:space="preserve"> SO 201</t>
  </si>
  <si>
    <t>A73</t>
  </si>
  <si>
    <t>6,65*2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</si>
  <si>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</si>
  <si>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</si>
  <si>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</si>
  <si>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</si>
  <si>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Trebuchet MS"/>
        <charset val="238"/>
        <i val="1"/>
        <color auto="1"/>
        <sz val="9"/>
        <scheme val="none"/>
      </rPr>
      <t xml:space="preserve">Rekapitulace stavby </t>
    </r>
    <r>
      <rPr>
        <rFont val="Trebuchet MS"/>
        <charset val="238"/>
        <color auto="1"/>
        <sz val="9"/>
        <scheme val="none"/>
      </rPr>
      <t>obsahuje sestavu Rekapitulace stavby a Rekapitulace objektů stavby a soupisů prací.</t>
    </r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</si>
  <si>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stavby</t>
    </r>
    <r>
      <rPr>
        <rFont val="Trebuchet MS"/>
        <charset val="238"/>
        <color auto="1"/>
        <sz val="9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</si>
  <si>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</si>
  <si>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</si>
  <si>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objektů stavby a soupisů prací</t>
    </r>
    <r>
      <rPr>
        <rFont val="Trebuchet MS"/>
        <charset val="238"/>
        <color auto="1"/>
        <sz val="9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</si>
  <si>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</si>
  <si>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</si>
  <si>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</si>
  <si>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</si>
  <si>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</si>
  <si>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</si>
  <si>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</si>
  <si>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</si>
  <si>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</si>
  <si>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Soupis</t>
  </si>
  <si>
    <t>Soupis prací pro daný typ objektu</t>
  </si>
  <si>
    <r>
      <rPr>
        <rFont val="Trebuchet MS"/>
        <charset val="238"/>
        <i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</si>
  <si>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</si>
  <si>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Trebuchet MS"/>
        <charset val="238"/>
        <b val="1"/>
        <color auto="1"/>
        <sz val="9"/>
        <scheme val="none"/>
      </rPr>
      <t>Krycí list soupisu</t>
    </r>
    <r>
      <rPr>
        <rFont val="Trebuchet MS"/>
        <charset val="238"/>
        <color auto="1"/>
        <sz val="9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</si>
  <si>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</si>
  <si>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Trebuchet MS"/>
        <charset val="238"/>
        <b val="1"/>
        <color auto="1"/>
        <sz val="9"/>
        <scheme val="none"/>
      </rPr>
      <t>Rekapitulace členění soupisu prací</t>
    </r>
    <r>
      <rPr>
        <rFont val="Trebuchet MS"/>
        <charset val="238"/>
        <color auto="1"/>
        <sz val="9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</si>
  <si>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</si>
  <si>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Trebuchet MS"/>
        <charset val="238"/>
        <b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</si>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</sst>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5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10"/>
      <color rgb="FF003366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b/>
      <sz val="9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3" fillId="0" borderId="0" applyNumberFormat="0" applyFill="0" applyBorder="0" applyAlignment="0" applyProtection="0"/>
  </cellStyleXfs>
  <cellXfs count="36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9" fillId="0" borderId="15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166" fontId="29" fillId="0" borderId="21" xfId="0" applyNumberFormat="1" applyFont="1" applyBorder="1" applyAlignment="1" applyProtection="1">
      <alignment vertical="center"/>
    </xf>
    <xf numFmtId="4" fontId="29" fillId="0" borderId="22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0" fillId="0" borderId="2" xfId="0" applyBorder="1"/>
    <xf numFmtId="0" fontId="0" fillId="0" borderId="3" xfId="0" applyBorder="1"/>
    <xf numFmtId="0" fontId="0" fillId="0" borderId="3" xfId="0" applyBorder="1" applyProtection="1">
      <protection locked="0"/>
    </xf>
    <xf numFmtId="0" fontId="14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0" fontId="0" fillId="4" borderId="8" xfId="0" applyFont="1" applyFill="1" applyBorder="1" applyAlignment="1" applyProtection="1">
      <alignment vertical="center"/>
      <protection locked="0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11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0" fontId="6" fillId="0" borderId="21" xfId="0" applyFont="1" applyBorder="1" applyAlignment="1" applyProtection="1">
      <alignment vertical="center"/>
      <protection locked="0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  <protection locked="0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2" fillId="0" borderId="13" xfId="0" applyNumberFormat="1" applyFont="1" applyBorder="1" applyAlignment="1" applyProtection="1"/>
    <xf numFmtId="166" fontId="32" fillId="0" borderId="14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7" fillId="0" borderId="4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4" xfId="0" applyFont="1" applyBorder="1" applyAlignment="1"/>
    <xf numFmtId="0" fontId="7" fillId="0" borderId="15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6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8" fillId="0" borderId="4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0" fontId="8" fillId="0" borderId="0" xfId="0" applyFont="1" applyAlignment="1" applyProtection="1">
      <alignment vertical="center"/>
      <protection locked="0"/>
    </xf>
    <xf numFmtId="0" fontId="8" fillId="0" borderId="4" xfId="0" applyFont="1" applyBorder="1" applyAlignment="1">
      <alignment vertical="center"/>
    </xf>
    <xf numFmtId="0" fontId="8" fillId="0" borderId="15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6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9" fillId="0" borderId="22" xfId="0" applyFont="1" applyBorder="1" applyAlignment="1" applyProtection="1">
      <alignment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21" xfId="0" applyFont="1" applyBorder="1" applyAlignment="1" applyProtection="1">
      <alignment horizontal="left" vertical="center"/>
    </xf>
    <xf numFmtId="0" fontId="10" fillId="0" borderId="21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  <protection locked="0"/>
    </xf>
    <xf numFmtId="4" fontId="10" fillId="0" borderId="21" xfId="0" applyNumberFormat="1" applyFont="1" applyBorder="1" applyAlignment="1" applyProtection="1">
      <alignment vertical="center"/>
    </xf>
    <xf numFmtId="0" fontId="10" fillId="0" borderId="4" xfId="0" applyFont="1" applyBorder="1" applyAlignment="1">
      <alignment vertical="center"/>
    </xf>
    <xf numFmtId="0" fontId="10" fillId="0" borderId="0" xfId="0" applyFont="1" applyAlignment="1" applyProtection="1">
      <alignment horizontal="left"/>
    </xf>
    <xf numFmtId="4" fontId="10" fillId="0" borderId="0" xfId="0" applyNumberFormat="1" applyFont="1" applyAlignment="1" applyProtection="1"/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1" fillId="0" borderId="20" xfId="0" applyFont="1" applyBorder="1" applyAlignment="1" applyProtection="1">
      <alignment vertical="center"/>
    </xf>
    <xf numFmtId="0" fontId="11" fillId="0" borderId="21" xfId="0" applyFont="1" applyBorder="1" applyAlignment="1" applyProtection="1">
      <alignment vertical="center"/>
    </xf>
    <xf numFmtId="0" fontId="11" fillId="0" borderId="22" xfId="0" applyFont="1" applyBorder="1" applyAlignment="1" applyProtection="1">
      <alignment vertical="center"/>
    </xf>
    <xf numFmtId="0" fontId="1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0" fillId="0" borderId="4" xfId="0" applyFont="1" applyBorder="1" applyAlignment="1">
      <alignment horizontal="center" vertical="center" wrapText="1"/>
    </xf>
    <xf numFmtId="0" fontId="22" fillId="4" borderId="17" xfId="0" applyFont="1" applyFill="1" applyBorder="1" applyAlignment="1">
      <alignment horizontal="center" vertical="center" wrapText="1"/>
    </xf>
    <xf numFmtId="0" fontId="22" fillId="4" borderId="18" xfId="0" applyFont="1" applyFill="1" applyBorder="1" applyAlignment="1">
      <alignment horizontal="center" vertical="center" wrapText="1"/>
    </xf>
    <xf numFmtId="0" fontId="22" fillId="4" borderId="19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35" fillId="0" borderId="17" xfId="0" applyFont="1" applyBorder="1" applyAlignment="1">
      <alignment horizontal="left" vertical="center" wrapText="1"/>
    </xf>
    <xf numFmtId="0" fontId="35" fillId="0" borderId="23" xfId="0" applyFont="1" applyBorder="1" applyAlignment="1">
      <alignment horizontal="left" vertical="center" wrapText="1"/>
    </xf>
    <xf numFmtId="0" fontId="35" fillId="0" borderId="23" xfId="0" applyFont="1" applyBorder="1" applyAlignment="1">
      <alignment horizontal="left" vertical="center"/>
    </xf>
    <xf numFmtId="167" fontId="35" fillId="0" borderId="19" xfId="0" applyNumberFormat="1" applyFont="1" applyBorder="1" applyAlignment="1">
      <alignment vertical="center"/>
    </xf>
    <xf numFmtId="0" fontId="0" fillId="0" borderId="0" xfId="0" applyFont="1" applyAlignment="1">
      <alignment horizontal="left" vertical="center" wrapText="1"/>
    </xf>
    <xf numFmtId="167" fontId="0" fillId="0" borderId="0" xfId="0" applyNumberFormat="1" applyFont="1" applyAlignment="1">
      <alignment vertical="center"/>
    </xf>
    <xf numFmtId="0" fontId="0" fillId="0" borderId="0" xfId="0" applyAlignment="1">
      <alignment vertical="top"/>
    </xf>
    <xf numFmtId="0" fontId="36" fillId="0" borderId="24" xfId="0" applyFont="1" applyBorder="1" applyAlignment="1">
      <alignment vertical="center" wrapText="1"/>
    </xf>
    <xf numFmtId="0" fontId="36" fillId="0" borderId="25" xfId="0" applyFont="1" applyBorder="1" applyAlignment="1">
      <alignment vertical="center" wrapText="1"/>
    </xf>
    <xf numFmtId="0" fontId="36" fillId="0" borderId="26" xfId="0" applyFont="1" applyBorder="1" applyAlignment="1">
      <alignment vertical="center" wrapText="1"/>
    </xf>
    <xf numFmtId="0" fontId="36" fillId="0" borderId="27" xfId="0" applyFont="1" applyBorder="1" applyAlignment="1">
      <alignment horizontal="center" vertical="center" wrapText="1"/>
    </xf>
    <xf numFmtId="0" fontId="37" fillId="0" borderId="1" xfId="0" applyFont="1" applyBorder="1" applyAlignment="1">
      <alignment horizontal="center" vertical="center" wrapText="1"/>
    </xf>
    <xf numFmtId="0" fontId="36" fillId="0" borderId="28" xfId="0" applyFont="1" applyBorder="1" applyAlignment="1">
      <alignment horizontal="center" vertical="center" wrapText="1"/>
    </xf>
    <xf numFmtId="0" fontId="36" fillId="0" borderId="27" xfId="0" applyFont="1" applyBorder="1" applyAlignment="1">
      <alignment vertical="center" wrapText="1"/>
    </xf>
    <xf numFmtId="0" fontId="38" fillId="0" borderId="29" xfId="0" applyFont="1" applyBorder="1" applyAlignment="1">
      <alignment horizontal="left" wrapText="1"/>
    </xf>
    <xf numFmtId="0" fontId="36" fillId="0" borderId="28" xfId="0" applyFont="1" applyBorder="1" applyAlignment="1">
      <alignment vertical="center" wrapText="1"/>
    </xf>
    <xf numFmtId="0" fontId="38" fillId="0" borderId="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left" vertical="center" wrapText="1"/>
    </xf>
    <xf numFmtId="0" fontId="39" fillId="0" borderId="27" xfId="0" applyFont="1" applyBorder="1" applyAlignment="1">
      <alignment vertical="center" wrapText="1"/>
    </xf>
    <xf numFmtId="0" fontId="39" fillId="0" borderId="1" xfId="0" applyFont="1" applyBorder="1" applyAlignment="1">
      <alignment vertical="center" wrapText="1"/>
    </xf>
    <xf numFmtId="0" fontId="39" fillId="0" borderId="1" xfId="0" applyFont="1" applyBorder="1" applyAlignment="1">
      <alignment horizontal="left" vertical="center"/>
    </xf>
    <xf numFmtId="0" fontId="39" fillId="0" borderId="1" xfId="0" applyFont="1" applyBorder="1" applyAlignment="1">
      <alignment vertical="center"/>
    </xf>
    <xf numFmtId="49" fontId="39" fillId="0" borderId="1" xfId="0" applyNumberFormat="1" applyFont="1" applyBorder="1" applyAlignment="1">
      <alignment horizontal="left" vertical="center" wrapText="1"/>
    </xf>
    <xf numFmtId="49" fontId="39" fillId="0" borderId="1" xfId="0" applyNumberFormat="1" applyFont="1" applyBorder="1" applyAlignment="1">
      <alignment vertical="center" wrapText="1"/>
    </xf>
    <xf numFmtId="0" fontId="36" fillId="0" borderId="30" xfId="0" applyFont="1" applyBorder="1" applyAlignment="1">
      <alignment vertical="center" wrapText="1"/>
    </xf>
    <xf numFmtId="0" fontId="40" fillId="0" borderId="29" xfId="0" applyFont="1" applyBorder="1" applyAlignment="1">
      <alignment vertical="center" wrapText="1"/>
    </xf>
    <xf numFmtId="0" fontId="36" fillId="0" borderId="31" xfId="0" applyFont="1" applyBorder="1" applyAlignment="1">
      <alignment vertical="center" wrapText="1"/>
    </xf>
    <xf numFmtId="0" fontId="36" fillId="0" borderId="1" xfId="0" applyFont="1" applyBorder="1" applyAlignment="1">
      <alignment vertical="top"/>
    </xf>
    <xf numFmtId="0" fontId="36" fillId="0" borderId="0" xfId="0" applyFont="1" applyAlignment="1">
      <alignment vertical="top"/>
    </xf>
    <xf numFmtId="0" fontId="36" fillId="0" borderId="24" xfId="0" applyFont="1" applyBorder="1" applyAlignment="1">
      <alignment horizontal="left" vertical="center"/>
    </xf>
    <xf numFmtId="0" fontId="36" fillId="0" borderId="25" xfId="0" applyFont="1" applyBorder="1" applyAlignment="1">
      <alignment horizontal="left" vertical="center"/>
    </xf>
    <xf numFmtId="0" fontId="36" fillId="0" borderId="26" xfId="0" applyFont="1" applyBorder="1" applyAlignment="1">
      <alignment horizontal="left" vertical="center"/>
    </xf>
    <xf numFmtId="0" fontId="36" fillId="0" borderId="27" xfId="0" applyFont="1" applyBorder="1" applyAlignment="1">
      <alignment horizontal="left" vertical="center"/>
    </xf>
    <xf numFmtId="0" fontId="37" fillId="0" borderId="1" xfId="0" applyFont="1" applyBorder="1" applyAlignment="1">
      <alignment horizontal="center" vertical="center"/>
    </xf>
    <xf numFmtId="0" fontId="36" fillId="0" borderId="28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41" fillId="0" borderId="0" xfId="0" applyFont="1" applyAlignment="1">
      <alignment horizontal="left" vertical="center"/>
    </xf>
    <xf numFmtId="0" fontId="38" fillId="0" borderId="29" xfId="0" applyFont="1" applyBorder="1" applyAlignment="1">
      <alignment horizontal="left" vertical="center"/>
    </xf>
    <xf numFmtId="0" fontId="38" fillId="0" borderId="29" xfId="0" applyFont="1" applyBorder="1" applyAlignment="1">
      <alignment horizontal="center" vertical="center"/>
    </xf>
    <xf numFmtId="0" fontId="41" fillId="0" borderId="29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39" fillId="0" borderId="0" xfId="0" applyFont="1" applyAlignment="1">
      <alignment horizontal="left" vertical="center"/>
    </xf>
    <xf numFmtId="0" fontId="39" fillId="0" borderId="1" xfId="0" applyFont="1" applyBorder="1" applyAlignment="1">
      <alignment horizontal="center" vertical="center"/>
    </xf>
    <xf numFmtId="0" fontId="39" fillId="0" borderId="27" xfId="0" applyFont="1" applyBorder="1" applyAlignment="1">
      <alignment horizontal="left" vertical="center"/>
    </xf>
    <xf numFmtId="0" fontId="39" fillId="0" borderId="1" xfId="0" applyFont="1" applyFill="1" applyBorder="1" applyAlignment="1">
      <alignment horizontal="left" vertical="center"/>
    </xf>
    <xf numFmtId="0" fontId="39" fillId="0" borderId="1" xfId="0" applyFont="1" applyFill="1" applyBorder="1" applyAlignment="1">
      <alignment horizontal="center" vertical="center"/>
    </xf>
    <xf numFmtId="0" fontId="36" fillId="0" borderId="30" xfId="0" applyFont="1" applyBorder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36" fillId="0" borderId="31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39" fillId="0" borderId="29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center" vertical="center" wrapText="1"/>
    </xf>
    <xf numFmtId="0" fontId="36" fillId="0" borderId="24" xfId="0" applyFont="1" applyBorder="1" applyAlignment="1">
      <alignment horizontal="left" vertical="center" wrapText="1"/>
    </xf>
    <xf numFmtId="0" fontId="36" fillId="0" borderId="25" xfId="0" applyFont="1" applyBorder="1" applyAlignment="1">
      <alignment horizontal="left" vertical="center" wrapText="1"/>
    </xf>
    <xf numFmtId="0" fontId="36" fillId="0" borderId="26" xfId="0" applyFont="1" applyBorder="1" applyAlignment="1">
      <alignment horizontal="left" vertical="center" wrapText="1"/>
    </xf>
    <xf numFmtId="0" fontId="36" fillId="0" borderId="27" xfId="0" applyFont="1" applyBorder="1" applyAlignment="1">
      <alignment horizontal="left" vertical="center" wrapText="1"/>
    </xf>
    <xf numFmtId="0" fontId="36" fillId="0" borderId="28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/>
    </xf>
    <xf numFmtId="0" fontId="39" fillId="0" borderId="30" xfId="0" applyFont="1" applyBorder="1" applyAlignment="1">
      <alignment horizontal="left" vertical="center" wrapText="1"/>
    </xf>
    <xf numFmtId="0" fontId="39" fillId="0" borderId="29" xfId="0" applyFont="1" applyBorder="1" applyAlignment="1">
      <alignment horizontal="left" vertical="center" wrapText="1"/>
    </xf>
    <xf numFmtId="0" fontId="39" fillId="0" borderId="3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left" vertical="top"/>
    </xf>
    <xf numFmtId="0" fontId="39" fillId="0" borderId="1" xfId="0" applyFont="1" applyBorder="1" applyAlignment="1">
      <alignment horizontal="center" vertical="top"/>
    </xf>
    <xf numFmtId="0" fontId="39" fillId="0" borderId="30" xfId="0" applyFont="1" applyBorder="1" applyAlignment="1">
      <alignment horizontal="left" vertical="center"/>
    </xf>
    <xf numFmtId="0" fontId="39" fillId="0" borderId="31" xfId="0" applyFont="1" applyBorder="1" applyAlignment="1">
      <alignment horizontal="left" vertical="center"/>
    </xf>
    <xf numFmtId="0" fontId="41" fillId="0" borderId="0" xfId="0" applyFont="1" applyAlignment="1">
      <alignment vertical="center"/>
    </xf>
    <xf numFmtId="0" fontId="38" fillId="0" borderId="1" xfId="0" applyFont="1" applyBorder="1" applyAlignment="1">
      <alignment vertical="center"/>
    </xf>
    <xf numFmtId="0" fontId="41" fillId="0" borderId="29" xfId="0" applyFont="1" applyBorder="1" applyAlignment="1">
      <alignment vertical="center"/>
    </xf>
    <xf numFmtId="0" fontId="38" fillId="0" borderId="29" xfId="0" applyFont="1" applyBorder="1" applyAlignment="1">
      <alignment vertical="center"/>
    </xf>
    <xf numFmtId="0" fontId="0" fillId="0" borderId="1" xfId="0" applyBorder="1" applyAlignment="1">
      <alignment vertical="top"/>
    </xf>
    <xf numFmtId="49" fontId="39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8" fillId="0" borderId="29" xfId="0" applyFont="1" applyBorder="1" applyAlignment="1">
      <alignment horizontal="left"/>
    </xf>
    <xf numFmtId="0" fontId="41" fillId="0" borderId="29" xfId="0" applyFont="1" applyBorder="1" applyAlignment="1"/>
    <xf numFmtId="0" fontId="36" fillId="0" borderId="27" xfId="0" applyFont="1" applyBorder="1" applyAlignment="1">
      <alignment vertical="top"/>
    </xf>
    <xf numFmtId="0" fontId="36" fillId="0" borderId="28" xfId="0" applyFont="1" applyBorder="1" applyAlignment="1">
      <alignment vertical="top"/>
    </xf>
    <xf numFmtId="0" fontId="36" fillId="0" borderId="1" xfId="0" applyFont="1" applyBorder="1" applyAlignment="1">
      <alignment horizontal="center" vertical="center"/>
    </xf>
    <xf numFmtId="0" fontId="36" fillId="0" borderId="1" xfId="0" applyFont="1" applyBorder="1" applyAlignment="1">
      <alignment horizontal="left" vertical="top"/>
    </xf>
    <xf numFmtId="0" fontId="36" fillId="0" borderId="30" xfId="0" applyFont="1" applyBorder="1" applyAlignment="1">
      <alignment vertical="top"/>
    </xf>
    <xf numFmtId="0" fontId="36" fillId="0" borderId="29" xfId="0" applyFont="1" applyBorder="1" applyAlignment="1">
      <alignment vertical="top"/>
    </xf>
    <xf numFmtId="0" fontId="36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styles" Target="styles.xml" /><Relationship Id="rId9" Type="http://schemas.openxmlformats.org/officeDocument/2006/relationships/theme" Target="theme/theme1.xml" /><Relationship Id="rId10" Type="http://schemas.openxmlformats.org/officeDocument/2006/relationships/calcChain" Target="calcChain.xml" /><Relationship Id="rId11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20</v>
      </c>
      <c r="AL7" s="23"/>
      <c r="AM7" s="23"/>
      <c r="AN7" s="28" t="s">
        <v>19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21</v>
      </c>
      <c r="E8" s="23"/>
      <c r="F8" s="23"/>
      <c r="G8" s="23"/>
      <c r="H8" s="23"/>
      <c r="I8" s="23"/>
      <c r="J8" s="23"/>
      <c r="K8" s="28" t="s">
        <v>22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23</v>
      </c>
      <c r="AL8" s="23"/>
      <c r="AM8" s="23"/>
      <c r="AN8" s="34" t="s">
        <v>24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25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26</v>
      </c>
      <c r="AL10" s="23"/>
      <c r="AM10" s="23"/>
      <c r="AN10" s="28" t="s">
        <v>27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28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29</v>
      </c>
      <c r="AL11" s="23"/>
      <c r="AM11" s="23"/>
      <c r="AN11" s="28" t="s">
        <v>19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30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26</v>
      </c>
      <c r="AL13" s="23"/>
      <c r="AM13" s="23"/>
      <c r="AN13" s="35" t="s">
        <v>31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31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29</v>
      </c>
      <c r="AL14" s="23"/>
      <c r="AM14" s="23"/>
      <c r="AN14" s="35" t="s">
        <v>31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32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26</v>
      </c>
      <c r="AL16" s="23"/>
      <c r="AM16" s="23"/>
      <c r="AN16" s="28" t="s">
        <v>33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34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29</v>
      </c>
      <c r="AL17" s="23"/>
      <c r="AM17" s="23"/>
      <c r="AN17" s="28" t="s">
        <v>19</v>
      </c>
      <c r="AO17" s="23"/>
      <c r="AP17" s="23"/>
      <c r="AQ17" s="23"/>
      <c r="AR17" s="21"/>
      <c r="BE17" s="32"/>
      <c r="BS17" s="18" t="s">
        <v>35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36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26</v>
      </c>
      <c r="AL19" s="23"/>
      <c r="AM19" s="23"/>
      <c r="AN19" s="28" t="s">
        <v>19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34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29</v>
      </c>
      <c r="AL20" s="23"/>
      <c r="AM20" s="23"/>
      <c r="AN20" s="28" t="s">
        <v>19</v>
      </c>
      <c r="AO20" s="23"/>
      <c r="AP20" s="23"/>
      <c r="AQ20" s="23"/>
      <c r="AR20" s="21"/>
      <c r="BE20" s="32"/>
      <c r="BS20" s="18" t="s">
        <v>4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37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35.25" customHeight="1">
      <c r="B23" s="22"/>
      <c r="C23" s="23"/>
      <c r="D23" s="23"/>
      <c r="E23" s="37" t="s">
        <v>38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39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ROUND(AG54,2)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40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41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42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43</v>
      </c>
      <c r="E29" s="48"/>
      <c r="F29" s="33" t="s">
        <v>44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ROUND(AZ54,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ROUND(AV54,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45</v>
      </c>
      <c r="G30" s="48"/>
      <c r="H30" s="48"/>
      <c r="I30" s="48"/>
      <c r="J30" s="48"/>
      <c r="K30" s="48"/>
      <c r="L30" s="49">
        <v>0.14999999999999999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ROUND(BA54,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ROUND(AW54,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46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ROUND(BB54,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47</v>
      </c>
      <c r="G32" s="48"/>
      <c r="H32" s="48"/>
      <c r="I32" s="48"/>
      <c r="J32" s="48"/>
      <c r="K32" s="48"/>
      <c r="L32" s="49">
        <v>0.14999999999999999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ROUND(BC54,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48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ROUND(BD54,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3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9"/>
    </row>
    <row r="35" s="2" customFormat="1" ht="25.92" customHeight="1">
      <c r="A35" s="39"/>
      <c r="B35" s="40"/>
      <c r="C35" s="53"/>
      <c r="D35" s="54" t="s">
        <v>49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50</v>
      </c>
      <c r="U35" s="55"/>
      <c r="V35" s="55"/>
      <c r="W35" s="55"/>
      <c r="X35" s="57" t="s">
        <v>51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6.96" customHeight="1">
      <c r="A37" s="39"/>
      <c r="B37" s="60"/>
      <c r="C37" s="61"/>
      <c r="D37" s="61"/>
      <c r="E37" s="61"/>
      <c r="F37" s="61"/>
      <c r="G37" s="61"/>
      <c r="H37" s="61"/>
      <c r="I37" s="61"/>
      <c r="J37" s="61"/>
      <c r="K37" s="61"/>
      <c r="L37" s="61"/>
      <c r="M37" s="61"/>
      <c r="N37" s="61"/>
      <c r="O37" s="61"/>
      <c r="P37" s="61"/>
      <c r="Q37" s="61"/>
      <c r="R37" s="61"/>
      <c r="S37" s="61"/>
      <c r="T37" s="61"/>
      <c r="U37" s="61"/>
      <c r="V37" s="61"/>
      <c r="W37" s="61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61"/>
      <c r="AM37" s="61"/>
      <c r="AN37" s="61"/>
      <c r="AO37" s="61"/>
      <c r="AP37" s="61"/>
      <c r="AQ37" s="61"/>
      <c r="AR37" s="45"/>
      <c r="BE37" s="39"/>
    </row>
    <row r="41" s="2" customFormat="1" ht="6.96" customHeight="1">
      <c r="A41" s="39"/>
      <c r="B41" s="62"/>
      <c r="C41" s="63"/>
      <c r="D41" s="63"/>
      <c r="E41" s="63"/>
      <c r="F41" s="63"/>
      <c r="G41" s="63"/>
      <c r="H41" s="63"/>
      <c r="I41" s="63"/>
      <c r="J41" s="63"/>
      <c r="K41" s="63"/>
      <c r="L41" s="63"/>
      <c r="M41" s="63"/>
      <c r="N41" s="63"/>
      <c r="O41" s="63"/>
      <c r="P41" s="63"/>
      <c r="Q41" s="63"/>
      <c r="R41" s="63"/>
      <c r="S41" s="63"/>
      <c r="T41" s="63"/>
      <c r="U41" s="63"/>
      <c r="V41" s="63"/>
      <c r="W41" s="63"/>
      <c r="X41" s="63"/>
      <c r="Y41" s="63"/>
      <c r="Z41" s="63"/>
      <c r="AA41" s="63"/>
      <c r="AB41" s="63"/>
      <c r="AC41" s="63"/>
      <c r="AD41" s="63"/>
      <c r="AE41" s="63"/>
      <c r="AF41" s="63"/>
      <c r="AG41" s="63"/>
      <c r="AH41" s="63"/>
      <c r="AI41" s="63"/>
      <c r="AJ41" s="63"/>
      <c r="AK41" s="63"/>
      <c r="AL41" s="63"/>
      <c r="AM41" s="63"/>
      <c r="AN41" s="63"/>
      <c r="AO41" s="63"/>
      <c r="AP41" s="63"/>
      <c r="AQ41" s="63"/>
      <c r="AR41" s="45"/>
      <c r="BE41" s="39"/>
    </row>
    <row r="42" s="2" customFormat="1" ht="24.96" customHeight="1">
      <c r="A42" s="39"/>
      <c r="B42" s="40"/>
      <c r="C42" s="24" t="s">
        <v>52</v>
      </c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  <c r="AF42" s="41"/>
      <c r="AG42" s="41"/>
      <c r="AH42" s="41"/>
      <c r="AI42" s="41"/>
      <c r="AJ42" s="41"/>
      <c r="AK42" s="41"/>
      <c r="AL42" s="41"/>
      <c r="AM42" s="41"/>
      <c r="AN42" s="41"/>
      <c r="AO42" s="41"/>
      <c r="AP42" s="41"/>
      <c r="AQ42" s="41"/>
      <c r="AR42" s="45"/>
      <c r="BE42" s="39"/>
    </row>
    <row r="43" s="2" customFormat="1" ht="6.96" customHeight="1">
      <c r="A43" s="39"/>
      <c r="B43" s="40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1"/>
      <c r="W43" s="41"/>
      <c r="X43" s="41"/>
      <c r="Y43" s="41"/>
      <c r="Z43" s="41"/>
      <c r="AA43" s="41"/>
      <c r="AB43" s="41"/>
      <c r="AC43" s="41"/>
      <c r="AD43" s="41"/>
      <c r="AE43" s="41"/>
      <c r="AF43" s="41"/>
      <c r="AG43" s="41"/>
      <c r="AH43" s="41"/>
      <c r="AI43" s="41"/>
      <c r="AJ43" s="41"/>
      <c r="AK43" s="41"/>
      <c r="AL43" s="41"/>
      <c r="AM43" s="41"/>
      <c r="AN43" s="41"/>
      <c r="AO43" s="41"/>
      <c r="AP43" s="41"/>
      <c r="AQ43" s="41"/>
      <c r="AR43" s="45"/>
      <c r="BE43" s="39"/>
    </row>
    <row r="44" s="4" customFormat="1" ht="12" customHeight="1">
      <c r="A44" s="4"/>
      <c r="B44" s="64"/>
      <c r="C44" s="33" t="s">
        <v>13</v>
      </c>
      <c r="D44" s="65"/>
      <c r="E44" s="65"/>
      <c r="F44" s="65"/>
      <c r="G44" s="65"/>
      <c r="H44" s="65"/>
      <c r="I44" s="65"/>
      <c r="J44" s="65"/>
      <c r="K44" s="65"/>
      <c r="L44" s="65" t="str">
        <f>K5</f>
        <v>21-2019</v>
      </c>
      <c r="M44" s="65"/>
      <c r="N44" s="65"/>
      <c r="O44" s="65"/>
      <c r="P44" s="65"/>
      <c r="Q44" s="65"/>
      <c r="R44" s="65"/>
      <c r="S44" s="65"/>
      <c r="T44" s="65"/>
      <c r="U44" s="65"/>
      <c r="V44" s="65"/>
      <c r="W44" s="65"/>
      <c r="X44" s="65"/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5"/>
      <c r="AK44" s="65"/>
      <c r="AL44" s="65"/>
      <c r="AM44" s="65"/>
      <c r="AN44" s="65"/>
      <c r="AO44" s="65"/>
      <c r="AP44" s="65"/>
      <c r="AQ44" s="65"/>
      <c r="AR44" s="66"/>
      <c r="BE44" s="4"/>
    </row>
    <row r="45" s="5" customFormat="1" ht="36.96" customHeight="1">
      <c r="A45" s="5"/>
      <c r="B45" s="67"/>
      <c r="C45" s="68" t="s">
        <v>16</v>
      </c>
      <c r="D45" s="69"/>
      <c r="E45" s="69"/>
      <c r="F45" s="69"/>
      <c r="G45" s="69"/>
      <c r="H45" s="69"/>
      <c r="I45" s="69"/>
      <c r="J45" s="69"/>
      <c r="K45" s="69"/>
      <c r="L45" s="70" t="str">
        <f>K6</f>
        <v>III/41020 Lovčovice - most ev.č.41020-02</v>
      </c>
      <c r="M45" s="69"/>
      <c r="N45" s="69"/>
      <c r="O45" s="69"/>
      <c r="P45" s="69"/>
      <c r="Q45" s="69"/>
      <c r="R45" s="69"/>
      <c r="S45" s="69"/>
      <c r="T45" s="69"/>
      <c r="U45" s="69"/>
      <c r="V45" s="69"/>
      <c r="W45" s="69"/>
      <c r="X45" s="69"/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  <c r="AN45" s="69"/>
      <c r="AO45" s="69"/>
      <c r="AP45" s="69"/>
      <c r="AQ45" s="69"/>
      <c r="AR45" s="71"/>
      <c r="BE45" s="5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  <c r="AF46" s="41"/>
      <c r="AG46" s="41"/>
      <c r="AH46" s="41"/>
      <c r="AI46" s="41"/>
      <c r="AJ46" s="41"/>
      <c r="AK46" s="41"/>
      <c r="AL46" s="41"/>
      <c r="AM46" s="41"/>
      <c r="AN46" s="41"/>
      <c r="AO46" s="41"/>
      <c r="AP46" s="41"/>
      <c r="AQ46" s="41"/>
      <c r="AR46" s="45"/>
      <c r="BE46" s="39"/>
    </row>
    <row r="47" s="2" customFormat="1" ht="12" customHeight="1">
      <c r="A47" s="39"/>
      <c r="B47" s="40"/>
      <c r="C47" s="33" t="s">
        <v>21</v>
      </c>
      <c r="D47" s="41"/>
      <c r="E47" s="41"/>
      <c r="F47" s="41"/>
      <c r="G47" s="41"/>
      <c r="H47" s="41"/>
      <c r="I47" s="41"/>
      <c r="J47" s="41"/>
      <c r="K47" s="41"/>
      <c r="L47" s="72" t="str">
        <f>IF(K8="","",K8)</f>
        <v xml:space="preserve"> </v>
      </c>
      <c r="M47" s="41"/>
      <c r="N47" s="41"/>
      <c r="O47" s="41"/>
      <c r="P47" s="41"/>
      <c r="Q47" s="41"/>
      <c r="R47" s="41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  <c r="AF47" s="41"/>
      <c r="AG47" s="41"/>
      <c r="AH47" s="41"/>
      <c r="AI47" s="33" t="s">
        <v>23</v>
      </c>
      <c r="AJ47" s="41"/>
      <c r="AK47" s="41"/>
      <c r="AL47" s="41"/>
      <c r="AM47" s="73" t="str">
        <f>IF(AN8= "","",AN8)</f>
        <v>15. 1. 2020</v>
      </c>
      <c r="AN47" s="73"/>
      <c r="AO47" s="41"/>
      <c r="AP47" s="41"/>
      <c r="AQ47" s="41"/>
      <c r="AR47" s="45"/>
      <c r="B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  <c r="AF48" s="41"/>
      <c r="AG48" s="41"/>
      <c r="AH48" s="41"/>
      <c r="AI48" s="41"/>
      <c r="AJ48" s="41"/>
      <c r="AK48" s="41"/>
      <c r="AL48" s="41"/>
      <c r="AM48" s="41"/>
      <c r="AN48" s="41"/>
      <c r="AO48" s="41"/>
      <c r="AP48" s="41"/>
      <c r="AQ48" s="41"/>
      <c r="AR48" s="45"/>
      <c r="BE48" s="39"/>
    </row>
    <row r="49" s="2" customFormat="1" ht="15.15" customHeight="1">
      <c r="A49" s="39"/>
      <c r="B49" s="40"/>
      <c r="C49" s="33" t="s">
        <v>25</v>
      </c>
      <c r="D49" s="41"/>
      <c r="E49" s="41"/>
      <c r="F49" s="41"/>
      <c r="G49" s="41"/>
      <c r="H49" s="41"/>
      <c r="I49" s="41"/>
      <c r="J49" s="41"/>
      <c r="K49" s="41"/>
      <c r="L49" s="65" t="str">
        <f>IF(E11= "","",E11)</f>
        <v>Kraj Vysočina - KSÚS</v>
      </c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1"/>
      <c r="AI49" s="33" t="s">
        <v>32</v>
      </c>
      <c r="AJ49" s="41"/>
      <c r="AK49" s="41"/>
      <c r="AL49" s="41"/>
      <c r="AM49" s="74" t="str">
        <f>IF(E17="","",E17)</f>
        <v>Ing. Jan Šedivý</v>
      </c>
      <c r="AN49" s="65"/>
      <c r="AO49" s="65"/>
      <c r="AP49" s="65"/>
      <c r="AQ49" s="41"/>
      <c r="AR49" s="45"/>
      <c r="AS49" s="75" t="s">
        <v>53</v>
      </c>
      <c r="AT49" s="76"/>
      <c r="AU49" s="77"/>
      <c r="AV49" s="77"/>
      <c r="AW49" s="77"/>
      <c r="AX49" s="77"/>
      <c r="AY49" s="77"/>
      <c r="AZ49" s="77"/>
      <c r="BA49" s="77"/>
      <c r="BB49" s="77"/>
      <c r="BC49" s="77"/>
      <c r="BD49" s="78"/>
      <c r="BE49" s="39"/>
    </row>
    <row r="50" s="2" customFormat="1" ht="15.15" customHeight="1">
      <c r="A50" s="39"/>
      <c r="B50" s="40"/>
      <c r="C50" s="33" t="s">
        <v>30</v>
      </c>
      <c r="D50" s="41"/>
      <c r="E50" s="41"/>
      <c r="F50" s="41"/>
      <c r="G50" s="41"/>
      <c r="H50" s="41"/>
      <c r="I50" s="41"/>
      <c r="J50" s="41"/>
      <c r="K50" s="41"/>
      <c r="L50" s="65" t="str">
        <f>IF(E14= "Vyplň údaj","",E14)</f>
        <v/>
      </c>
      <c r="M50" s="41"/>
      <c r="N50" s="41"/>
      <c r="O50" s="41"/>
      <c r="P50" s="41"/>
      <c r="Q50" s="41"/>
      <c r="R50" s="41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  <c r="AF50" s="41"/>
      <c r="AG50" s="41"/>
      <c r="AH50" s="41"/>
      <c r="AI50" s="33" t="s">
        <v>36</v>
      </c>
      <c r="AJ50" s="41"/>
      <c r="AK50" s="41"/>
      <c r="AL50" s="41"/>
      <c r="AM50" s="74" t="str">
        <f>IF(E20="","",E20)</f>
        <v>Ing. Jan Šedivý</v>
      </c>
      <c r="AN50" s="65"/>
      <c r="AO50" s="65"/>
      <c r="AP50" s="65"/>
      <c r="AQ50" s="41"/>
      <c r="AR50" s="45"/>
      <c r="AS50" s="79"/>
      <c r="AT50" s="80"/>
      <c r="AU50" s="81"/>
      <c r="AV50" s="81"/>
      <c r="AW50" s="81"/>
      <c r="AX50" s="81"/>
      <c r="AY50" s="81"/>
      <c r="AZ50" s="81"/>
      <c r="BA50" s="81"/>
      <c r="BB50" s="81"/>
      <c r="BC50" s="81"/>
      <c r="BD50" s="82"/>
      <c r="BE50" s="39"/>
    </row>
    <row r="51" s="2" customFormat="1" ht="10.8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  <c r="AF51" s="41"/>
      <c r="AG51" s="41"/>
      <c r="AH51" s="41"/>
      <c r="AI51" s="41"/>
      <c r="AJ51" s="41"/>
      <c r="AK51" s="41"/>
      <c r="AL51" s="41"/>
      <c r="AM51" s="41"/>
      <c r="AN51" s="41"/>
      <c r="AO51" s="41"/>
      <c r="AP51" s="41"/>
      <c r="AQ51" s="41"/>
      <c r="AR51" s="45"/>
      <c r="AS51" s="83"/>
      <c r="AT51" s="84"/>
      <c r="AU51" s="85"/>
      <c r="AV51" s="85"/>
      <c r="AW51" s="85"/>
      <c r="AX51" s="85"/>
      <c r="AY51" s="85"/>
      <c r="AZ51" s="85"/>
      <c r="BA51" s="85"/>
      <c r="BB51" s="85"/>
      <c r="BC51" s="85"/>
      <c r="BD51" s="86"/>
      <c r="BE51" s="39"/>
    </row>
    <row r="52" s="2" customFormat="1" ht="29.28" customHeight="1">
      <c r="A52" s="39"/>
      <c r="B52" s="40"/>
      <c r="C52" s="87" t="s">
        <v>54</v>
      </c>
      <c r="D52" s="88"/>
      <c r="E52" s="88"/>
      <c r="F52" s="88"/>
      <c r="G52" s="88"/>
      <c r="H52" s="89"/>
      <c r="I52" s="90" t="s">
        <v>55</v>
      </c>
      <c r="J52" s="88"/>
      <c r="K52" s="88"/>
      <c r="L52" s="88"/>
      <c r="M52" s="88"/>
      <c r="N52" s="88"/>
      <c r="O52" s="88"/>
      <c r="P52" s="88"/>
      <c r="Q52" s="88"/>
      <c r="R52" s="88"/>
      <c r="S52" s="88"/>
      <c r="T52" s="88"/>
      <c r="U52" s="88"/>
      <c r="V52" s="88"/>
      <c r="W52" s="88"/>
      <c r="X52" s="88"/>
      <c r="Y52" s="88"/>
      <c r="Z52" s="88"/>
      <c r="AA52" s="88"/>
      <c r="AB52" s="88"/>
      <c r="AC52" s="88"/>
      <c r="AD52" s="88"/>
      <c r="AE52" s="88"/>
      <c r="AF52" s="88"/>
      <c r="AG52" s="91" t="s">
        <v>56</v>
      </c>
      <c r="AH52" s="88"/>
      <c r="AI52" s="88"/>
      <c r="AJ52" s="88"/>
      <c r="AK52" s="88"/>
      <c r="AL52" s="88"/>
      <c r="AM52" s="88"/>
      <c r="AN52" s="90" t="s">
        <v>57</v>
      </c>
      <c r="AO52" s="88"/>
      <c r="AP52" s="88"/>
      <c r="AQ52" s="92" t="s">
        <v>58</v>
      </c>
      <c r="AR52" s="45"/>
      <c r="AS52" s="93" t="s">
        <v>59</v>
      </c>
      <c r="AT52" s="94" t="s">
        <v>60</v>
      </c>
      <c r="AU52" s="94" t="s">
        <v>61</v>
      </c>
      <c r="AV52" s="94" t="s">
        <v>62</v>
      </c>
      <c r="AW52" s="94" t="s">
        <v>63</v>
      </c>
      <c r="AX52" s="94" t="s">
        <v>64</v>
      </c>
      <c r="AY52" s="94" t="s">
        <v>65</v>
      </c>
      <c r="AZ52" s="94" t="s">
        <v>66</v>
      </c>
      <c r="BA52" s="94" t="s">
        <v>67</v>
      </c>
      <c r="BB52" s="94" t="s">
        <v>68</v>
      </c>
      <c r="BC52" s="94" t="s">
        <v>69</v>
      </c>
      <c r="BD52" s="95" t="s">
        <v>70</v>
      </c>
      <c r="BE52" s="39"/>
    </row>
    <row r="53" s="2" customFormat="1" ht="10.8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  <c r="AF53" s="41"/>
      <c r="AG53" s="41"/>
      <c r="AH53" s="41"/>
      <c r="AI53" s="41"/>
      <c r="AJ53" s="41"/>
      <c r="AK53" s="41"/>
      <c r="AL53" s="41"/>
      <c r="AM53" s="41"/>
      <c r="AN53" s="41"/>
      <c r="AO53" s="41"/>
      <c r="AP53" s="41"/>
      <c r="AQ53" s="41"/>
      <c r="AR53" s="45"/>
      <c r="AS53" s="96"/>
      <c r="AT53" s="97"/>
      <c r="AU53" s="97"/>
      <c r="AV53" s="97"/>
      <c r="AW53" s="97"/>
      <c r="AX53" s="97"/>
      <c r="AY53" s="97"/>
      <c r="AZ53" s="97"/>
      <c r="BA53" s="97"/>
      <c r="BB53" s="97"/>
      <c r="BC53" s="97"/>
      <c r="BD53" s="98"/>
      <c r="BE53" s="39"/>
    </row>
    <row r="54" s="6" customFormat="1" ht="32.4" customHeight="1">
      <c r="A54" s="6"/>
      <c r="B54" s="99"/>
      <c r="C54" s="100" t="s">
        <v>71</v>
      </c>
      <c r="D54" s="101"/>
      <c r="E54" s="101"/>
      <c r="F54" s="101"/>
      <c r="G54" s="101"/>
      <c r="H54" s="101"/>
      <c r="I54" s="101"/>
      <c r="J54" s="101"/>
      <c r="K54" s="101"/>
      <c r="L54" s="101"/>
      <c r="M54" s="101"/>
      <c r="N54" s="101"/>
      <c r="O54" s="101"/>
      <c r="P54" s="101"/>
      <c r="Q54" s="101"/>
      <c r="R54" s="101"/>
      <c r="S54" s="101"/>
      <c r="T54" s="101"/>
      <c r="U54" s="101"/>
      <c r="V54" s="101"/>
      <c r="W54" s="101"/>
      <c r="X54" s="101"/>
      <c r="Y54" s="101"/>
      <c r="Z54" s="101"/>
      <c r="AA54" s="101"/>
      <c r="AB54" s="101"/>
      <c r="AC54" s="101"/>
      <c r="AD54" s="101"/>
      <c r="AE54" s="101"/>
      <c r="AF54" s="101"/>
      <c r="AG54" s="102">
        <f>ROUND(SUM(AG55:AG58),2)</f>
        <v>0</v>
      </c>
      <c r="AH54" s="102"/>
      <c r="AI54" s="102"/>
      <c r="AJ54" s="102"/>
      <c r="AK54" s="102"/>
      <c r="AL54" s="102"/>
      <c r="AM54" s="102"/>
      <c r="AN54" s="103">
        <f>SUM(AG54,AT54)</f>
        <v>0</v>
      </c>
      <c r="AO54" s="103"/>
      <c r="AP54" s="103"/>
      <c r="AQ54" s="104" t="s">
        <v>19</v>
      </c>
      <c r="AR54" s="105"/>
      <c r="AS54" s="106">
        <f>ROUND(SUM(AS55:AS58),2)</f>
        <v>0</v>
      </c>
      <c r="AT54" s="107">
        <f>ROUND(SUM(AV54:AW54),2)</f>
        <v>0</v>
      </c>
      <c r="AU54" s="108">
        <f>ROUND(SUM(AU55:AU58),5)</f>
        <v>0</v>
      </c>
      <c r="AV54" s="107">
        <f>ROUND(AZ54*L29,2)</f>
        <v>0</v>
      </c>
      <c r="AW54" s="107">
        <f>ROUND(BA54*L30,2)</f>
        <v>0</v>
      </c>
      <c r="AX54" s="107">
        <f>ROUND(BB54*L29,2)</f>
        <v>0</v>
      </c>
      <c r="AY54" s="107">
        <f>ROUND(BC54*L30,2)</f>
        <v>0</v>
      </c>
      <c r="AZ54" s="107">
        <f>ROUND(SUM(AZ55:AZ58),2)</f>
        <v>0</v>
      </c>
      <c r="BA54" s="107">
        <f>ROUND(SUM(BA55:BA58),2)</f>
        <v>0</v>
      </c>
      <c r="BB54" s="107">
        <f>ROUND(SUM(BB55:BB58),2)</f>
        <v>0</v>
      </c>
      <c r="BC54" s="107">
        <f>ROUND(SUM(BC55:BC58),2)</f>
        <v>0</v>
      </c>
      <c r="BD54" s="109">
        <f>ROUND(SUM(BD55:BD58),2)</f>
        <v>0</v>
      </c>
      <c r="BE54" s="6"/>
      <c r="BS54" s="110" t="s">
        <v>72</v>
      </c>
      <c r="BT54" s="110" t="s">
        <v>73</v>
      </c>
      <c r="BU54" s="111" t="s">
        <v>74</v>
      </c>
      <c r="BV54" s="110" t="s">
        <v>75</v>
      </c>
      <c r="BW54" s="110" t="s">
        <v>5</v>
      </c>
      <c r="BX54" s="110" t="s">
        <v>76</v>
      </c>
      <c r="CL54" s="110" t="s">
        <v>19</v>
      </c>
    </row>
    <row r="55" s="7" customFormat="1" ht="16.5" customHeight="1">
      <c r="A55" s="112" t="s">
        <v>77</v>
      </c>
      <c r="B55" s="113"/>
      <c r="C55" s="114"/>
      <c r="D55" s="115" t="s">
        <v>78</v>
      </c>
      <c r="E55" s="115"/>
      <c r="F55" s="115"/>
      <c r="G55" s="115"/>
      <c r="H55" s="115"/>
      <c r="I55" s="116"/>
      <c r="J55" s="115" t="s">
        <v>79</v>
      </c>
      <c r="K55" s="115"/>
      <c r="L55" s="115"/>
      <c r="M55" s="115"/>
      <c r="N55" s="115"/>
      <c r="O55" s="115"/>
      <c r="P55" s="115"/>
      <c r="Q55" s="115"/>
      <c r="R55" s="115"/>
      <c r="S55" s="115"/>
      <c r="T55" s="115"/>
      <c r="U55" s="115"/>
      <c r="V55" s="115"/>
      <c r="W55" s="115"/>
      <c r="X55" s="115"/>
      <c r="Y55" s="115"/>
      <c r="Z55" s="115"/>
      <c r="AA55" s="115"/>
      <c r="AB55" s="115"/>
      <c r="AC55" s="115"/>
      <c r="AD55" s="115"/>
      <c r="AE55" s="115"/>
      <c r="AF55" s="115"/>
      <c r="AG55" s="117">
        <f>'000 - Vedlejší a ostatní ...'!J30</f>
        <v>0</v>
      </c>
      <c r="AH55" s="116"/>
      <c r="AI55" s="116"/>
      <c r="AJ55" s="116"/>
      <c r="AK55" s="116"/>
      <c r="AL55" s="116"/>
      <c r="AM55" s="116"/>
      <c r="AN55" s="117">
        <f>SUM(AG55,AT55)</f>
        <v>0</v>
      </c>
      <c r="AO55" s="116"/>
      <c r="AP55" s="116"/>
      <c r="AQ55" s="118" t="s">
        <v>80</v>
      </c>
      <c r="AR55" s="119"/>
      <c r="AS55" s="120">
        <v>0</v>
      </c>
      <c r="AT55" s="121">
        <f>ROUND(SUM(AV55:AW55),2)</f>
        <v>0</v>
      </c>
      <c r="AU55" s="122">
        <f>'000 - Vedlejší a ostatní ...'!P80</f>
        <v>0</v>
      </c>
      <c r="AV55" s="121">
        <f>'000 - Vedlejší a ostatní ...'!J33</f>
        <v>0</v>
      </c>
      <c r="AW55" s="121">
        <f>'000 - Vedlejší a ostatní ...'!J34</f>
        <v>0</v>
      </c>
      <c r="AX55" s="121">
        <f>'000 - Vedlejší a ostatní ...'!J35</f>
        <v>0</v>
      </c>
      <c r="AY55" s="121">
        <f>'000 - Vedlejší a ostatní ...'!J36</f>
        <v>0</v>
      </c>
      <c r="AZ55" s="121">
        <f>'000 - Vedlejší a ostatní ...'!F33</f>
        <v>0</v>
      </c>
      <c r="BA55" s="121">
        <f>'000 - Vedlejší a ostatní ...'!F34</f>
        <v>0</v>
      </c>
      <c r="BB55" s="121">
        <f>'000 - Vedlejší a ostatní ...'!F35</f>
        <v>0</v>
      </c>
      <c r="BC55" s="121">
        <f>'000 - Vedlejší a ostatní ...'!F36</f>
        <v>0</v>
      </c>
      <c r="BD55" s="123">
        <f>'000 - Vedlejší a ostatní ...'!F37</f>
        <v>0</v>
      </c>
      <c r="BE55" s="7"/>
      <c r="BT55" s="124" t="s">
        <v>81</v>
      </c>
      <c r="BV55" s="124" t="s">
        <v>75</v>
      </c>
      <c r="BW55" s="124" t="s">
        <v>82</v>
      </c>
      <c r="BX55" s="124" t="s">
        <v>5</v>
      </c>
      <c r="CL55" s="124" t="s">
        <v>19</v>
      </c>
      <c r="CM55" s="124" t="s">
        <v>83</v>
      </c>
    </row>
    <row r="56" s="7" customFormat="1" ht="16.5" customHeight="1">
      <c r="A56" s="112" t="s">
        <v>77</v>
      </c>
      <c r="B56" s="113"/>
      <c r="C56" s="114"/>
      <c r="D56" s="115" t="s">
        <v>84</v>
      </c>
      <c r="E56" s="115"/>
      <c r="F56" s="115"/>
      <c r="G56" s="115"/>
      <c r="H56" s="115"/>
      <c r="I56" s="116"/>
      <c r="J56" s="115" t="s">
        <v>85</v>
      </c>
      <c r="K56" s="115"/>
      <c r="L56" s="115"/>
      <c r="M56" s="115"/>
      <c r="N56" s="115"/>
      <c r="O56" s="115"/>
      <c r="P56" s="115"/>
      <c r="Q56" s="115"/>
      <c r="R56" s="115"/>
      <c r="S56" s="115"/>
      <c r="T56" s="115"/>
      <c r="U56" s="115"/>
      <c r="V56" s="115"/>
      <c r="W56" s="115"/>
      <c r="X56" s="115"/>
      <c r="Y56" s="115"/>
      <c r="Z56" s="115"/>
      <c r="AA56" s="115"/>
      <c r="AB56" s="115"/>
      <c r="AC56" s="115"/>
      <c r="AD56" s="115"/>
      <c r="AE56" s="115"/>
      <c r="AF56" s="115"/>
      <c r="AG56" s="117">
        <f>'SO 001 - Demolice stávají...'!J30</f>
        <v>0</v>
      </c>
      <c r="AH56" s="116"/>
      <c r="AI56" s="116"/>
      <c r="AJ56" s="116"/>
      <c r="AK56" s="116"/>
      <c r="AL56" s="116"/>
      <c r="AM56" s="116"/>
      <c r="AN56" s="117">
        <f>SUM(AG56,AT56)</f>
        <v>0</v>
      </c>
      <c r="AO56" s="116"/>
      <c r="AP56" s="116"/>
      <c r="AQ56" s="118" t="s">
        <v>80</v>
      </c>
      <c r="AR56" s="119"/>
      <c r="AS56" s="120">
        <v>0</v>
      </c>
      <c r="AT56" s="121">
        <f>ROUND(SUM(AV56:AW56),2)</f>
        <v>0</v>
      </c>
      <c r="AU56" s="122">
        <f>'SO 001 - Demolice stávají...'!P83</f>
        <v>0</v>
      </c>
      <c r="AV56" s="121">
        <f>'SO 001 - Demolice stávají...'!J33</f>
        <v>0</v>
      </c>
      <c r="AW56" s="121">
        <f>'SO 001 - Demolice stávají...'!J34</f>
        <v>0</v>
      </c>
      <c r="AX56" s="121">
        <f>'SO 001 - Demolice stávají...'!J35</f>
        <v>0</v>
      </c>
      <c r="AY56" s="121">
        <f>'SO 001 - Demolice stávají...'!J36</f>
        <v>0</v>
      </c>
      <c r="AZ56" s="121">
        <f>'SO 001 - Demolice stávají...'!F33</f>
        <v>0</v>
      </c>
      <c r="BA56" s="121">
        <f>'SO 001 - Demolice stávají...'!F34</f>
        <v>0</v>
      </c>
      <c r="BB56" s="121">
        <f>'SO 001 - Demolice stávají...'!F35</f>
        <v>0</v>
      </c>
      <c r="BC56" s="121">
        <f>'SO 001 - Demolice stávají...'!F36</f>
        <v>0</v>
      </c>
      <c r="BD56" s="123">
        <f>'SO 001 - Demolice stávají...'!F37</f>
        <v>0</v>
      </c>
      <c r="BE56" s="7"/>
      <c r="BT56" s="124" t="s">
        <v>81</v>
      </c>
      <c r="BV56" s="124" t="s">
        <v>75</v>
      </c>
      <c r="BW56" s="124" t="s">
        <v>86</v>
      </c>
      <c r="BX56" s="124" t="s">
        <v>5</v>
      </c>
      <c r="CL56" s="124" t="s">
        <v>19</v>
      </c>
      <c r="CM56" s="124" t="s">
        <v>83</v>
      </c>
    </row>
    <row r="57" s="7" customFormat="1" ht="16.5" customHeight="1">
      <c r="A57" s="112" t="s">
        <v>77</v>
      </c>
      <c r="B57" s="113"/>
      <c r="C57" s="114"/>
      <c r="D57" s="115" t="s">
        <v>87</v>
      </c>
      <c r="E57" s="115"/>
      <c r="F57" s="115"/>
      <c r="G57" s="115"/>
      <c r="H57" s="115"/>
      <c r="I57" s="116"/>
      <c r="J57" s="115" t="s">
        <v>88</v>
      </c>
      <c r="K57" s="115"/>
      <c r="L57" s="115"/>
      <c r="M57" s="115"/>
      <c r="N57" s="115"/>
      <c r="O57" s="115"/>
      <c r="P57" s="115"/>
      <c r="Q57" s="115"/>
      <c r="R57" s="115"/>
      <c r="S57" s="115"/>
      <c r="T57" s="115"/>
      <c r="U57" s="115"/>
      <c r="V57" s="115"/>
      <c r="W57" s="115"/>
      <c r="X57" s="115"/>
      <c r="Y57" s="115"/>
      <c r="Z57" s="115"/>
      <c r="AA57" s="115"/>
      <c r="AB57" s="115"/>
      <c r="AC57" s="115"/>
      <c r="AD57" s="115"/>
      <c r="AE57" s="115"/>
      <c r="AF57" s="115"/>
      <c r="AG57" s="117">
        <f>'SO 110 - Dopravně inženýr...'!J30</f>
        <v>0</v>
      </c>
      <c r="AH57" s="116"/>
      <c r="AI57" s="116"/>
      <c r="AJ57" s="116"/>
      <c r="AK57" s="116"/>
      <c r="AL57" s="116"/>
      <c r="AM57" s="116"/>
      <c r="AN57" s="117">
        <f>SUM(AG57,AT57)</f>
        <v>0</v>
      </c>
      <c r="AO57" s="116"/>
      <c r="AP57" s="116"/>
      <c r="AQ57" s="118" t="s">
        <v>80</v>
      </c>
      <c r="AR57" s="119"/>
      <c r="AS57" s="120">
        <v>0</v>
      </c>
      <c r="AT57" s="121">
        <f>ROUND(SUM(AV57:AW57),2)</f>
        <v>0</v>
      </c>
      <c r="AU57" s="122">
        <f>'SO 110 - Dopravně inženýr...'!P82</f>
        <v>0</v>
      </c>
      <c r="AV57" s="121">
        <f>'SO 110 - Dopravně inženýr...'!J33</f>
        <v>0</v>
      </c>
      <c r="AW57" s="121">
        <f>'SO 110 - Dopravně inženýr...'!J34</f>
        <v>0</v>
      </c>
      <c r="AX57" s="121">
        <f>'SO 110 - Dopravně inženýr...'!J35</f>
        <v>0</v>
      </c>
      <c r="AY57" s="121">
        <f>'SO 110 - Dopravně inženýr...'!J36</f>
        <v>0</v>
      </c>
      <c r="AZ57" s="121">
        <f>'SO 110 - Dopravně inženýr...'!F33</f>
        <v>0</v>
      </c>
      <c r="BA57" s="121">
        <f>'SO 110 - Dopravně inženýr...'!F34</f>
        <v>0</v>
      </c>
      <c r="BB57" s="121">
        <f>'SO 110 - Dopravně inženýr...'!F35</f>
        <v>0</v>
      </c>
      <c r="BC57" s="121">
        <f>'SO 110 - Dopravně inženýr...'!F36</f>
        <v>0</v>
      </c>
      <c r="BD57" s="123">
        <f>'SO 110 - Dopravně inženýr...'!F37</f>
        <v>0</v>
      </c>
      <c r="BE57" s="7"/>
      <c r="BT57" s="124" t="s">
        <v>81</v>
      </c>
      <c r="BV57" s="124" t="s">
        <v>75</v>
      </c>
      <c r="BW57" s="124" t="s">
        <v>89</v>
      </c>
      <c r="BX57" s="124" t="s">
        <v>5</v>
      </c>
      <c r="CL57" s="124" t="s">
        <v>19</v>
      </c>
      <c r="CM57" s="124" t="s">
        <v>83</v>
      </c>
    </row>
    <row r="58" s="7" customFormat="1" ht="16.5" customHeight="1">
      <c r="A58" s="112" t="s">
        <v>77</v>
      </c>
      <c r="B58" s="113"/>
      <c r="C58" s="114"/>
      <c r="D58" s="115" t="s">
        <v>90</v>
      </c>
      <c r="E58" s="115"/>
      <c r="F58" s="115"/>
      <c r="G58" s="115"/>
      <c r="H58" s="115"/>
      <c r="I58" s="116"/>
      <c r="J58" s="115" t="s">
        <v>91</v>
      </c>
      <c r="K58" s="115"/>
      <c r="L58" s="115"/>
      <c r="M58" s="115"/>
      <c r="N58" s="115"/>
      <c r="O58" s="115"/>
      <c r="P58" s="115"/>
      <c r="Q58" s="115"/>
      <c r="R58" s="115"/>
      <c r="S58" s="115"/>
      <c r="T58" s="115"/>
      <c r="U58" s="115"/>
      <c r="V58" s="115"/>
      <c r="W58" s="115"/>
      <c r="X58" s="115"/>
      <c r="Y58" s="115"/>
      <c r="Z58" s="115"/>
      <c r="AA58" s="115"/>
      <c r="AB58" s="115"/>
      <c r="AC58" s="115"/>
      <c r="AD58" s="115"/>
      <c r="AE58" s="115"/>
      <c r="AF58" s="115"/>
      <c r="AG58" s="117">
        <f>'SO 201 - Most ev. č. 41020-1'!J30</f>
        <v>0</v>
      </c>
      <c r="AH58" s="116"/>
      <c r="AI58" s="116"/>
      <c r="AJ58" s="116"/>
      <c r="AK58" s="116"/>
      <c r="AL58" s="116"/>
      <c r="AM58" s="116"/>
      <c r="AN58" s="117">
        <f>SUM(AG58,AT58)</f>
        <v>0</v>
      </c>
      <c r="AO58" s="116"/>
      <c r="AP58" s="116"/>
      <c r="AQ58" s="118" t="s">
        <v>80</v>
      </c>
      <c r="AR58" s="119"/>
      <c r="AS58" s="125">
        <v>0</v>
      </c>
      <c r="AT58" s="126">
        <f>ROUND(SUM(AV58:AW58),2)</f>
        <v>0</v>
      </c>
      <c r="AU58" s="127">
        <f>'SO 201 - Most ev. č. 41020-1'!P90</f>
        <v>0</v>
      </c>
      <c r="AV58" s="126">
        <f>'SO 201 - Most ev. č. 41020-1'!J33</f>
        <v>0</v>
      </c>
      <c r="AW58" s="126">
        <f>'SO 201 - Most ev. č. 41020-1'!J34</f>
        <v>0</v>
      </c>
      <c r="AX58" s="126">
        <f>'SO 201 - Most ev. č. 41020-1'!J35</f>
        <v>0</v>
      </c>
      <c r="AY58" s="126">
        <f>'SO 201 - Most ev. č. 41020-1'!J36</f>
        <v>0</v>
      </c>
      <c r="AZ58" s="126">
        <f>'SO 201 - Most ev. č. 41020-1'!F33</f>
        <v>0</v>
      </c>
      <c r="BA58" s="126">
        <f>'SO 201 - Most ev. č. 41020-1'!F34</f>
        <v>0</v>
      </c>
      <c r="BB58" s="126">
        <f>'SO 201 - Most ev. č. 41020-1'!F35</f>
        <v>0</v>
      </c>
      <c r="BC58" s="126">
        <f>'SO 201 - Most ev. č. 41020-1'!F36</f>
        <v>0</v>
      </c>
      <c r="BD58" s="128">
        <f>'SO 201 - Most ev. č. 41020-1'!F37</f>
        <v>0</v>
      </c>
      <c r="BE58" s="7"/>
      <c r="BT58" s="124" t="s">
        <v>81</v>
      </c>
      <c r="BV58" s="124" t="s">
        <v>75</v>
      </c>
      <c r="BW58" s="124" t="s">
        <v>92</v>
      </c>
      <c r="BX58" s="124" t="s">
        <v>5</v>
      </c>
      <c r="CL58" s="124" t="s">
        <v>19</v>
      </c>
      <c r="CM58" s="124" t="s">
        <v>83</v>
      </c>
    </row>
    <row r="59" s="2" customFormat="1" ht="30" customHeight="1">
      <c r="A59" s="39"/>
      <c r="B59" s="40"/>
      <c r="C59" s="41"/>
      <c r="D59" s="41"/>
      <c r="E59" s="41"/>
      <c r="F59" s="41"/>
      <c r="G59" s="41"/>
      <c r="H59" s="41"/>
      <c r="I59" s="41"/>
      <c r="J59" s="41"/>
      <c r="K59" s="41"/>
      <c r="L59" s="41"/>
      <c r="M59" s="41"/>
      <c r="N59" s="41"/>
      <c r="O59" s="41"/>
      <c r="P59" s="41"/>
      <c r="Q59" s="41"/>
      <c r="R59" s="41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F59" s="41"/>
      <c r="AG59" s="41"/>
      <c r="AH59" s="41"/>
      <c r="AI59" s="41"/>
      <c r="AJ59" s="41"/>
      <c r="AK59" s="41"/>
      <c r="AL59" s="41"/>
      <c r="AM59" s="41"/>
      <c r="AN59" s="41"/>
      <c r="AO59" s="41"/>
      <c r="AP59" s="41"/>
      <c r="AQ59" s="41"/>
      <c r="AR59" s="45"/>
      <c r="AS59" s="39"/>
      <c r="AT59" s="39"/>
      <c r="AU59" s="39"/>
      <c r="AV59" s="39"/>
      <c r="AW59" s="39"/>
      <c r="AX59" s="39"/>
      <c r="AY59" s="39"/>
      <c r="AZ59" s="39"/>
      <c r="BA59" s="39"/>
      <c r="BB59" s="39"/>
      <c r="BC59" s="39"/>
      <c r="BD59" s="39"/>
      <c r="BE59" s="39"/>
    </row>
    <row r="60" s="2" customFormat="1" ht="6.96" customHeight="1">
      <c r="A60" s="39"/>
      <c r="B60" s="60"/>
      <c r="C60" s="61"/>
      <c r="D60" s="61"/>
      <c r="E60" s="61"/>
      <c r="F60" s="61"/>
      <c r="G60" s="61"/>
      <c r="H60" s="61"/>
      <c r="I60" s="61"/>
      <c r="J60" s="61"/>
      <c r="K60" s="61"/>
      <c r="L60" s="61"/>
      <c r="M60" s="61"/>
      <c r="N60" s="61"/>
      <c r="O60" s="61"/>
      <c r="P60" s="61"/>
      <c r="Q60" s="61"/>
      <c r="R60" s="61"/>
      <c r="S60" s="61"/>
      <c r="T60" s="61"/>
      <c r="U60" s="61"/>
      <c r="V60" s="61"/>
      <c r="W60" s="61"/>
      <c r="X60" s="61"/>
      <c r="Y60" s="61"/>
      <c r="Z60" s="61"/>
      <c r="AA60" s="61"/>
      <c r="AB60" s="61"/>
      <c r="AC60" s="61"/>
      <c r="AD60" s="61"/>
      <c r="AE60" s="61"/>
      <c r="AF60" s="61"/>
      <c r="AG60" s="61"/>
      <c r="AH60" s="61"/>
      <c r="AI60" s="61"/>
      <c r="AJ60" s="61"/>
      <c r="AK60" s="61"/>
      <c r="AL60" s="61"/>
      <c r="AM60" s="61"/>
      <c r="AN60" s="61"/>
      <c r="AO60" s="61"/>
      <c r="AP60" s="61"/>
      <c r="AQ60" s="61"/>
      <c r="AR60" s="45"/>
      <c r="AS60" s="39"/>
      <c r="AT60" s="39"/>
      <c r="AU60" s="39"/>
      <c r="AV60" s="39"/>
      <c r="AW60" s="39"/>
      <c r="AX60" s="39"/>
      <c r="AY60" s="39"/>
      <c r="AZ60" s="39"/>
      <c r="BA60" s="39"/>
      <c r="BB60" s="39"/>
      <c r="BC60" s="39"/>
      <c r="BD60" s="39"/>
      <c r="BE60" s="39"/>
    </row>
  </sheetData>
  <sheetProtection sheet="1" formatColumns="0" formatRows="0" objects="1" scenarios="1" spinCount="100000" saltValue="Hqpf5pEUmShFX3+uTiH9JVJMczNKV7pkwg/fW4oUX5coQsp/8SOLLo2oIFjSM86tGEk/WxipFCRqedGC8AfVlw==" hashValue="JmTZGyPSZqphk+pA4kfwSaqulhOcAnQNFDs9goOmGb/LToR7EPP+ia4RBTFa2aTsl0JvaUV3ZtzJVnH6t8A6nQ==" algorithmName="SHA-512" password="CC35"/>
  <mergeCells count="54">
    <mergeCell ref="L45:AO45"/>
    <mergeCell ref="AM47:AN47"/>
    <mergeCell ref="AM49:AP49"/>
    <mergeCell ref="AS49:AT51"/>
    <mergeCell ref="AM50:AP50"/>
    <mergeCell ref="C52:G52"/>
    <mergeCell ref="AG52:AM52"/>
    <mergeCell ref="I52:AF52"/>
    <mergeCell ref="AN52:AP52"/>
    <mergeCell ref="D55:H55"/>
    <mergeCell ref="AG55:AM55"/>
    <mergeCell ref="J55:AF55"/>
    <mergeCell ref="AN55:AP55"/>
    <mergeCell ref="J56:AF56"/>
    <mergeCell ref="D56:H56"/>
    <mergeCell ref="AG56:AM56"/>
    <mergeCell ref="AN56:AP56"/>
    <mergeCell ref="AN57:AP57"/>
    <mergeCell ref="D57:H57"/>
    <mergeCell ref="J57:AF57"/>
    <mergeCell ref="AG57:AM57"/>
    <mergeCell ref="AN58:AP58"/>
    <mergeCell ref="AG58:AM58"/>
    <mergeCell ref="D58:H58"/>
    <mergeCell ref="J58:AF58"/>
    <mergeCell ref="AG54:AM54"/>
    <mergeCell ref="AN54:AP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55" location="'000 - Vedlejší a ostatní ...'!C2" display="/"/>
    <hyperlink ref="A56" location="'SO 001 - Demolice stávají...'!C2" display="/"/>
    <hyperlink ref="A57" location="'SO 110 - Dopravně inženýr...'!C2" display="/"/>
    <hyperlink ref="A58" location="'SO 201 - Most ev. č. 41020-1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" style="1" customWidth="1"/>
    <col min="8" max="8" width="11.5" style="1" customWidth="1"/>
    <col min="9" max="9" width="20.16016" style="129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29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82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2"/>
      <c r="J3" s="131"/>
      <c r="K3" s="131"/>
      <c r="L3" s="21"/>
      <c r="AT3" s="18" t="s">
        <v>83</v>
      </c>
    </row>
    <row r="4" s="1" customFormat="1" ht="24.96" customHeight="1">
      <c r="B4" s="21"/>
      <c r="D4" s="133" t="s">
        <v>93</v>
      </c>
      <c r="I4" s="129"/>
      <c r="L4" s="21"/>
      <c r="M4" s="134" t="s">
        <v>10</v>
      </c>
      <c r="AT4" s="18" t="s">
        <v>4</v>
      </c>
    </row>
    <row r="5" s="1" customFormat="1" ht="6.96" customHeight="1">
      <c r="B5" s="21"/>
      <c r="I5" s="129"/>
      <c r="L5" s="21"/>
    </row>
    <row r="6" s="1" customFormat="1" ht="12" customHeight="1">
      <c r="B6" s="21"/>
      <c r="D6" s="135" t="s">
        <v>16</v>
      </c>
      <c r="I6" s="129"/>
      <c r="L6" s="21"/>
    </row>
    <row r="7" s="1" customFormat="1" ht="16.5" customHeight="1">
      <c r="B7" s="21"/>
      <c r="E7" s="136" t="str">
        <f>'Rekapitulace stavby'!K6</f>
        <v>III/41020 Lovčovice - most ev.č.41020-02</v>
      </c>
      <c r="F7" s="135"/>
      <c r="G7" s="135"/>
      <c r="H7" s="135"/>
      <c r="I7" s="129"/>
      <c r="L7" s="21"/>
    </row>
    <row r="8" s="2" customFormat="1" ht="12" customHeight="1">
      <c r="A8" s="39"/>
      <c r="B8" s="45"/>
      <c r="C8" s="39"/>
      <c r="D8" s="135" t="s">
        <v>94</v>
      </c>
      <c r="E8" s="39"/>
      <c r="F8" s="39"/>
      <c r="G8" s="39"/>
      <c r="H8" s="39"/>
      <c r="I8" s="137"/>
      <c r="J8" s="39"/>
      <c r="K8" s="39"/>
      <c r="L8" s="138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9" t="s">
        <v>95</v>
      </c>
      <c r="F9" s="39"/>
      <c r="G9" s="39"/>
      <c r="H9" s="39"/>
      <c r="I9" s="137"/>
      <c r="J9" s="39"/>
      <c r="K9" s="39"/>
      <c r="L9" s="138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137"/>
      <c r="J10" s="39"/>
      <c r="K10" s="39"/>
      <c r="L10" s="138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5" t="s">
        <v>18</v>
      </c>
      <c r="E11" s="39"/>
      <c r="F11" s="140" t="s">
        <v>19</v>
      </c>
      <c r="G11" s="39"/>
      <c r="H11" s="39"/>
      <c r="I11" s="141" t="s">
        <v>20</v>
      </c>
      <c r="J11" s="140" t="s">
        <v>19</v>
      </c>
      <c r="K11" s="39"/>
      <c r="L11" s="138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5" t="s">
        <v>21</v>
      </c>
      <c r="E12" s="39"/>
      <c r="F12" s="140" t="s">
        <v>22</v>
      </c>
      <c r="G12" s="39"/>
      <c r="H12" s="39"/>
      <c r="I12" s="141" t="s">
        <v>23</v>
      </c>
      <c r="J12" s="142" t="str">
        <f>'Rekapitulace stavby'!AN8</f>
        <v>15. 1. 2020</v>
      </c>
      <c r="K12" s="39"/>
      <c r="L12" s="138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137"/>
      <c r="J13" s="39"/>
      <c r="K13" s="39"/>
      <c r="L13" s="138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5" t="s">
        <v>25</v>
      </c>
      <c r="E14" s="39"/>
      <c r="F14" s="39"/>
      <c r="G14" s="39"/>
      <c r="H14" s="39"/>
      <c r="I14" s="141" t="s">
        <v>26</v>
      </c>
      <c r="J14" s="140" t="s">
        <v>27</v>
      </c>
      <c r="K14" s="39"/>
      <c r="L14" s="138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0" t="s">
        <v>28</v>
      </c>
      <c r="F15" s="39"/>
      <c r="G15" s="39"/>
      <c r="H15" s="39"/>
      <c r="I15" s="141" t="s">
        <v>29</v>
      </c>
      <c r="J15" s="140" t="s">
        <v>19</v>
      </c>
      <c r="K15" s="39"/>
      <c r="L15" s="138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137"/>
      <c r="J16" s="39"/>
      <c r="K16" s="39"/>
      <c r="L16" s="138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5" t="s">
        <v>30</v>
      </c>
      <c r="E17" s="39"/>
      <c r="F17" s="39"/>
      <c r="G17" s="39"/>
      <c r="H17" s="39"/>
      <c r="I17" s="141" t="s">
        <v>26</v>
      </c>
      <c r="J17" s="34" t="str">
        <f>'Rekapitulace stavby'!AN13</f>
        <v>Vyplň údaj</v>
      </c>
      <c r="K17" s="39"/>
      <c r="L17" s="138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0"/>
      <c r="G18" s="140"/>
      <c r="H18" s="140"/>
      <c r="I18" s="141" t="s">
        <v>29</v>
      </c>
      <c r="J18" s="34" t="str">
        <f>'Rekapitulace stavby'!AN14</f>
        <v>Vyplň údaj</v>
      </c>
      <c r="K18" s="39"/>
      <c r="L18" s="138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137"/>
      <c r="J19" s="39"/>
      <c r="K19" s="39"/>
      <c r="L19" s="138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5" t="s">
        <v>32</v>
      </c>
      <c r="E20" s="39"/>
      <c r="F20" s="39"/>
      <c r="G20" s="39"/>
      <c r="H20" s="39"/>
      <c r="I20" s="141" t="s">
        <v>26</v>
      </c>
      <c r="J20" s="140" t="s">
        <v>33</v>
      </c>
      <c r="K20" s="39"/>
      <c r="L20" s="138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0" t="s">
        <v>34</v>
      </c>
      <c r="F21" s="39"/>
      <c r="G21" s="39"/>
      <c r="H21" s="39"/>
      <c r="I21" s="141" t="s">
        <v>29</v>
      </c>
      <c r="J21" s="140" t="s">
        <v>19</v>
      </c>
      <c r="K21" s="39"/>
      <c r="L21" s="138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137"/>
      <c r="J22" s="39"/>
      <c r="K22" s="39"/>
      <c r="L22" s="138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5" t="s">
        <v>36</v>
      </c>
      <c r="E23" s="39"/>
      <c r="F23" s="39"/>
      <c r="G23" s="39"/>
      <c r="H23" s="39"/>
      <c r="I23" s="141" t="s">
        <v>26</v>
      </c>
      <c r="J23" s="140" t="s">
        <v>19</v>
      </c>
      <c r="K23" s="39"/>
      <c r="L23" s="138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0" t="s">
        <v>34</v>
      </c>
      <c r="F24" s="39"/>
      <c r="G24" s="39"/>
      <c r="H24" s="39"/>
      <c r="I24" s="141" t="s">
        <v>29</v>
      </c>
      <c r="J24" s="140" t="s">
        <v>19</v>
      </c>
      <c r="K24" s="39"/>
      <c r="L24" s="138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137"/>
      <c r="J25" s="39"/>
      <c r="K25" s="39"/>
      <c r="L25" s="138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5" t="s">
        <v>37</v>
      </c>
      <c r="E26" s="39"/>
      <c r="F26" s="39"/>
      <c r="G26" s="39"/>
      <c r="H26" s="39"/>
      <c r="I26" s="137"/>
      <c r="J26" s="39"/>
      <c r="K26" s="39"/>
      <c r="L26" s="138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3"/>
      <c r="B27" s="144"/>
      <c r="C27" s="143"/>
      <c r="D27" s="143"/>
      <c r="E27" s="145" t="s">
        <v>19</v>
      </c>
      <c r="F27" s="145"/>
      <c r="G27" s="145"/>
      <c r="H27" s="145"/>
      <c r="I27" s="146"/>
      <c r="J27" s="143"/>
      <c r="K27" s="143"/>
      <c r="L27" s="147"/>
      <c r="S27" s="143"/>
      <c r="T27" s="143"/>
      <c r="U27" s="143"/>
      <c r="V27" s="143"/>
      <c r="W27" s="143"/>
      <c r="X27" s="143"/>
      <c r="Y27" s="143"/>
      <c r="Z27" s="143"/>
      <c r="AA27" s="143"/>
      <c r="AB27" s="143"/>
      <c r="AC27" s="143"/>
      <c r="AD27" s="143"/>
      <c r="AE27" s="143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137"/>
      <c r="J28" s="39"/>
      <c r="K28" s="39"/>
      <c r="L28" s="138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8"/>
      <c r="E29" s="148"/>
      <c r="F29" s="148"/>
      <c r="G29" s="148"/>
      <c r="H29" s="148"/>
      <c r="I29" s="149"/>
      <c r="J29" s="148"/>
      <c r="K29" s="148"/>
      <c r="L29" s="138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0" t="s">
        <v>39</v>
      </c>
      <c r="E30" s="39"/>
      <c r="F30" s="39"/>
      <c r="G30" s="39"/>
      <c r="H30" s="39"/>
      <c r="I30" s="137"/>
      <c r="J30" s="151">
        <f>ROUND(J80, 2)</f>
        <v>0</v>
      </c>
      <c r="K30" s="39"/>
      <c r="L30" s="138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8"/>
      <c r="E31" s="148"/>
      <c r="F31" s="148"/>
      <c r="G31" s="148"/>
      <c r="H31" s="148"/>
      <c r="I31" s="149"/>
      <c r="J31" s="148"/>
      <c r="K31" s="148"/>
      <c r="L31" s="138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2" t="s">
        <v>41</v>
      </c>
      <c r="G32" s="39"/>
      <c r="H32" s="39"/>
      <c r="I32" s="153" t="s">
        <v>40</v>
      </c>
      <c r="J32" s="152" t="s">
        <v>42</v>
      </c>
      <c r="K32" s="39"/>
      <c r="L32" s="138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43</v>
      </c>
      <c r="E33" s="135" t="s">
        <v>44</v>
      </c>
      <c r="F33" s="155">
        <f>ROUND((SUM(BE80:BE129)),  2)</f>
        <v>0</v>
      </c>
      <c r="G33" s="39"/>
      <c r="H33" s="39"/>
      <c r="I33" s="156">
        <v>0.20999999999999999</v>
      </c>
      <c r="J33" s="155">
        <f>ROUND(((SUM(BE80:BE129))*I33),  2)</f>
        <v>0</v>
      </c>
      <c r="K33" s="39"/>
      <c r="L33" s="138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5" t="s">
        <v>45</v>
      </c>
      <c r="F34" s="155">
        <f>ROUND((SUM(BF80:BF129)),  2)</f>
        <v>0</v>
      </c>
      <c r="G34" s="39"/>
      <c r="H34" s="39"/>
      <c r="I34" s="156">
        <v>0.14999999999999999</v>
      </c>
      <c r="J34" s="155">
        <f>ROUND(((SUM(BF80:BF129))*I34),  2)</f>
        <v>0</v>
      </c>
      <c r="K34" s="39"/>
      <c r="L34" s="138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5" t="s">
        <v>46</v>
      </c>
      <c r="F35" s="155">
        <f>ROUND((SUM(BG80:BG129)),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138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5" t="s">
        <v>47</v>
      </c>
      <c r="F36" s="155">
        <f>ROUND((SUM(BH80:BH129)),  2)</f>
        <v>0</v>
      </c>
      <c r="G36" s="39"/>
      <c r="H36" s="39"/>
      <c r="I36" s="156">
        <v>0.14999999999999999</v>
      </c>
      <c r="J36" s="155">
        <f>0</f>
        <v>0</v>
      </c>
      <c r="K36" s="39"/>
      <c r="L36" s="138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5" t="s">
        <v>48</v>
      </c>
      <c r="F37" s="155">
        <f>ROUND((SUM(BI80:BI129)),  2)</f>
        <v>0</v>
      </c>
      <c r="G37" s="39"/>
      <c r="H37" s="39"/>
      <c r="I37" s="156">
        <v>0</v>
      </c>
      <c r="J37" s="155">
        <f>0</f>
        <v>0</v>
      </c>
      <c r="K37" s="39"/>
      <c r="L37" s="138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137"/>
      <c r="J38" s="39"/>
      <c r="K38" s="39"/>
      <c r="L38" s="138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49</v>
      </c>
      <c r="E39" s="159"/>
      <c r="F39" s="159"/>
      <c r="G39" s="160" t="s">
        <v>50</v>
      </c>
      <c r="H39" s="161" t="s">
        <v>51</v>
      </c>
      <c r="I39" s="162"/>
      <c r="J39" s="163">
        <f>SUM(J30:J37)</f>
        <v>0</v>
      </c>
      <c r="K39" s="164"/>
      <c r="L39" s="138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65"/>
      <c r="C40" s="166"/>
      <c r="D40" s="166"/>
      <c r="E40" s="166"/>
      <c r="F40" s="166"/>
      <c r="G40" s="166"/>
      <c r="H40" s="166"/>
      <c r="I40" s="167"/>
      <c r="J40" s="166"/>
      <c r="K40" s="166"/>
      <c r="L40" s="138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68"/>
      <c r="C44" s="169"/>
      <c r="D44" s="169"/>
      <c r="E44" s="169"/>
      <c r="F44" s="169"/>
      <c r="G44" s="169"/>
      <c r="H44" s="169"/>
      <c r="I44" s="170"/>
      <c r="J44" s="169"/>
      <c r="K44" s="169"/>
      <c r="L44" s="138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96</v>
      </c>
      <c r="D45" s="41"/>
      <c r="E45" s="41"/>
      <c r="F45" s="41"/>
      <c r="G45" s="41"/>
      <c r="H45" s="41"/>
      <c r="I45" s="137"/>
      <c r="J45" s="41"/>
      <c r="K45" s="41"/>
      <c r="L45" s="138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137"/>
      <c r="J46" s="41"/>
      <c r="K46" s="41"/>
      <c r="L46" s="138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137"/>
      <c r="J47" s="41"/>
      <c r="K47" s="41"/>
      <c r="L47" s="138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71" t="str">
        <f>E7</f>
        <v>III/41020 Lovčovice - most ev.č.41020-02</v>
      </c>
      <c r="F48" s="33"/>
      <c r="G48" s="33"/>
      <c r="H48" s="33"/>
      <c r="I48" s="137"/>
      <c r="J48" s="41"/>
      <c r="K48" s="41"/>
      <c r="L48" s="138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94</v>
      </c>
      <c r="D49" s="41"/>
      <c r="E49" s="41"/>
      <c r="F49" s="41"/>
      <c r="G49" s="41"/>
      <c r="H49" s="41"/>
      <c r="I49" s="137"/>
      <c r="J49" s="41"/>
      <c r="K49" s="41"/>
      <c r="L49" s="138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000 - Vedlejší a ostatní rozpočtové náklady</v>
      </c>
      <c r="F50" s="41"/>
      <c r="G50" s="41"/>
      <c r="H50" s="41"/>
      <c r="I50" s="137"/>
      <c r="J50" s="41"/>
      <c r="K50" s="41"/>
      <c r="L50" s="138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137"/>
      <c r="J51" s="41"/>
      <c r="K51" s="41"/>
      <c r="L51" s="138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 xml:space="preserve"> </v>
      </c>
      <c r="G52" s="41"/>
      <c r="H52" s="41"/>
      <c r="I52" s="141" t="s">
        <v>23</v>
      </c>
      <c r="J52" s="73" t="str">
        <f>IF(J12="","",J12)</f>
        <v>15. 1. 2020</v>
      </c>
      <c r="K52" s="41"/>
      <c r="L52" s="138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137"/>
      <c r="J53" s="41"/>
      <c r="K53" s="41"/>
      <c r="L53" s="138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>Kraj Vysočina - KSÚS</v>
      </c>
      <c r="G54" s="41"/>
      <c r="H54" s="41"/>
      <c r="I54" s="141" t="s">
        <v>32</v>
      </c>
      <c r="J54" s="37" t="str">
        <f>E21</f>
        <v>Ing. Jan Šedivý</v>
      </c>
      <c r="K54" s="41"/>
      <c r="L54" s="138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30</v>
      </c>
      <c r="D55" s="41"/>
      <c r="E55" s="41"/>
      <c r="F55" s="28" t="str">
        <f>IF(E18="","",E18)</f>
        <v>Vyplň údaj</v>
      </c>
      <c r="G55" s="41"/>
      <c r="H55" s="41"/>
      <c r="I55" s="141" t="s">
        <v>36</v>
      </c>
      <c r="J55" s="37" t="str">
        <f>E24</f>
        <v>Ing. Jan Šedivý</v>
      </c>
      <c r="K55" s="41"/>
      <c r="L55" s="138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137"/>
      <c r="J56" s="41"/>
      <c r="K56" s="41"/>
      <c r="L56" s="138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72" t="s">
        <v>97</v>
      </c>
      <c r="D57" s="173"/>
      <c r="E57" s="173"/>
      <c r="F57" s="173"/>
      <c r="G57" s="173"/>
      <c r="H57" s="173"/>
      <c r="I57" s="174"/>
      <c r="J57" s="175" t="s">
        <v>98</v>
      </c>
      <c r="K57" s="173"/>
      <c r="L57" s="138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137"/>
      <c r="J58" s="41"/>
      <c r="K58" s="41"/>
      <c r="L58" s="138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76" t="s">
        <v>71</v>
      </c>
      <c r="D59" s="41"/>
      <c r="E59" s="41"/>
      <c r="F59" s="41"/>
      <c r="G59" s="41"/>
      <c r="H59" s="41"/>
      <c r="I59" s="137"/>
      <c r="J59" s="103">
        <f>J80</f>
        <v>0</v>
      </c>
      <c r="K59" s="41"/>
      <c r="L59" s="138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99</v>
      </c>
    </row>
    <row r="60" s="9" customFormat="1" ht="24.96" customHeight="1">
      <c r="A60" s="9"/>
      <c r="B60" s="177"/>
      <c r="C60" s="178"/>
      <c r="D60" s="179" t="s">
        <v>100</v>
      </c>
      <c r="E60" s="180"/>
      <c r="F60" s="180"/>
      <c r="G60" s="180"/>
      <c r="H60" s="180"/>
      <c r="I60" s="181"/>
      <c r="J60" s="182">
        <f>J81</f>
        <v>0</v>
      </c>
      <c r="K60" s="178"/>
      <c r="L60" s="183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2" customFormat="1" ht="21.84" customHeight="1">
      <c r="A61" s="39"/>
      <c r="B61" s="40"/>
      <c r="C61" s="41"/>
      <c r="D61" s="41"/>
      <c r="E61" s="41"/>
      <c r="F61" s="41"/>
      <c r="G61" s="41"/>
      <c r="H61" s="41"/>
      <c r="I61" s="137"/>
      <c r="J61" s="41"/>
      <c r="K61" s="41"/>
      <c r="L61" s="138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 s="2" customFormat="1" ht="6.96" customHeight="1">
      <c r="A62" s="39"/>
      <c r="B62" s="60"/>
      <c r="C62" s="61"/>
      <c r="D62" s="61"/>
      <c r="E62" s="61"/>
      <c r="F62" s="61"/>
      <c r="G62" s="61"/>
      <c r="H62" s="61"/>
      <c r="I62" s="167"/>
      <c r="J62" s="61"/>
      <c r="K62" s="61"/>
      <c r="L62" s="138"/>
      <c r="S62" s="39"/>
      <c r="T62" s="39"/>
      <c r="U62" s="39"/>
      <c r="V62" s="39"/>
      <c r="W62" s="39"/>
      <c r="X62" s="39"/>
      <c r="Y62" s="39"/>
      <c r="Z62" s="39"/>
      <c r="AA62" s="39"/>
      <c r="AB62" s="39"/>
      <c r="AC62" s="39"/>
      <c r="AD62" s="39"/>
      <c r="AE62" s="39"/>
    </row>
    <row r="66" s="2" customFormat="1" ht="6.96" customHeight="1">
      <c r="A66" s="39"/>
      <c r="B66" s="62"/>
      <c r="C66" s="63"/>
      <c r="D66" s="63"/>
      <c r="E66" s="63"/>
      <c r="F66" s="63"/>
      <c r="G66" s="63"/>
      <c r="H66" s="63"/>
      <c r="I66" s="170"/>
      <c r="J66" s="63"/>
      <c r="K66" s="63"/>
      <c r="L66" s="138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  <c r="AE66" s="39"/>
    </row>
    <row r="67" s="2" customFormat="1" ht="24.96" customHeight="1">
      <c r="A67" s="39"/>
      <c r="B67" s="40"/>
      <c r="C67" s="24" t="s">
        <v>101</v>
      </c>
      <c r="D67" s="41"/>
      <c r="E67" s="41"/>
      <c r="F67" s="41"/>
      <c r="G67" s="41"/>
      <c r="H67" s="41"/>
      <c r="I67" s="137"/>
      <c r="J67" s="41"/>
      <c r="K67" s="41"/>
      <c r="L67" s="138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</row>
    <row r="68" s="2" customFormat="1" ht="6.96" customHeight="1">
      <c r="A68" s="39"/>
      <c r="B68" s="40"/>
      <c r="C68" s="41"/>
      <c r="D68" s="41"/>
      <c r="E68" s="41"/>
      <c r="F68" s="41"/>
      <c r="G68" s="41"/>
      <c r="H68" s="41"/>
      <c r="I68" s="137"/>
      <c r="J68" s="41"/>
      <c r="K68" s="41"/>
      <c r="L68" s="138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69" s="2" customFormat="1" ht="12" customHeight="1">
      <c r="A69" s="39"/>
      <c r="B69" s="40"/>
      <c r="C69" s="33" t="s">
        <v>16</v>
      </c>
      <c r="D69" s="41"/>
      <c r="E69" s="41"/>
      <c r="F69" s="41"/>
      <c r="G69" s="41"/>
      <c r="H69" s="41"/>
      <c r="I69" s="137"/>
      <c r="J69" s="41"/>
      <c r="K69" s="41"/>
      <c r="L69" s="138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16.5" customHeight="1">
      <c r="A70" s="39"/>
      <c r="B70" s="40"/>
      <c r="C70" s="41"/>
      <c r="D70" s="41"/>
      <c r="E70" s="171" t="str">
        <f>E7</f>
        <v>III/41020 Lovčovice - most ev.č.41020-02</v>
      </c>
      <c r="F70" s="33"/>
      <c r="G70" s="33"/>
      <c r="H70" s="33"/>
      <c r="I70" s="137"/>
      <c r="J70" s="41"/>
      <c r="K70" s="41"/>
      <c r="L70" s="138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12" customHeight="1">
      <c r="A71" s="39"/>
      <c r="B71" s="40"/>
      <c r="C71" s="33" t="s">
        <v>94</v>
      </c>
      <c r="D71" s="41"/>
      <c r="E71" s="41"/>
      <c r="F71" s="41"/>
      <c r="G71" s="41"/>
      <c r="H71" s="41"/>
      <c r="I71" s="137"/>
      <c r="J71" s="41"/>
      <c r="K71" s="41"/>
      <c r="L71" s="138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16.5" customHeight="1">
      <c r="A72" s="39"/>
      <c r="B72" s="40"/>
      <c r="C72" s="41"/>
      <c r="D72" s="41"/>
      <c r="E72" s="70" t="str">
        <f>E9</f>
        <v>000 - Vedlejší a ostatní rozpočtové náklady</v>
      </c>
      <c r="F72" s="41"/>
      <c r="G72" s="41"/>
      <c r="H72" s="41"/>
      <c r="I72" s="137"/>
      <c r="J72" s="41"/>
      <c r="K72" s="41"/>
      <c r="L72" s="138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6.96" customHeight="1">
      <c r="A73" s="39"/>
      <c r="B73" s="40"/>
      <c r="C73" s="41"/>
      <c r="D73" s="41"/>
      <c r="E73" s="41"/>
      <c r="F73" s="41"/>
      <c r="G73" s="41"/>
      <c r="H73" s="41"/>
      <c r="I73" s="137"/>
      <c r="J73" s="41"/>
      <c r="K73" s="41"/>
      <c r="L73" s="138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12" customHeight="1">
      <c r="A74" s="39"/>
      <c r="B74" s="40"/>
      <c r="C74" s="33" t="s">
        <v>21</v>
      </c>
      <c r="D74" s="41"/>
      <c r="E74" s="41"/>
      <c r="F74" s="28" t="str">
        <f>F12</f>
        <v xml:space="preserve"> </v>
      </c>
      <c r="G74" s="41"/>
      <c r="H74" s="41"/>
      <c r="I74" s="141" t="s">
        <v>23</v>
      </c>
      <c r="J74" s="73" t="str">
        <f>IF(J12="","",J12)</f>
        <v>15. 1. 2020</v>
      </c>
      <c r="K74" s="41"/>
      <c r="L74" s="138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6.96" customHeight="1">
      <c r="A75" s="39"/>
      <c r="B75" s="40"/>
      <c r="C75" s="41"/>
      <c r="D75" s="41"/>
      <c r="E75" s="41"/>
      <c r="F75" s="41"/>
      <c r="G75" s="41"/>
      <c r="H75" s="41"/>
      <c r="I75" s="137"/>
      <c r="J75" s="41"/>
      <c r="K75" s="41"/>
      <c r="L75" s="138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5.15" customHeight="1">
      <c r="A76" s="39"/>
      <c r="B76" s="40"/>
      <c r="C76" s="33" t="s">
        <v>25</v>
      </c>
      <c r="D76" s="41"/>
      <c r="E76" s="41"/>
      <c r="F76" s="28" t="str">
        <f>E15</f>
        <v>Kraj Vysočina - KSÚS</v>
      </c>
      <c r="G76" s="41"/>
      <c r="H76" s="41"/>
      <c r="I76" s="141" t="s">
        <v>32</v>
      </c>
      <c r="J76" s="37" t="str">
        <f>E21</f>
        <v>Ing. Jan Šedivý</v>
      </c>
      <c r="K76" s="41"/>
      <c r="L76" s="138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5.15" customHeight="1">
      <c r="A77" s="39"/>
      <c r="B77" s="40"/>
      <c r="C77" s="33" t="s">
        <v>30</v>
      </c>
      <c r="D77" s="41"/>
      <c r="E77" s="41"/>
      <c r="F77" s="28" t="str">
        <f>IF(E18="","",E18)</f>
        <v>Vyplň údaj</v>
      </c>
      <c r="G77" s="41"/>
      <c r="H77" s="41"/>
      <c r="I77" s="141" t="s">
        <v>36</v>
      </c>
      <c r="J77" s="37" t="str">
        <f>E24</f>
        <v>Ing. Jan Šedivý</v>
      </c>
      <c r="K77" s="41"/>
      <c r="L77" s="138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0.32" customHeight="1">
      <c r="A78" s="39"/>
      <c r="B78" s="40"/>
      <c r="C78" s="41"/>
      <c r="D78" s="41"/>
      <c r="E78" s="41"/>
      <c r="F78" s="41"/>
      <c r="G78" s="41"/>
      <c r="H78" s="41"/>
      <c r="I78" s="137"/>
      <c r="J78" s="41"/>
      <c r="K78" s="41"/>
      <c r="L78" s="138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10" customFormat="1" ht="29.28" customHeight="1">
      <c r="A79" s="184"/>
      <c r="B79" s="185"/>
      <c r="C79" s="186" t="s">
        <v>102</v>
      </c>
      <c r="D79" s="187" t="s">
        <v>58</v>
      </c>
      <c r="E79" s="187" t="s">
        <v>54</v>
      </c>
      <c r="F79" s="187" t="s">
        <v>55</v>
      </c>
      <c r="G79" s="187" t="s">
        <v>103</v>
      </c>
      <c r="H79" s="187" t="s">
        <v>104</v>
      </c>
      <c r="I79" s="188" t="s">
        <v>105</v>
      </c>
      <c r="J79" s="187" t="s">
        <v>98</v>
      </c>
      <c r="K79" s="189" t="s">
        <v>106</v>
      </c>
      <c r="L79" s="190"/>
      <c r="M79" s="93" t="s">
        <v>19</v>
      </c>
      <c r="N79" s="94" t="s">
        <v>43</v>
      </c>
      <c r="O79" s="94" t="s">
        <v>107</v>
      </c>
      <c r="P79" s="94" t="s">
        <v>108</v>
      </c>
      <c r="Q79" s="94" t="s">
        <v>109</v>
      </c>
      <c r="R79" s="94" t="s">
        <v>110</v>
      </c>
      <c r="S79" s="94" t="s">
        <v>111</v>
      </c>
      <c r="T79" s="95" t="s">
        <v>112</v>
      </c>
      <c r="U79" s="184"/>
      <c r="V79" s="184"/>
      <c r="W79" s="184"/>
      <c r="X79" s="184"/>
      <c r="Y79" s="184"/>
      <c r="Z79" s="184"/>
      <c r="AA79" s="184"/>
      <c r="AB79" s="184"/>
      <c r="AC79" s="184"/>
      <c r="AD79" s="184"/>
      <c r="AE79" s="184"/>
    </row>
    <row r="80" s="2" customFormat="1" ht="22.8" customHeight="1">
      <c r="A80" s="39"/>
      <c r="B80" s="40"/>
      <c r="C80" s="100" t="s">
        <v>113</v>
      </c>
      <c r="D80" s="41"/>
      <c r="E80" s="41"/>
      <c r="F80" s="41"/>
      <c r="G80" s="41"/>
      <c r="H80" s="41"/>
      <c r="I80" s="137"/>
      <c r="J80" s="191">
        <f>BK80</f>
        <v>0</v>
      </c>
      <c r="K80" s="41"/>
      <c r="L80" s="45"/>
      <c r="M80" s="96"/>
      <c r="N80" s="192"/>
      <c r="O80" s="97"/>
      <c r="P80" s="193">
        <f>P81</f>
        <v>0</v>
      </c>
      <c r="Q80" s="97"/>
      <c r="R80" s="193">
        <f>R81</f>
        <v>0</v>
      </c>
      <c r="S80" s="97"/>
      <c r="T80" s="194">
        <f>T81</f>
        <v>0</v>
      </c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  <c r="AT80" s="18" t="s">
        <v>72</v>
      </c>
      <c r="AU80" s="18" t="s">
        <v>99</v>
      </c>
      <c r="BK80" s="195">
        <f>BK81</f>
        <v>0</v>
      </c>
    </row>
    <row r="81" s="11" customFormat="1" ht="25.92" customHeight="1">
      <c r="A81" s="11"/>
      <c r="B81" s="196"/>
      <c r="C81" s="197"/>
      <c r="D81" s="198" t="s">
        <v>72</v>
      </c>
      <c r="E81" s="199" t="s">
        <v>114</v>
      </c>
      <c r="F81" s="199" t="s">
        <v>115</v>
      </c>
      <c r="G81" s="197"/>
      <c r="H81" s="197"/>
      <c r="I81" s="200"/>
      <c r="J81" s="201">
        <f>BK81</f>
        <v>0</v>
      </c>
      <c r="K81" s="197"/>
      <c r="L81" s="202"/>
      <c r="M81" s="203"/>
      <c r="N81" s="204"/>
      <c r="O81" s="204"/>
      <c r="P81" s="205">
        <f>SUM(P82:P129)</f>
        <v>0</v>
      </c>
      <c r="Q81" s="204"/>
      <c r="R81" s="205">
        <f>SUM(R82:R129)</f>
        <v>0</v>
      </c>
      <c r="S81" s="204"/>
      <c r="T81" s="206">
        <f>SUM(T82:T129)</f>
        <v>0</v>
      </c>
      <c r="U81" s="11"/>
      <c r="V81" s="11"/>
      <c r="W81" s="11"/>
      <c r="X81" s="11"/>
      <c r="Y81" s="11"/>
      <c r="Z81" s="11"/>
      <c r="AA81" s="11"/>
      <c r="AB81" s="11"/>
      <c r="AC81" s="11"/>
      <c r="AD81" s="11"/>
      <c r="AE81" s="11"/>
      <c r="AR81" s="207" t="s">
        <v>116</v>
      </c>
      <c r="AT81" s="208" t="s">
        <v>72</v>
      </c>
      <c r="AU81" s="208" t="s">
        <v>73</v>
      </c>
      <c r="AY81" s="207" t="s">
        <v>117</v>
      </c>
      <c r="BK81" s="209">
        <f>SUM(BK82:BK129)</f>
        <v>0</v>
      </c>
    </row>
    <row r="82" s="2" customFormat="1" ht="16.5" customHeight="1">
      <c r="A82" s="39"/>
      <c r="B82" s="40"/>
      <c r="C82" s="210" t="s">
        <v>81</v>
      </c>
      <c r="D82" s="210" t="s">
        <v>118</v>
      </c>
      <c r="E82" s="211" t="s">
        <v>119</v>
      </c>
      <c r="F82" s="212" t="s">
        <v>120</v>
      </c>
      <c r="G82" s="213" t="s">
        <v>121</v>
      </c>
      <c r="H82" s="214">
        <v>1</v>
      </c>
      <c r="I82" s="215"/>
      <c r="J82" s="216">
        <f>ROUND(I82*H82,2)</f>
        <v>0</v>
      </c>
      <c r="K82" s="212" t="s">
        <v>122</v>
      </c>
      <c r="L82" s="45"/>
      <c r="M82" s="217" t="s">
        <v>19</v>
      </c>
      <c r="N82" s="218" t="s">
        <v>44</v>
      </c>
      <c r="O82" s="85"/>
      <c r="P82" s="219">
        <f>O82*H82</f>
        <v>0</v>
      </c>
      <c r="Q82" s="219">
        <v>0</v>
      </c>
      <c r="R82" s="219">
        <f>Q82*H82</f>
        <v>0</v>
      </c>
      <c r="S82" s="219">
        <v>0</v>
      </c>
      <c r="T82" s="220">
        <f>S82*H82</f>
        <v>0</v>
      </c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R82" s="221" t="s">
        <v>123</v>
      </c>
      <c r="AT82" s="221" t="s">
        <v>118</v>
      </c>
      <c r="AU82" s="221" t="s">
        <v>81</v>
      </c>
      <c r="AY82" s="18" t="s">
        <v>117</v>
      </c>
      <c r="BE82" s="222">
        <f>IF(N82="základní",J82,0)</f>
        <v>0</v>
      </c>
      <c r="BF82" s="222">
        <f>IF(N82="snížená",J82,0)</f>
        <v>0</v>
      </c>
      <c r="BG82" s="222">
        <f>IF(N82="zákl. přenesená",J82,0)</f>
        <v>0</v>
      </c>
      <c r="BH82" s="222">
        <f>IF(N82="sníž. přenesená",J82,0)</f>
        <v>0</v>
      </c>
      <c r="BI82" s="222">
        <f>IF(N82="nulová",J82,0)</f>
        <v>0</v>
      </c>
      <c r="BJ82" s="18" t="s">
        <v>81</v>
      </c>
      <c r="BK82" s="222">
        <f>ROUND(I82*H82,2)</f>
        <v>0</v>
      </c>
      <c r="BL82" s="18" t="s">
        <v>123</v>
      </c>
      <c r="BM82" s="221" t="s">
        <v>124</v>
      </c>
    </row>
    <row r="83" s="12" customFormat="1">
      <c r="A83" s="12"/>
      <c r="B83" s="223"/>
      <c r="C83" s="224"/>
      <c r="D83" s="225" t="s">
        <v>125</v>
      </c>
      <c r="E83" s="226" t="s">
        <v>19</v>
      </c>
      <c r="F83" s="227" t="s">
        <v>126</v>
      </c>
      <c r="G83" s="224"/>
      <c r="H83" s="226" t="s">
        <v>19</v>
      </c>
      <c r="I83" s="228"/>
      <c r="J83" s="224"/>
      <c r="K83" s="224"/>
      <c r="L83" s="229"/>
      <c r="M83" s="230"/>
      <c r="N83" s="231"/>
      <c r="O83" s="231"/>
      <c r="P83" s="231"/>
      <c r="Q83" s="231"/>
      <c r="R83" s="231"/>
      <c r="S83" s="231"/>
      <c r="T83" s="232"/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T83" s="233" t="s">
        <v>125</v>
      </c>
      <c r="AU83" s="233" t="s">
        <v>81</v>
      </c>
      <c r="AV83" s="12" t="s">
        <v>81</v>
      </c>
      <c r="AW83" s="12" t="s">
        <v>35</v>
      </c>
      <c r="AX83" s="12" t="s">
        <v>73</v>
      </c>
      <c r="AY83" s="233" t="s">
        <v>117</v>
      </c>
    </row>
    <row r="84" s="13" customFormat="1">
      <c r="A84" s="13"/>
      <c r="B84" s="234"/>
      <c r="C84" s="235"/>
      <c r="D84" s="225" t="s">
        <v>125</v>
      </c>
      <c r="E84" s="236" t="s">
        <v>19</v>
      </c>
      <c r="F84" s="237" t="s">
        <v>81</v>
      </c>
      <c r="G84" s="235"/>
      <c r="H84" s="238">
        <v>1</v>
      </c>
      <c r="I84" s="239"/>
      <c r="J84" s="235"/>
      <c r="K84" s="235"/>
      <c r="L84" s="240"/>
      <c r="M84" s="241"/>
      <c r="N84" s="242"/>
      <c r="O84" s="242"/>
      <c r="P84" s="242"/>
      <c r="Q84" s="242"/>
      <c r="R84" s="242"/>
      <c r="S84" s="242"/>
      <c r="T84" s="243"/>
      <c r="U84" s="13"/>
      <c r="V84" s="13"/>
      <c r="W84" s="13"/>
      <c r="X84" s="13"/>
      <c r="Y84" s="13"/>
      <c r="Z84" s="13"/>
      <c r="AA84" s="13"/>
      <c r="AB84" s="13"/>
      <c r="AC84" s="13"/>
      <c r="AD84" s="13"/>
      <c r="AE84" s="13"/>
      <c r="AT84" s="244" t="s">
        <v>125</v>
      </c>
      <c r="AU84" s="244" t="s">
        <v>81</v>
      </c>
      <c r="AV84" s="13" t="s">
        <v>83</v>
      </c>
      <c r="AW84" s="13" t="s">
        <v>35</v>
      </c>
      <c r="AX84" s="13" t="s">
        <v>81</v>
      </c>
      <c r="AY84" s="244" t="s">
        <v>117</v>
      </c>
    </row>
    <row r="85" s="2" customFormat="1" ht="16.5" customHeight="1">
      <c r="A85" s="39"/>
      <c r="B85" s="40"/>
      <c r="C85" s="210" t="s">
        <v>83</v>
      </c>
      <c r="D85" s="210" t="s">
        <v>118</v>
      </c>
      <c r="E85" s="211" t="s">
        <v>127</v>
      </c>
      <c r="F85" s="212" t="s">
        <v>128</v>
      </c>
      <c r="G85" s="213" t="s">
        <v>121</v>
      </c>
      <c r="H85" s="214">
        <v>1</v>
      </c>
      <c r="I85" s="215"/>
      <c r="J85" s="216">
        <f>ROUND(I85*H85,2)</f>
        <v>0</v>
      </c>
      <c r="K85" s="212" t="s">
        <v>122</v>
      </c>
      <c r="L85" s="45"/>
      <c r="M85" s="217" t="s">
        <v>19</v>
      </c>
      <c r="N85" s="218" t="s">
        <v>44</v>
      </c>
      <c r="O85" s="85"/>
      <c r="P85" s="219">
        <f>O85*H85</f>
        <v>0</v>
      </c>
      <c r="Q85" s="219">
        <v>0</v>
      </c>
      <c r="R85" s="219">
        <f>Q85*H85</f>
        <v>0</v>
      </c>
      <c r="S85" s="219">
        <v>0</v>
      </c>
      <c r="T85" s="220">
        <f>S85*H85</f>
        <v>0</v>
      </c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  <c r="AR85" s="221" t="s">
        <v>123</v>
      </c>
      <c r="AT85" s="221" t="s">
        <v>118</v>
      </c>
      <c r="AU85" s="221" t="s">
        <v>81</v>
      </c>
      <c r="AY85" s="18" t="s">
        <v>117</v>
      </c>
      <c r="BE85" s="222">
        <f>IF(N85="základní",J85,0)</f>
        <v>0</v>
      </c>
      <c r="BF85" s="222">
        <f>IF(N85="snížená",J85,0)</f>
        <v>0</v>
      </c>
      <c r="BG85" s="222">
        <f>IF(N85="zákl. přenesená",J85,0)</f>
        <v>0</v>
      </c>
      <c r="BH85" s="222">
        <f>IF(N85="sníž. přenesená",J85,0)</f>
        <v>0</v>
      </c>
      <c r="BI85" s="222">
        <f>IF(N85="nulová",J85,0)</f>
        <v>0</v>
      </c>
      <c r="BJ85" s="18" t="s">
        <v>81</v>
      </c>
      <c r="BK85" s="222">
        <f>ROUND(I85*H85,2)</f>
        <v>0</v>
      </c>
      <c r="BL85" s="18" t="s">
        <v>123</v>
      </c>
      <c r="BM85" s="221" t="s">
        <v>129</v>
      </c>
    </row>
    <row r="86" s="12" customFormat="1">
      <c r="A86" s="12"/>
      <c r="B86" s="223"/>
      <c r="C86" s="224"/>
      <c r="D86" s="225" t="s">
        <v>125</v>
      </c>
      <c r="E86" s="226" t="s">
        <v>19</v>
      </c>
      <c r="F86" s="227" t="s">
        <v>130</v>
      </c>
      <c r="G86" s="224"/>
      <c r="H86" s="226" t="s">
        <v>19</v>
      </c>
      <c r="I86" s="228"/>
      <c r="J86" s="224"/>
      <c r="K86" s="224"/>
      <c r="L86" s="229"/>
      <c r="M86" s="230"/>
      <c r="N86" s="231"/>
      <c r="O86" s="231"/>
      <c r="P86" s="231"/>
      <c r="Q86" s="231"/>
      <c r="R86" s="231"/>
      <c r="S86" s="231"/>
      <c r="T86" s="232"/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T86" s="233" t="s">
        <v>125</v>
      </c>
      <c r="AU86" s="233" t="s">
        <v>81</v>
      </c>
      <c r="AV86" s="12" t="s">
        <v>81</v>
      </c>
      <c r="AW86" s="12" t="s">
        <v>35</v>
      </c>
      <c r="AX86" s="12" t="s">
        <v>73</v>
      </c>
      <c r="AY86" s="233" t="s">
        <v>117</v>
      </c>
    </row>
    <row r="87" s="12" customFormat="1">
      <c r="A87" s="12"/>
      <c r="B87" s="223"/>
      <c r="C87" s="224"/>
      <c r="D87" s="225" t="s">
        <v>125</v>
      </c>
      <c r="E87" s="226" t="s">
        <v>19</v>
      </c>
      <c r="F87" s="227" t="s">
        <v>131</v>
      </c>
      <c r="G87" s="224"/>
      <c r="H87" s="226" t="s">
        <v>19</v>
      </c>
      <c r="I87" s="228"/>
      <c r="J87" s="224"/>
      <c r="K87" s="224"/>
      <c r="L87" s="229"/>
      <c r="M87" s="230"/>
      <c r="N87" s="231"/>
      <c r="O87" s="231"/>
      <c r="P87" s="231"/>
      <c r="Q87" s="231"/>
      <c r="R87" s="231"/>
      <c r="S87" s="231"/>
      <c r="T87" s="232"/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T87" s="233" t="s">
        <v>125</v>
      </c>
      <c r="AU87" s="233" t="s">
        <v>81</v>
      </c>
      <c r="AV87" s="12" t="s">
        <v>81</v>
      </c>
      <c r="AW87" s="12" t="s">
        <v>35</v>
      </c>
      <c r="AX87" s="12" t="s">
        <v>73</v>
      </c>
      <c r="AY87" s="233" t="s">
        <v>117</v>
      </c>
    </row>
    <row r="88" s="13" customFormat="1">
      <c r="A88" s="13"/>
      <c r="B88" s="234"/>
      <c r="C88" s="235"/>
      <c r="D88" s="225" t="s">
        <v>125</v>
      </c>
      <c r="E88" s="236" t="s">
        <v>19</v>
      </c>
      <c r="F88" s="237" t="s">
        <v>81</v>
      </c>
      <c r="G88" s="235"/>
      <c r="H88" s="238">
        <v>1</v>
      </c>
      <c r="I88" s="239"/>
      <c r="J88" s="235"/>
      <c r="K88" s="235"/>
      <c r="L88" s="240"/>
      <c r="M88" s="241"/>
      <c r="N88" s="242"/>
      <c r="O88" s="242"/>
      <c r="P88" s="242"/>
      <c r="Q88" s="242"/>
      <c r="R88" s="242"/>
      <c r="S88" s="242"/>
      <c r="T88" s="243"/>
      <c r="U88" s="13"/>
      <c r="V88" s="13"/>
      <c r="W88" s="13"/>
      <c r="X88" s="13"/>
      <c r="Y88" s="13"/>
      <c r="Z88" s="13"/>
      <c r="AA88" s="13"/>
      <c r="AB88" s="13"/>
      <c r="AC88" s="13"/>
      <c r="AD88" s="13"/>
      <c r="AE88" s="13"/>
      <c r="AT88" s="244" t="s">
        <v>125</v>
      </c>
      <c r="AU88" s="244" t="s">
        <v>81</v>
      </c>
      <c r="AV88" s="13" t="s">
        <v>83</v>
      </c>
      <c r="AW88" s="13" t="s">
        <v>35</v>
      </c>
      <c r="AX88" s="13" t="s">
        <v>81</v>
      </c>
      <c r="AY88" s="244" t="s">
        <v>117</v>
      </c>
    </row>
    <row r="89" s="2" customFormat="1" ht="16.5" customHeight="1">
      <c r="A89" s="39"/>
      <c r="B89" s="40"/>
      <c r="C89" s="210" t="s">
        <v>132</v>
      </c>
      <c r="D89" s="210" t="s">
        <v>118</v>
      </c>
      <c r="E89" s="211" t="s">
        <v>133</v>
      </c>
      <c r="F89" s="212" t="s">
        <v>134</v>
      </c>
      <c r="G89" s="213" t="s">
        <v>121</v>
      </c>
      <c r="H89" s="214">
        <v>1</v>
      </c>
      <c r="I89" s="215"/>
      <c r="J89" s="216">
        <f>ROUND(I89*H89,2)</f>
        <v>0</v>
      </c>
      <c r="K89" s="212" t="s">
        <v>19</v>
      </c>
      <c r="L89" s="45"/>
      <c r="M89" s="217" t="s">
        <v>19</v>
      </c>
      <c r="N89" s="218" t="s">
        <v>44</v>
      </c>
      <c r="O89" s="85"/>
      <c r="P89" s="219">
        <f>O89*H89</f>
        <v>0</v>
      </c>
      <c r="Q89" s="219">
        <v>0</v>
      </c>
      <c r="R89" s="219">
        <f>Q89*H89</f>
        <v>0</v>
      </c>
      <c r="S89" s="219">
        <v>0</v>
      </c>
      <c r="T89" s="220">
        <f>S89*H89</f>
        <v>0</v>
      </c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R89" s="221" t="s">
        <v>123</v>
      </c>
      <c r="AT89" s="221" t="s">
        <v>118</v>
      </c>
      <c r="AU89" s="221" t="s">
        <v>81</v>
      </c>
      <c r="AY89" s="18" t="s">
        <v>117</v>
      </c>
      <c r="BE89" s="222">
        <f>IF(N89="základní",J89,0)</f>
        <v>0</v>
      </c>
      <c r="BF89" s="222">
        <f>IF(N89="snížená",J89,0)</f>
        <v>0</v>
      </c>
      <c r="BG89" s="222">
        <f>IF(N89="zákl. přenesená",J89,0)</f>
        <v>0</v>
      </c>
      <c r="BH89" s="222">
        <f>IF(N89="sníž. přenesená",J89,0)</f>
        <v>0</v>
      </c>
      <c r="BI89" s="222">
        <f>IF(N89="nulová",J89,0)</f>
        <v>0</v>
      </c>
      <c r="BJ89" s="18" t="s">
        <v>81</v>
      </c>
      <c r="BK89" s="222">
        <f>ROUND(I89*H89,2)</f>
        <v>0</v>
      </c>
      <c r="BL89" s="18" t="s">
        <v>123</v>
      </c>
      <c r="BM89" s="221" t="s">
        <v>135</v>
      </c>
    </row>
    <row r="90" s="12" customFormat="1">
      <c r="A90" s="12"/>
      <c r="B90" s="223"/>
      <c r="C90" s="224"/>
      <c r="D90" s="225" t="s">
        <v>125</v>
      </c>
      <c r="E90" s="226" t="s">
        <v>19</v>
      </c>
      <c r="F90" s="227" t="s">
        <v>136</v>
      </c>
      <c r="G90" s="224"/>
      <c r="H90" s="226" t="s">
        <v>19</v>
      </c>
      <c r="I90" s="228"/>
      <c r="J90" s="224"/>
      <c r="K90" s="224"/>
      <c r="L90" s="229"/>
      <c r="M90" s="230"/>
      <c r="N90" s="231"/>
      <c r="O90" s="231"/>
      <c r="P90" s="231"/>
      <c r="Q90" s="231"/>
      <c r="R90" s="231"/>
      <c r="S90" s="231"/>
      <c r="T90" s="232"/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T90" s="233" t="s">
        <v>125</v>
      </c>
      <c r="AU90" s="233" t="s">
        <v>81</v>
      </c>
      <c r="AV90" s="12" t="s">
        <v>81</v>
      </c>
      <c r="AW90" s="12" t="s">
        <v>35</v>
      </c>
      <c r="AX90" s="12" t="s">
        <v>73</v>
      </c>
      <c r="AY90" s="233" t="s">
        <v>117</v>
      </c>
    </row>
    <row r="91" s="13" customFormat="1">
      <c r="A91" s="13"/>
      <c r="B91" s="234"/>
      <c r="C91" s="235"/>
      <c r="D91" s="225" t="s">
        <v>125</v>
      </c>
      <c r="E91" s="236" t="s">
        <v>19</v>
      </c>
      <c r="F91" s="237" t="s">
        <v>81</v>
      </c>
      <c r="G91" s="235"/>
      <c r="H91" s="238">
        <v>1</v>
      </c>
      <c r="I91" s="239"/>
      <c r="J91" s="235"/>
      <c r="K91" s="235"/>
      <c r="L91" s="240"/>
      <c r="M91" s="241"/>
      <c r="N91" s="242"/>
      <c r="O91" s="242"/>
      <c r="P91" s="242"/>
      <c r="Q91" s="242"/>
      <c r="R91" s="242"/>
      <c r="S91" s="242"/>
      <c r="T91" s="243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T91" s="244" t="s">
        <v>125</v>
      </c>
      <c r="AU91" s="244" t="s">
        <v>81</v>
      </c>
      <c r="AV91" s="13" t="s">
        <v>83</v>
      </c>
      <c r="AW91" s="13" t="s">
        <v>35</v>
      </c>
      <c r="AX91" s="13" t="s">
        <v>81</v>
      </c>
      <c r="AY91" s="244" t="s">
        <v>117</v>
      </c>
    </row>
    <row r="92" s="2" customFormat="1" ht="16.5" customHeight="1">
      <c r="A92" s="39"/>
      <c r="B92" s="40"/>
      <c r="C92" s="210" t="s">
        <v>116</v>
      </c>
      <c r="D92" s="210" t="s">
        <v>118</v>
      </c>
      <c r="E92" s="211" t="s">
        <v>137</v>
      </c>
      <c r="F92" s="212" t="s">
        <v>138</v>
      </c>
      <c r="G92" s="213" t="s">
        <v>121</v>
      </c>
      <c r="H92" s="214">
        <v>1</v>
      </c>
      <c r="I92" s="215"/>
      <c r="J92" s="216">
        <f>ROUND(I92*H92,2)</f>
        <v>0</v>
      </c>
      <c r="K92" s="212" t="s">
        <v>19</v>
      </c>
      <c r="L92" s="45"/>
      <c r="M92" s="217" t="s">
        <v>19</v>
      </c>
      <c r="N92" s="218" t="s">
        <v>44</v>
      </c>
      <c r="O92" s="85"/>
      <c r="P92" s="219">
        <f>O92*H92</f>
        <v>0</v>
      </c>
      <c r="Q92" s="219">
        <v>0</v>
      </c>
      <c r="R92" s="219">
        <f>Q92*H92</f>
        <v>0</v>
      </c>
      <c r="S92" s="219">
        <v>0</v>
      </c>
      <c r="T92" s="220">
        <f>S92*H92</f>
        <v>0</v>
      </c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R92" s="221" t="s">
        <v>123</v>
      </c>
      <c r="AT92" s="221" t="s">
        <v>118</v>
      </c>
      <c r="AU92" s="221" t="s">
        <v>81</v>
      </c>
      <c r="AY92" s="18" t="s">
        <v>117</v>
      </c>
      <c r="BE92" s="222">
        <f>IF(N92="základní",J92,0)</f>
        <v>0</v>
      </c>
      <c r="BF92" s="222">
        <f>IF(N92="snížená",J92,0)</f>
        <v>0</v>
      </c>
      <c r="BG92" s="222">
        <f>IF(N92="zákl. přenesená",J92,0)</f>
        <v>0</v>
      </c>
      <c r="BH92" s="222">
        <f>IF(N92="sníž. přenesená",J92,0)</f>
        <v>0</v>
      </c>
      <c r="BI92" s="222">
        <f>IF(N92="nulová",J92,0)</f>
        <v>0</v>
      </c>
      <c r="BJ92" s="18" t="s">
        <v>81</v>
      </c>
      <c r="BK92" s="222">
        <f>ROUND(I92*H92,2)</f>
        <v>0</v>
      </c>
      <c r="BL92" s="18" t="s">
        <v>123</v>
      </c>
      <c r="BM92" s="221" t="s">
        <v>139</v>
      </c>
    </row>
    <row r="93" s="2" customFormat="1" ht="16.5" customHeight="1">
      <c r="A93" s="39"/>
      <c r="B93" s="40"/>
      <c r="C93" s="210" t="s">
        <v>140</v>
      </c>
      <c r="D93" s="210" t="s">
        <v>118</v>
      </c>
      <c r="E93" s="211" t="s">
        <v>141</v>
      </c>
      <c r="F93" s="212" t="s">
        <v>142</v>
      </c>
      <c r="G93" s="213" t="s">
        <v>121</v>
      </c>
      <c r="H93" s="214">
        <v>1</v>
      </c>
      <c r="I93" s="215"/>
      <c r="J93" s="216">
        <f>ROUND(I93*H93,2)</f>
        <v>0</v>
      </c>
      <c r="K93" s="212" t="s">
        <v>19</v>
      </c>
      <c r="L93" s="45"/>
      <c r="M93" s="217" t="s">
        <v>19</v>
      </c>
      <c r="N93" s="218" t="s">
        <v>44</v>
      </c>
      <c r="O93" s="85"/>
      <c r="P93" s="219">
        <f>O93*H93</f>
        <v>0</v>
      </c>
      <c r="Q93" s="219">
        <v>0</v>
      </c>
      <c r="R93" s="219">
        <f>Q93*H93</f>
        <v>0</v>
      </c>
      <c r="S93" s="219">
        <v>0</v>
      </c>
      <c r="T93" s="220">
        <f>S93*H93</f>
        <v>0</v>
      </c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R93" s="221" t="s">
        <v>123</v>
      </c>
      <c r="AT93" s="221" t="s">
        <v>118</v>
      </c>
      <c r="AU93" s="221" t="s">
        <v>81</v>
      </c>
      <c r="AY93" s="18" t="s">
        <v>117</v>
      </c>
      <c r="BE93" s="222">
        <f>IF(N93="základní",J93,0)</f>
        <v>0</v>
      </c>
      <c r="BF93" s="222">
        <f>IF(N93="snížená",J93,0)</f>
        <v>0</v>
      </c>
      <c r="BG93" s="222">
        <f>IF(N93="zákl. přenesená",J93,0)</f>
        <v>0</v>
      </c>
      <c r="BH93" s="222">
        <f>IF(N93="sníž. přenesená",J93,0)</f>
        <v>0</v>
      </c>
      <c r="BI93" s="222">
        <f>IF(N93="nulová",J93,0)</f>
        <v>0</v>
      </c>
      <c r="BJ93" s="18" t="s">
        <v>81</v>
      </c>
      <c r="BK93" s="222">
        <f>ROUND(I93*H93,2)</f>
        <v>0</v>
      </c>
      <c r="BL93" s="18" t="s">
        <v>123</v>
      </c>
      <c r="BM93" s="221" t="s">
        <v>143</v>
      </c>
    </row>
    <row r="94" s="12" customFormat="1">
      <c r="A94" s="12"/>
      <c r="B94" s="223"/>
      <c r="C94" s="224"/>
      <c r="D94" s="225" t="s">
        <v>125</v>
      </c>
      <c r="E94" s="226" t="s">
        <v>19</v>
      </c>
      <c r="F94" s="227" t="s">
        <v>144</v>
      </c>
      <c r="G94" s="224"/>
      <c r="H94" s="226" t="s">
        <v>19</v>
      </c>
      <c r="I94" s="228"/>
      <c r="J94" s="224"/>
      <c r="K94" s="224"/>
      <c r="L94" s="229"/>
      <c r="M94" s="230"/>
      <c r="N94" s="231"/>
      <c r="O94" s="231"/>
      <c r="P94" s="231"/>
      <c r="Q94" s="231"/>
      <c r="R94" s="231"/>
      <c r="S94" s="231"/>
      <c r="T94" s="232"/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T94" s="233" t="s">
        <v>125</v>
      </c>
      <c r="AU94" s="233" t="s">
        <v>81</v>
      </c>
      <c r="AV94" s="12" t="s">
        <v>81</v>
      </c>
      <c r="AW94" s="12" t="s">
        <v>35</v>
      </c>
      <c r="AX94" s="12" t="s">
        <v>73</v>
      </c>
      <c r="AY94" s="233" t="s">
        <v>117</v>
      </c>
    </row>
    <row r="95" s="13" customFormat="1">
      <c r="A95" s="13"/>
      <c r="B95" s="234"/>
      <c r="C95" s="235"/>
      <c r="D95" s="225" t="s">
        <v>125</v>
      </c>
      <c r="E95" s="236" t="s">
        <v>19</v>
      </c>
      <c r="F95" s="237" t="s">
        <v>81</v>
      </c>
      <c r="G95" s="235"/>
      <c r="H95" s="238">
        <v>1</v>
      </c>
      <c r="I95" s="239"/>
      <c r="J95" s="235"/>
      <c r="K95" s="235"/>
      <c r="L95" s="240"/>
      <c r="M95" s="241"/>
      <c r="N95" s="242"/>
      <c r="O95" s="242"/>
      <c r="P95" s="242"/>
      <c r="Q95" s="242"/>
      <c r="R95" s="242"/>
      <c r="S95" s="242"/>
      <c r="T95" s="243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44" t="s">
        <v>125</v>
      </c>
      <c r="AU95" s="244" t="s">
        <v>81</v>
      </c>
      <c r="AV95" s="13" t="s">
        <v>83</v>
      </c>
      <c r="AW95" s="13" t="s">
        <v>35</v>
      </c>
      <c r="AX95" s="13" t="s">
        <v>81</v>
      </c>
      <c r="AY95" s="244" t="s">
        <v>117</v>
      </c>
    </row>
    <row r="96" s="2" customFormat="1" ht="16.5" customHeight="1">
      <c r="A96" s="39"/>
      <c r="B96" s="40"/>
      <c r="C96" s="210" t="s">
        <v>145</v>
      </c>
      <c r="D96" s="210" t="s">
        <v>118</v>
      </c>
      <c r="E96" s="211" t="s">
        <v>146</v>
      </c>
      <c r="F96" s="212" t="s">
        <v>147</v>
      </c>
      <c r="G96" s="213" t="s">
        <v>121</v>
      </c>
      <c r="H96" s="214">
        <v>1</v>
      </c>
      <c r="I96" s="215"/>
      <c r="J96" s="216">
        <f>ROUND(I96*H96,2)</f>
        <v>0</v>
      </c>
      <c r="K96" s="212" t="s">
        <v>19</v>
      </c>
      <c r="L96" s="45"/>
      <c r="M96" s="217" t="s">
        <v>19</v>
      </c>
      <c r="N96" s="218" t="s">
        <v>44</v>
      </c>
      <c r="O96" s="85"/>
      <c r="P96" s="219">
        <f>O96*H96</f>
        <v>0</v>
      </c>
      <c r="Q96" s="219">
        <v>0</v>
      </c>
      <c r="R96" s="219">
        <f>Q96*H96</f>
        <v>0</v>
      </c>
      <c r="S96" s="219">
        <v>0</v>
      </c>
      <c r="T96" s="220">
        <f>S96*H96</f>
        <v>0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R96" s="221" t="s">
        <v>123</v>
      </c>
      <c r="AT96" s="221" t="s">
        <v>118</v>
      </c>
      <c r="AU96" s="221" t="s">
        <v>81</v>
      </c>
      <c r="AY96" s="18" t="s">
        <v>117</v>
      </c>
      <c r="BE96" s="222">
        <f>IF(N96="základní",J96,0)</f>
        <v>0</v>
      </c>
      <c r="BF96" s="222">
        <f>IF(N96="snížená",J96,0)</f>
        <v>0</v>
      </c>
      <c r="BG96" s="222">
        <f>IF(N96="zákl. přenesená",J96,0)</f>
        <v>0</v>
      </c>
      <c r="BH96" s="222">
        <f>IF(N96="sníž. přenesená",J96,0)</f>
        <v>0</v>
      </c>
      <c r="BI96" s="222">
        <f>IF(N96="nulová",J96,0)</f>
        <v>0</v>
      </c>
      <c r="BJ96" s="18" t="s">
        <v>81</v>
      </c>
      <c r="BK96" s="222">
        <f>ROUND(I96*H96,2)</f>
        <v>0</v>
      </c>
      <c r="BL96" s="18" t="s">
        <v>123</v>
      </c>
      <c r="BM96" s="221" t="s">
        <v>148</v>
      </c>
    </row>
    <row r="97" s="12" customFormat="1">
      <c r="A97" s="12"/>
      <c r="B97" s="223"/>
      <c r="C97" s="224"/>
      <c r="D97" s="225" t="s">
        <v>125</v>
      </c>
      <c r="E97" s="226" t="s">
        <v>19</v>
      </c>
      <c r="F97" s="227" t="s">
        <v>149</v>
      </c>
      <c r="G97" s="224"/>
      <c r="H97" s="226" t="s">
        <v>19</v>
      </c>
      <c r="I97" s="228"/>
      <c r="J97" s="224"/>
      <c r="K97" s="224"/>
      <c r="L97" s="229"/>
      <c r="M97" s="230"/>
      <c r="N97" s="231"/>
      <c r="O97" s="231"/>
      <c r="P97" s="231"/>
      <c r="Q97" s="231"/>
      <c r="R97" s="231"/>
      <c r="S97" s="231"/>
      <c r="T97" s="232"/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T97" s="233" t="s">
        <v>125</v>
      </c>
      <c r="AU97" s="233" t="s">
        <v>81</v>
      </c>
      <c r="AV97" s="12" t="s">
        <v>81</v>
      </c>
      <c r="AW97" s="12" t="s">
        <v>35</v>
      </c>
      <c r="AX97" s="12" t="s">
        <v>73</v>
      </c>
      <c r="AY97" s="233" t="s">
        <v>117</v>
      </c>
    </row>
    <row r="98" s="13" customFormat="1">
      <c r="A98" s="13"/>
      <c r="B98" s="234"/>
      <c r="C98" s="235"/>
      <c r="D98" s="225" t="s">
        <v>125</v>
      </c>
      <c r="E98" s="236" t="s">
        <v>19</v>
      </c>
      <c r="F98" s="237" t="s">
        <v>81</v>
      </c>
      <c r="G98" s="235"/>
      <c r="H98" s="238">
        <v>1</v>
      </c>
      <c r="I98" s="239"/>
      <c r="J98" s="235"/>
      <c r="K98" s="235"/>
      <c r="L98" s="240"/>
      <c r="M98" s="241"/>
      <c r="N98" s="242"/>
      <c r="O98" s="242"/>
      <c r="P98" s="242"/>
      <c r="Q98" s="242"/>
      <c r="R98" s="242"/>
      <c r="S98" s="242"/>
      <c r="T98" s="243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44" t="s">
        <v>125</v>
      </c>
      <c r="AU98" s="244" t="s">
        <v>81</v>
      </c>
      <c r="AV98" s="13" t="s">
        <v>83</v>
      </c>
      <c r="AW98" s="13" t="s">
        <v>35</v>
      </c>
      <c r="AX98" s="13" t="s">
        <v>81</v>
      </c>
      <c r="AY98" s="244" t="s">
        <v>117</v>
      </c>
    </row>
    <row r="99" s="2" customFormat="1" ht="16.5" customHeight="1">
      <c r="A99" s="39"/>
      <c r="B99" s="40"/>
      <c r="C99" s="210" t="s">
        <v>150</v>
      </c>
      <c r="D99" s="210" t="s">
        <v>118</v>
      </c>
      <c r="E99" s="211" t="s">
        <v>151</v>
      </c>
      <c r="F99" s="212" t="s">
        <v>152</v>
      </c>
      <c r="G99" s="213" t="s">
        <v>121</v>
      </c>
      <c r="H99" s="214">
        <v>1</v>
      </c>
      <c r="I99" s="215"/>
      <c r="J99" s="216">
        <f>ROUND(I99*H99,2)</f>
        <v>0</v>
      </c>
      <c r="K99" s="212" t="s">
        <v>122</v>
      </c>
      <c r="L99" s="45"/>
      <c r="M99" s="217" t="s">
        <v>19</v>
      </c>
      <c r="N99" s="218" t="s">
        <v>44</v>
      </c>
      <c r="O99" s="85"/>
      <c r="P99" s="219">
        <f>O99*H99</f>
        <v>0</v>
      </c>
      <c r="Q99" s="219">
        <v>0</v>
      </c>
      <c r="R99" s="219">
        <f>Q99*H99</f>
        <v>0</v>
      </c>
      <c r="S99" s="219">
        <v>0</v>
      </c>
      <c r="T99" s="220">
        <f>S99*H99</f>
        <v>0</v>
      </c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R99" s="221" t="s">
        <v>123</v>
      </c>
      <c r="AT99" s="221" t="s">
        <v>118</v>
      </c>
      <c r="AU99" s="221" t="s">
        <v>81</v>
      </c>
      <c r="AY99" s="18" t="s">
        <v>117</v>
      </c>
      <c r="BE99" s="222">
        <f>IF(N99="základní",J99,0)</f>
        <v>0</v>
      </c>
      <c r="BF99" s="222">
        <f>IF(N99="snížená",J99,0)</f>
        <v>0</v>
      </c>
      <c r="BG99" s="222">
        <f>IF(N99="zákl. přenesená",J99,0)</f>
        <v>0</v>
      </c>
      <c r="BH99" s="222">
        <f>IF(N99="sníž. přenesená",J99,0)</f>
        <v>0</v>
      </c>
      <c r="BI99" s="222">
        <f>IF(N99="nulová",J99,0)</f>
        <v>0</v>
      </c>
      <c r="BJ99" s="18" t="s">
        <v>81</v>
      </c>
      <c r="BK99" s="222">
        <f>ROUND(I99*H99,2)</f>
        <v>0</v>
      </c>
      <c r="BL99" s="18" t="s">
        <v>123</v>
      </c>
      <c r="BM99" s="221" t="s">
        <v>153</v>
      </c>
    </row>
    <row r="100" s="12" customFormat="1">
      <c r="A100" s="12"/>
      <c r="B100" s="223"/>
      <c r="C100" s="224"/>
      <c r="D100" s="225" t="s">
        <v>125</v>
      </c>
      <c r="E100" s="226" t="s">
        <v>19</v>
      </c>
      <c r="F100" s="227" t="s">
        <v>154</v>
      </c>
      <c r="G100" s="224"/>
      <c r="H100" s="226" t="s">
        <v>19</v>
      </c>
      <c r="I100" s="228"/>
      <c r="J100" s="224"/>
      <c r="K100" s="224"/>
      <c r="L100" s="229"/>
      <c r="M100" s="230"/>
      <c r="N100" s="231"/>
      <c r="O100" s="231"/>
      <c r="P100" s="231"/>
      <c r="Q100" s="231"/>
      <c r="R100" s="231"/>
      <c r="S100" s="231"/>
      <c r="T100" s="232"/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T100" s="233" t="s">
        <v>125</v>
      </c>
      <c r="AU100" s="233" t="s">
        <v>81</v>
      </c>
      <c r="AV100" s="12" t="s">
        <v>81</v>
      </c>
      <c r="AW100" s="12" t="s">
        <v>35</v>
      </c>
      <c r="AX100" s="12" t="s">
        <v>73</v>
      </c>
      <c r="AY100" s="233" t="s">
        <v>117</v>
      </c>
    </row>
    <row r="101" s="13" customFormat="1">
      <c r="A101" s="13"/>
      <c r="B101" s="234"/>
      <c r="C101" s="235"/>
      <c r="D101" s="225" t="s">
        <v>125</v>
      </c>
      <c r="E101" s="236" t="s">
        <v>19</v>
      </c>
      <c r="F101" s="237" t="s">
        <v>81</v>
      </c>
      <c r="G101" s="235"/>
      <c r="H101" s="238">
        <v>1</v>
      </c>
      <c r="I101" s="239"/>
      <c r="J101" s="235"/>
      <c r="K101" s="235"/>
      <c r="L101" s="240"/>
      <c r="M101" s="241"/>
      <c r="N101" s="242"/>
      <c r="O101" s="242"/>
      <c r="P101" s="242"/>
      <c r="Q101" s="242"/>
      <c r="R101" s="242"/>
      <c r="S101" s="242"/>
      <c r="T101" s="243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44" t="s">
        <v>125</v>
      </c>
      <c r="AU101" s="244" t="s">
        <v>81</v>
      </c>
      <c r="AV101" s="13" t="s">
        <v>83</v>
      </c>
      <c r="AW101" s="13" t="s">
        <v>35</v>
      </c>
      <c r="AX101" s="13" t="s">
        <v>81</v>
      </c>
      <c r="AY101" s="244" t="s">
        <v>117</v>
      </c>
    </row>
    <row r="102" s="2" customFormat="1" ht="16.5" customHeight="1">
      <c r="A102" s="39"/>
      <c r="B102" s="40"/>
      <c r="C102" s="210" t="s">
        <v>155</v>
      </c>
      <c r="D102" s="210" t="s">
        <v>118</v>
      </c>
      <c r="E102" s="211" t="s">
        <v>156</v>
      </c>
      <c r="F102" s="212" t="s">
        <v>157</v>
      </c>
      <c r="G102" s="213" t="s">
        <v>121</v>
      </c>
      <c r="H102" s="214">
        <v>2</v>
      </c>
      <c r="I102" s="215"/>
      <c r="J102" s="216">
        <f>ROUND(I102*H102,2)</f>
        <v>0</v>
      </c>
      <c r="K102" s="212" t="s">
        <v>19</v>
      </c>
      <c r="L102" s="45"/>
      <c r="M102" s="217" t="s">
        <v>19</v>
      </c>
      <c r="N102" s="218" t="s">
        <v>44</v>
      </c>
      <c r="O102" s="85"/>
      <c r="P102" s="219">
        <f>O102*H102</f>
        <v>0</v>
      </c>
      <c r="Q102" s="219">
        <v>0</v>
      </c>
      <c r="R102" s="219">
        <f>Q102*H102</f>
        <v>0</v>
      </c>
      <c r="S102" s="219">
        <v>0</v>
      </c>
      <c r="T102" s="220">
        <f>S102*H102</f>
        <v>0</v>
      </c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R102" s="221" t="s">
        <v>123</v>
      </c>
      <c r="AT102" s="221" t="s">
        <v>118</v>
      </c>
      <c r="AU102" s="221" t="s">
        <v>81</v>
      </c>
      <c r="AY102" s="18" t="s">
        <v>117</v>
      </c>
      <c r="BE102" s="222">
        <f>IF(N102="základní",J102,0)</f>
        <v>0</v>
      </c>
      <c r="BF102" s="222">
        <f>IF(N102="snížená",J102,0)</f>
        <v>0</v>
      </c>
      <c r="BG102" s="222">
        <f>IF(N102="zákl. přenesená",J102,0)</f>
        <v>0</v>
      </c>
      <c r="BH102" s="222">
        <f>IF(N102="sníž. přenesená",J102,0)</f>
        <v>0</v>
      </c>
      <c r="BI102" s="222">
        <f>IF(N102="nulová",J102,0)</f>
        <v>0</v>
      </c>
      <c r="BJ102" s="18" t="s">
        <v>81</v>
      </c>
      <c r="BK102" s="222">
        <f>ROUND(I102*H102,2)</f>
        <v>0</v>
      </c>
      <c r="BL102" s="18" t="s">
        <v>123</v>
      </c>
      <c r="BM102" s="221" t="s">
        <v>158</v>
      </c>
    </row>
    <row r="103" s="12" customFormat="1">
      <c r="A103" s="12"/>
      <c r="B103" s="223"/>
      <c r="C103" s="224"/>
      <c r="D103" s="225" t="s">
        <v>125</v>
      </c>
      <c r="E103" s="226" t="s">
        <v>19</v>
      </c>
      <c r="F103" s="227" t="s">
        <v>159</v>
      </c>
      <c r="G103" s="224"/>
      <c r="H103" s="226" t="s">
        <v>19</v>
      </c>
      <c r="I103" s="228"/>
      <c r="J103" s="224"/>
      <c r="K103" s="224"/>
      <c r="L103" s="229"/>
      <c r="M103" s="230"/>
      <c r="N103" s="231"/>
      <c r="O103" s="231"/>
      <c r="P103" s="231"/>
      <c r="Q103" s="231"/>
      <c r="R103" s="231"/>
      <c r="S103" s="231"/>
      <c r="T103" s="232"/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12"/>
      <c r="AT103" s="233" t="s">
        <v>125</v>
      </c>
      <c r="AU103" s="233" t="s">
        <v>81</v>
      </c>
      <c r="AV103" s="12" t="s">
        <v>81</v>
      </c>
      <c r="AW103" s="12" t="s">
        <v>35</v>
      </c>
      <c r="AX103" s="12" t="s">
        <v>73</v>
      </c>
      <c r="AY103" s="233" t="s">
        <v>117</v>
      </c>
    </row>
    <row r="104" s="13" customFormat="1">
      <c r="A104" s="13"/>
      <c r="B104" s="234"/>
      <c r="C104" s="235"/>
      <c r="D104" s="225" t="s">
        <v>125</v>
      </c>
      <c r="E104" s="236" t="s">
        <v>19</v>
      </c>
      <c r="F104" s="237" t="s">
        <v>83</v>
      </c>
      <c r="G104" s="235"/>
      <c r="H104" s="238">
        <v>2</v>
      </c>
      <c r="I104" s="239"/>
      <c r="J104" s="235"/>
      <c r="K104" s="235"/>
      <c r="L104" s="240"/>
      <c r="M104" s="241"/>
      <c r="N104" s="242"/>
      <c r="O104" s="242"/>
      <c r="P104" s="242"/>
      <c r="Q104" s="242"/>
      <c r="R104" s="242"/>
      <c r="S104" s="242"/>
      <c r="T104" s="243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44" t="s">
        <v>125</v>
      </c>
      <c r="AU104" s="244" t="s">
        <v>81</v>
      </c>
      <c r="AV104" s="13" t="s">
        <v>83</v>
      </c>
      <c r="AW104" s="13" t="s">
        <v>35</v>
      </c>
      <c r="AX104" s="13" t="s">
        <v>81</v>
      </c>
      <c r="AY104" s="244" t="s">
        <v>117</v>
      </c>
    </row>
    <row r="105" s="2" customFormat="1" ht="16.5" customHeight="1">
      <c r="A105" s="39"/>
      <c r="B105" s="40"/>
      <c r="C105" s="210" t="s">
        <v>160</v>
      </c>
      <c r="D105" s="210" t="s">
        <v>118</v>
      </c>
      <c r="E105" s="211" t="s">
        <v>161</v>
      </c>
      <c r="F105" s="212" t="s">
        <v>162</v>
      </c>
      <c r="G105" s="213" t="s">
        <v>121</v>
      </c>
      <c r="H105" s="214">
        <v>2</v>
      </c>
      <c r="I105" s="215"/>
      <c r="J105" s="216">
        <f>ROUND(I105*H105,2)</f>
        <v>0</v>
      </c>
      <c r="K105" s="212" t="s">
        <v>19</v>
      </c>
      <c r="L105" s="45"/>
      <c r="M105" s="217" t="s">
        <v>19</v>
      </c>
      <c r="N105" s="218" t="s">
        <v>44</v>
      </c>
      <c r="O105" s="85"/>
      <c r="P105" s="219">
        <f>O105*H105</f>
        <v>0</v>
      </c>
      <c r="Q105" s="219">
        <v>0</v>
      </c>
      <c r="R105" s="219">
        <f>Q105*H105</f>
        <v>0</v>
      </c>
      <c r="S105" s="219">
        <v>0</v>
      </c>
      <c r="T105" s="220">
        <f>S105*H105</f>
        <v>0</v>
      </c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R105" s="221" t="s">
        <v>123</v>
      </c>
      <c r="AT105" s="221" t="s">
        <v>118</v>
      </c>
      <c r="AU105" s="221" t="s">
        <v>81</v>
      </c>
      <c r="AY105" s="18" t="s">
        <v>117</v>
      </c>
      <c r="BE105" s="222">
        <f>IF(N105="základní",J105,0)</f>
        <v>0</v>
      </c>
      <c r="BF105" s="222">
        <f>IF(N105="snížená",J105,0)</f>
        <v>0</v>
      </c>
      <c r="BG105" s="222">
        <f>IF(N105="zákl. přenesená",J105,0)</f>
        <v>0</v>
      </c>
      <c r="BH105" s="222">
        <f>IF(N105="sníž. přenesená",J105,0)</f>
        <v>0</v>
      </c>
      <c r="BI105" s="222">
        <f>IF(N105="nulová",J105,0)</f>
        <v>0</v>
      </c>
      <c r="BJ105" s="18" t="s">
        <v>81</v>
      </c>
      <c r="BK105" s="222">
        <f>ROUND(I105*H105,2)</f>
        <v>0</v>
      </c>
      <c r="BL105" s="18" t="s">
        <v>123</v>
      </c>
      <c r="BM105" s="221" t="s">
        <v>163</v>
      </c>
    </row>
    <row r="106" s="12" customFormat="1">
      <c r="A106" s="12"/>
      <c r="B106" s="223"/>
      <c r="C106" s="224"/>
      <c r="D106" s="225" t="s">
        <v>125</v>
      </c>
      <c r="E106" s="226" t="s">
        <v>19</v>
      </c>
      <c r="F106" s="227" t="s">
        <v>164</v>
      </c>
      <c r="G106" s="224"/>
      <c r="H106" s="226" t="s">
        <v>19</v>
      </c>
      <c r="I106" s="228"/>
      <c r="J106" s="224"/>
      <c r="K106" s="224"/>
      <c r="L106" s="229"/>
      <c r="M106" s="230"/>
      <c r="N106" s="231"/>
      <c r="O106" s="231"/>
      <c r="P106" s="231"/>
      <c r="Q106" s="231"/>
      <c r="R106" s="231"/>
      <c r="S106" s="231"/>
      <c r="T106" s="232"/>
      <c r="U106" s="12"/>
      <c r="V106" s="12"/>
      <c r="W106" s="12"/>
      <c r="X106" s="12"/>
      <c r="Y106" s="12"/>
      <c r="Z106" s="12"/>
      <c r="AA106" s="12"/>
      <c r="AB106" s="12"/>
      <c r="AC106" s="12"/>
      <c r="AD106" s="12"/>
      <c r="AE106" s="12"/>
      <c r="AT106" s="233" t="s">
        <v>125</v>
      </c>
      <c r="AU106" s="233" t="s">
        <v>81</v>
      </c>
      <c r="AV106" s="12" t="s">
        <v>81</v>
      </c>
      <c r="AW106" s="12" t="s">
        <v>35</v>
      </c>
      <c r="AX106" s="12" t="s">
        <v>73</v>
      </c>
      <c r="AY106" s="233" t="s">
        <v>117</v>
      </c>
    </row>
    <row r="107" s="13" customFormat="1">
      <c r="A107" s="13"/>
      <c r="B107" s="234"/>
      <c r="C107" s="235"/>
      <c r="D107" s="225" t="s">
        <v>125</v>
      </c>
      <c r="E107" s="236" t="s">
        <v>19</v>
      </c>
      <c r="F107" s="237" t="s">
        <v>83</v>
      </c>
      <c r="G107" s="235"/>
      <c r="H107" s="238">
        <v>2</v>
      </c>
      <c r="I107" s="239"/>
      <c r="J107" s="235"/>
      <c r="K107" s="235"/>
      <c r="L107" s="240"/>
      <c r="M107" s="241"/>
      <c r="N107" s="242"/>
      <c r="O107" s="242"/>
      <c r="P107" s="242"/>
      <c r="Q107" s="242"/>
      <c r="R107" s="242"/>
      <c r="S107" s="242"/>
      <c r="T107" s="243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44" t="s">
        <v>125</v>
      </c>
      <c r="AU107" s="244" t="s">
        <v>81</v>
      </c>
      <c r="AV107" s="13" t="s">
        <v>83</v>
      </c>
      <c r="AW107" s="13" t="s">
        <v>35</v>
      </c>
      <c r="AX107" s="13" t="s">
        <v>81</v>
      </c>
      <c r="AY107" s="244" t="s">
        <v>117</v>
      </c>
    </row>
    <row r="108" s="2" customFormat="1" ht="21.75" customHeight="1">
      <c r="A108" s="39"/>
      <c r="B108" s="40"/>
      <c r="C108" s="210" t="s">
        <v>165</v>
      </c>
      <c r="D108" s="210" t="s">
        <v>118</v>
      </c>
      <c r="E108" s="211" t="s">
        <v>166</v>
      </c>
      <c r="F108" s="212" t="s">
        <v>167</v>
      </c>
      <c r="G108" s="213" t="s">
        <v>121</v>
      </c>
      <c r="H108" s="214">
        <v>1</v>
      </c>
      <c r="I108" s="215"/>
      <c r="J108" s="216">
        <f>ROUND(I108*H108,2)</f>
        <v>0</v>
      </c>
      <c r="K108" s="212" t="s">
        <v>19</v>
      </c>
      <c r="L108" s="45"/>
      <c r="M108" s="217" t="s">
        <v>19</v>
      </c>
      <c r="N108" s="218" t="s">
        <v>44</v>
      </c>
      <c r="O108" s="85"/>
      <c r="P108" s="219">
        <f>O108*H108</f>
        <v>0</v>
      </c>
      <c r="Q108" s="219">
        <v>0</v>
      </c>
      <c r="R108" s="219">
        <f>Q108*H108</f>
        <v>0</v>
      </c>
      <c r="S108" s="219">
        <v>0</v>
      </c>
      <c r="T108" s="220">
        <f>S108*H108</f>
        <v>0</v>
      </c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R108" s="221" t="s">
        <v>123</v>
      </c>
      <c r="AT108" s="221" t="s">
        <v>118</v>
      </c>
      <c r="AU108" s="221" t="s">
        <v>81</v>
      </c>
      <c r="AY108" s="18" t="s">
        <v>117</v>
      </c>
      <c r="BE108" s="222">
        <f>IF(N108="základní",J108,0)</f>
        <v>0</v>
      </c>
      <c r="BF108" s="222">
        <f>IF(N108="snížená",J108,0)</f>
        <v>0</v>
      </c>
      <c r="BG108" s="222">
        <f>IF(N108="zákl. přenesená",J108,0)</f>
        <v>0</v>
      </c>
      <c r="BH108" s="222">
        <f>IF(N108="sníž. přenesená",J108,0)</f>
        <v>0</v>
      </c>
      <c r="BI108" s="222">
        <f>IF(N108="nulová",J108,0)</f>
        <v>0</v>
      </c>
      <c r="BJ108" s="18" t="s">
        <v>81</v>
      </c>
      <c r="BK108" s="222">
        <f>ROUND(I108*H108,2)</f>
        <v>0</v>
      </c>
      <c r="BL108" s="18" t="s">
        <v>123</v>
      </c>
      <c r="BM108" s="221" t="s">
        <v>168</v>
      </c>
    </row>
    <row r="109" s="2" customFormat="1" ht="16.5" customHeight="1">
      <c r="A109" s="39"/>
      <c r="B109" s="40"/>
      <c r="C109" s="210" t="s">
        <v>169</v>
      </c>
      <c r="D109" s="210" t="s">
        <v>118</v>
      </c>
      <c r="E109" s="211" t="s">
        <v>170</v>
      </c>
      <c r="F109" s="212" t="s">
        <v>171</v>
      </c>
      <c r="G109" s="213" t="s">
        <v>121</v>
      </c>
      <c r="H109" s="214">
        <v>1</v>
      </c>
      <c r="I109" s="215"/>
      <c r="J109" s="216">
        <f>ROUND(I109*H109,2)</f>
        <v>0</v>
      </c>
      <c r="K109" s="212" t="s">
        <v>122</v>
      </c>
      <c r="L109" s="45"/>
      <c r="M109" s="217" t="s">
        <v>19</v>
      </c>
      <c r="N109" s="218" t="s">
        <v>44</v>
      </c>
      <c r="O109" s="85"/>
      <c r="P109" s="219">
        <f>O109*H109</f>
        <v>0</v>
      </c>
      <c r="Q109" s="219">
        <v>0</v>
      </c>
      <c r="R109" s="219">
        <f>Q109*H109</f>
        <v>0</v>
      </c>
      <c r="S109" s="219">
        <v>0</v>
      </c>
      <c r="T109" s="220">
        <f>S109*H109</f>
        <v>0</v>
      </c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R109" s="221" t="s">
        <v>123</v>
      </c>
      <c r="AT109" s="221" t="s">
        <v>118</v>
      </c>
      <c r="AU109" s="221" t="s">
        <v>81</v>
      </c>
      <c r="AY109" s="18" t="s">
        <v>117</v>
      </c>
      <c r="BE109" s="222">
        <f>IF(N109="základní",J109,0)</f>
        <v>0</v>
      </c>
      <c r="BF109" s="222">
        <f>IF(N109="snížená",J109,0)</f>
        <v>0</v>
      </c>
      <c r="BG109" s="222">
        <f>IF(N109="zákl. přenesená",J109,0)</f>
        <v>0</v>
      </c>
      <c r="BH109" s="222">
        <f>IF(N109="sníž. přenesená",J109,0)</f>
        <v>0</v>
      </c>
      <c r="BI109" s="222">
        <f>IF(N109="nulová",J109,0)</f>
        <v>0</v>
      </c>
      <c r="BJ109" s="18" t="s">
        <v>81</v>
      </c>
      <c r="BK109" s="222">
        <f>ROUND(I109*H109,2)</f>
        <v>0</v>
      </c>
      <c r="BL109" s="18" t="s">
        <v>123</v>
      </c>
      <c r="BM109" s="221" t="s">
        <v>172</v>
      </c>
    </row>
    <row r="110" s="2" customFormat="1" ht="16.5" customHeight="1">
      <c r="A110" s="39"/>
      <c r="B110" s="40"/>
      <c r="C110" s="210" t="s">
        <v>173</v>
      </c>
      <c r="D110" s="210" t="s">
        <v>118</v>
      </c>
      <c r="E110" s="211" t="s">
        <v>174</v>
      </c>
      <c r="F110" s="212" t="s">
        <v>175</v>
      </c>
      <c r="G110" s="213" t="s">
        <v>121</v>
      </c>
      <c r="H110" s="214">
        <v>1</v>
      </c>
      <c r="I110" s="215"/>
      <c r="J110" s="216">
        <f>ROUND(I110*H110,2)</f>
        <v>0</v>
      </c>
      <c r="K110" s="212" t="s">
        <v>122</v>
      </c>
      <c r="L110" s="45"/>
      <c r="M110" s="217" t="s">
        <v>19</v>
      </c>
      <c r="N110" s="218" t="s">
        <v>44</v>
      </c>
      <c r="O110" s="85"/>
      <c r="P110" s="219">
        <f>O110*H110</f>
        <v>0</v>
      </c>
      <c r="Q110" s="219">
        <v>0</v>
      </c>
      <c r="R110" s="219">
        <f>Q110*H110</f>
        <v>0</v>
      </c>
      <c r="S110" s="219">
        <v>0</v>
      </c>
      <c r="T110" s="220">
        <f>S110*H110</f>
        <v>0</v>
      </c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R110" s="221" t="s">
        <v>123</v>
      </c>
      <c r="AT110" s="221" t="s">
        <v>118</v>
      </c>
      <c r="AU110" s="221" t="s">
        <v>81</v>
      </c>
      <c r="AY110" s="18" t="s">
        <v>117</v>
      </c>
      <c r="BE110" s="222">
        <f>IF(N110="základní",J110,0)</f>
        <v>0</v>
      </c>
      <c r="BF110" s="222">
        <f>IF(N110="snížená",J110,0)</f>
        <v>0</v>
      </c>
      <c r="BG110" s="222">
        <f>IF(N110="zákl. přenesená",J110,0)</f>
        <v>0</v>
      </c>
      <c r="BH110" s="222">
        <f>IF(N110="sníž. přenesená",J110,0)</f>
        <v>0</v>
      </c>
      <c r="BI110" s="222">
        <f>IF(N110="nulová",J110,0)</f>
        <v>0</v>
      </c>
      <c r="BJ110" s="18" t="s">
        <v>81</v>
      </c>
      <c r="BK110" s="222">
        <f>ROUND(I110*H110,2)</f>
        <v>0</v>
      </c>
      <c r="BL110" s="18" t="s">
        <v>123</v>
      </c>
      <c r="BM110" s="221" t="s">
        <v>176</v>
      </c>
    </row>
    <row r="111" s="12" customFormat="1">
      <c r="A111" s="12"/>
      <c r="B111" s="223"/>
      <c r="C111" s="224"/>
      <c r="D111" s="225" t="s">
        <v>125</v>
      </c>
      <c r="E111" s="226" t="s">
        <v>19</v>
      </c>
      <c r="F111" s="227" t="s">
        <v>177</v>
      </c>
      <c r="G111" s="224"/>
      <c r="H111" s="226" t="s">
        <v>19</v>
      </c>
      <c r="I111" s="228"/>
      <c r="J111" s="224"/>
      <c r="K111" s="224"/>
      <c r="L111" s="229"/>
      <c r="M111" s="230"/>
      <c r="N111" s="231"/>
      <c r="O111" s="231"/>
      <c r="P111" s="231"/>
      <c r="Q111" s="231"/>
      <c r="R111" s="231"/>
      <c r="S111" s="231"/>
      <c r="T111" s="232"/>
      <c r="U111" s="12"/>
      <c r="V111" s="12"/>
      <c r="W111" s="12"/>
      <c r="X111" s="12"/>
      <c r="Y111" s="12"/>
      <c r="Z111" s="12"/>
      <c r="AA111" s="12"/>
      <c r="AB111" s="12"/>
      <c r="AC111" s="12"/>
      <c r="AD111" s="12"/>
      <c r="AE111" s="12"/>
      <c r="AT111" s="233" t="s">
        <v>125</v>
      </c>
      <c r="AU111" s="233" t="s">
        <v>81</v>
      </c>
      <c r="AV111" s="12" t="s">
        <v>81</v>
      </c>
      <c r="AW111" s="12" t="s">
        <v>35</v>
      </c>
      <c r="AX111" s="12" t="s">
        <v>73</v>
      </c>
      <c r="AY111" s="233" t="s">
        <v>117</v>
      </c>
    </row>
    <row r="112" s="12" customFormat="1">
      <c r="A112" s="12"/>
      <c r="B112" s="223"/>
      <c r="C112" s="224"/>
      <c r="D112" s="225" t="s">
        <v>125</v>
      </c>
      <c r="E112" s="226" t="s">
        <v>19</v>
      </c>
      <c r="F112" s="227" t="s">
        <v>178</v>
      </c>
      <c r="G112" s="224"/>
      <c r="H112" s="226" t="s">
        <v>19</v>
      </c>
      <c r="I112" s="228"/>
      <c r="J112" s="224"/>
      <c r="K112" s="224"/>
      <c r="L112" s="229"/>
      <c r="M112" s="230"/>
      <c r="N112" s="231"/>
      <c r="O112" s="231"/>
      <c r="P112" s="231"/>
      <c r="Q112" s="231"/>
      <c r="R112" s="231"/>
      <c r="S112" s="231"/>
      <c r="T112" s="232"/>
      <c r="U112" s="12"/>
      <c r="V112" s="12"/>
      <c r="W112" s="12"/>
      <c r="X112" s="12"/>
      <c r="Y112" s="12"/>
      <c r="Z112" s="12"/>
      <c r="AA112" s="12"/>
      <c r="AB112" s="12"/>
      <c r="AC112" s="12"/>
      <c r="AD112" s="12"/>
      <c r="AE112" s="12"/>
      <c r="AT112" s="233" t="s">
        <v>125</v>
      </c>
      <c r="AU112" s="233" t="s">
        <v>81</v>
      </c>
      <c r="AV112" s="12" t="s">
        <v>81</v>
      </c>
      <c r="AW112" s="12" t="s">
        <v>35</v>
      </c>
      <c r="AX112" s="12" t="s">
        <v>73</v>
      </c>
      <c r="AY112" s="233" t="s">
        <v>117</v>
      </c>
    </row>
    <row r="113" s="13" customFormat="1">
      <c r="A113" s="13"/>
      <c r="B113" s="234"/>
      <c r="C113" s="235"/>
      <c r="D113" s="225" t="s">
        <v>125</v>
      </c>
      <c r="E113" s="236" t="s">
        <v>19</v>
      </c>
      <c r="F113" s="237" t="s">
        <v>81</v>
      </c>
      <c r="G113" s="235"/>
      <c r="H113" s="238">
        <v>1</v>
      </c>
      <c r="I113" s="239"/>
      <c r="J113" s="235"/>
      <c r="K113" s="235"/>
      <c r="L113" s="240"/>
      <c r="M113" s="241"/>
      <c r="N113" s="242"/>
      <c r="O113" s="242"/>
      <c r="P113" s="242"/>
      <c r="Q113" s="242"/>
      <c r="R113" s="242"/>
      <c r="S113" s="242"/>
      <c r="T113" s="243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44" t="s">
        <v>125</v>
      </c>
      <c r="AU113" s="244" t="s">
        <v>81</v>
      </c>
      <c r="AV113" s="13" t="s">
        <v>83</v>
      </c>
      <c r="AW113" s="13" t="s">
        <v>35</v>
      </c>
      <c r="AX113" s="13" t="s">
        <v>81</v>
      </c>
      <c r="AY113" s="244" t="s">
        <v>117</v>
      </c>
    </row>
    <row r="114" s="2" customFormat="1" ht="16.5" customHeight="1">
      <c r="A114" s="39"/>
      <c r="B114" s="40"/>
      <c r="C114" s="210" t="s">
        <v>179</v>
      </c>
      <c r="D114" s="210" t="s">
        <v>118</v>
      </c>
      <c r="E114" s="211" t="s">
        <v>180</v>
      </c>
      <c r="F114" s="212" t="s">
        <v>181</v>
      </c>
      <c r="G114" s="213" t="s">
        <v>121</v>
      </c>
      <c r="H114" s="214">
        <v>1</v>
      </c>
      <c r="I114" s="215"/>
      <c r="J114" s="216">
        <f>ROUND(I114*H114,2)</f>
        <v>0</v>
      </c>
      <c r="K114" s="212" t="s">
        <v>122</v>
      </c>
      <c r="L114" s="45"/>
      <c r="M114" s="217" t="s">
        <v>19</v>
      </c>
      <c r="N114" s="218" t="s">
        <v>44</v>
      </c>
      <c r="O114" s="85"/>
      <c r="P114" s="219">
        <f>O114*H114</f>
        <v>0</v>
      </c>
      <c r="Q114" s="219">
        <v>0</v>
      </c>
      <c r="R114" s="219">
        <f>Q114*H114</f>
        <v>0</v>
      </c>
      <c r="S114" s="219">
        <v>0</v>
      </c>
      <c r="T114" s="220">
        <f>S114*H114</f>
        <v>0</v>
      </c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R114" s="221" t="s">
        <v>123</v>
      </c>
      <c r="AT114" s="221" t="s">
        <v>118</v>
      </c>
      <c r="AU114" s="221" t="s">
        <v>81</v>
      </c>
      <c r="AY114" s="18" t="s">
        <v>117</v>
      </c>
      <c r="BE114" s="222">
        <f>IF(N114="základní",J114,0)</f>
        <v>0</v>
      </c>
      <c r="BF114" s="222">
        <f>IF(N114="snížená",J114,0)</f>
        <v>0</v>
      </c>
      <c r="BG114" s="222">
        <f>IF(N114="zákl. přenesená",J114,0)</f>
        <v>0</v>
      </c>
      <c r="BH114" s="222">
        <f>IF(N114="sníž. přenesená",J114,0)</f>
        <v>0</v>
      </c>
      <c r="BI114" s="222">
        <f>IF(N114="nulová",J114,0)</f>
        <v>0</v>
      </c>
      <c r="BJ114" s="18" t="s">
        <v>81</v>
      </c>
      <c r="BK114" s="222">
        <f>ROUND(I114*H114,2)</f>
        <v>0</v>
      </c>
      <c r="BL114" s="18" t="s">
        <v>123</v>
      </c>
      <c r="BM114" s="221" t="s">
        <v>182</v>
      </c>
    </row>
    <row r="115" s="12" customFormat="1">
      <c r="A115" s="12"/>
      <c r="B115" s="223"/>
      <c r="C115" s="224"/>
      <c r="D115" s="225" t="s">
        <v>125</v>
      </c>
      <c r="E115" s="226" t="s">
        <v>19</v>
      </c>
      <c r="F115" s="227" t="s">
        <v>183</v>
      </c>
      <c r="G115" s="224"/>
      <c r="H115" s="226" t="s">
        <v>19</v>
      </c>
      <c r="I115" s="228"/>
      <c r="J115" s="224"/>
      <c r="K115" s="224"/>
      <c r="L115" s="229"/>
      <c r="M115" s="230"/>
      <c r="N115" s="231"/>
      <c r="O115" s="231"/>
      <c r="P115" s="231"/>
      <c r="Q115" s="231"/>
      <c r="R115" s="231"/>
      <c r="S115" s="231"/>
      <c r="T115" s="232"/>
      <c r="U115" s="12"/>
      <c r="V115" s="12"/>
      <c r="W115" s="12"/>
      <c r="X115" s="12"/>
      <c r="Y115" s="12"/>
      <c r="Z115" s="12"/>
      <c r="AA115" s="12"/>
      <c r="AB115" s="12"/>
      <c r="AC115" s="12"/>
      <c r="AD115" s="12"/>
      <c r="AE115" s="12"/>
      <c r="AT115" s="233" t="s">
        <v>125</v>
      </c>
      <c r="AU115" s="233" t="s">
        <v>81</v>
      </c>
      <c r="AV115" s="12" t="s">
        <v>81</v>
      </c>
      <c r="AW115" s="12" t="s">
        <v>35</v>
      </c>
      <c r="AX115" s="12" t="s">
        <v>73</v>
      </c>
      <c r="AY115" s="233" t="s">
        <v>117</v>
      </c>
    </row>
    <row r="116" s="13" customFormat="1">
      <c r="A116" s="13"/>
      <c r="B116" s="234"/>
      <c r="C116" s="235"/>
      <c r="D116" s="225" t="s">
        <v>125</v>
      </c>
      <c r="E116" s="236" t="s">
        <v>19</v>
      </c>
      <c r="F116" s="237" t="s">
        <v>81</v>
      </c>
      <c r="G116" s="235"/>
      <c r="H116" s="238">
        <v>1</v>
      </c>
      <c r="I116" s="239"/>
      <c r="J116" s="235"/>
      <c r="K116" s="235"/>
      <c r="L116" s="240"/>
      <c r="M116" s="241"/>
      <c r="N116" s="242"/>
      <c r="O116" s="242"/>
      <c r="P116" s="242"/>
      <c r="Q116" s="242"/>
      <c r="R116" s="242"/>
      <c r="S116" s="242"/>
      <c r="T116" s="243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44" t="s">
        <v>125</v>
      </c>
      <c r="AU116" s="244" t="s">
        <v>81</v>
      </c>
      <c r="AV116" s="13" t="s">
        <v>83</v>
      </c>
      <c r="AW116" s="13" t="s">
        <v>35</v>
      </c>
      <c r="AX116" s="13" t="s">
        <v>81</v>
      </c>
      <c r="AY116" s="244" t="s">
        <v>117</v>
      </c>
    </row>
    <row r="117" s="2" customFormat="1" ht="16.5" customHeight="1">
      <c r="A117" s="39"/>
      <c r="B117" s="40"/>
      <c r="C117" s="210" t="s">
        <v>184</v>
      </c>
      <c r="D117" s="210" t="s">
        <v>118</v>
      </c>
      <c r="E117" s="211" t="s">
        <v>185</v>
      </c>
      <c r="F117" s="212" t="s">
        <v>186</v>
      </c>
      <c r="G117" s="213" t="s">
        <v>121</v>
      </c>
      <c r="H117" s="214">
        <v>1</v>
      </c>
      <c r="I117" s="215"/>
      <c r="J117" s="216">
        <f>ROUND(I117*H117,2)</f>
        <v>0</v>
      </c>
      <c r="K117" s="212" t="s">
        <v>122</v>
      </c>
      <c r="L117" s="45"/>
      <c r="M117" s="217" t="s">
        <v>19</v>
      </c>
      <c r="N117" s="218" t="s">
        <v>44</v>
      </c>
      <c r="O117" s="85"/>
      <c r="P117" s="219">
        <f>O117*H117</f>
        <v>0</v>
      </c>
      <c r="Q117" s="219">
        <v>0</v>
      </c>
      <c r="R117" s="219">
        <f>Q117*H117</f>
        <v>0</v>
      </c>
      <c r="S117" s="219">
        <v>0</v>
      </c>
      <c r="T117" s="220">
        <f>S117*H117</f>
        <v>0</v>
      </c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R117" s="221" t="s">
        <v>123</v>
      </c>
      <c r="AT117" s="221" t="s">
        <v>118</v>
      </c>
      <c r="AU117" s="221" t="s">
        <v>81</v>
      </c>
      <c r="AY117" s="18" t="s">
        <v>117</v>
      </c>
      <c r="BE117" s="222">
        <f>IF(N117="základní",J117,0)</f>
        <v>0</v>
      </c>
      <c r="BF117" s="222">
        <f>IF(N117="snížená",J117,0)</f>
        <v>0</v>
      </c>
      <c r="BG117" s="222">
        <f>IF(N117="zákl. přenesená",J117,0)</f>
        <v>0</v>
      </c>
      <c r="BH117" s="222">
        <f>IF(N117="sníž. přenesená",J117,0)</f>
        <v>0</v>
      </c>
      <c r="BI117" s="222">
        <f>IF(N117="nulová",J117,0)</f>
        <v>0</v>
      </c>
      <c r="BJ117" s="18" t="s">
        <v>81</v>
      </c>
      <c r="BK117" s="222">
        <f>ROUND(I117*H117,2)</f>
        <v>0</v>
      </c>
      <c r="BL117" s="18" t="s">
        <v>123</v>
      </c>
      <c r="BM117" s="221" t="s">
        <v>187</v>
      </c>
    </row>
    <row r="118" s="2" customFormat="1" ht="16.5" customHeight="1">
      <c r="A118" s="39"/>
      <c r="B118" s="40"/>
      <c r="C118" s="210" t="s">
        <v>8</v>
      </c>
      <c r="D118" s="210" t="s">
        <v>118</v>
      </c>
      <c r="E118" s="211" t="s">
        <v>188</v>
      </c>
      <c r="F118" s="212" t="s">
        <v>189</v>
      </c>
      <c r="G118" s="213" t="s">
        <v>121</v>
      </c>
      <c r="H118" s="214">
        <v>1</v>
      </c>
      <c r="I118" s="215"/>
      <c r="J118" s="216">
        <f>ROUND(I118*H118,2)</f>
        <v>0</v>
      </c>
      <c r="K118" s="212" t="s">
        <v>122</v>
      </c>
      <c r="L118" s="45"/>
      <c r="M118" s="217" t="s">
        <v>19</v>
      </c>
      <c r="N118" s="218" t="s">
        <v>44</v>
      </c>
      <c r="O118" s="85"/>
      <c r="P118" s="219">
        <f>O118*H118</f>
        <v>0</v>
      </c>
      <c r="Q118" s="219">
        <v>0</v>
      </c>
      <c r="R118" s="219">
        <f>Q118*H118</f>
        <v>0</v>
      </c>
      <c r="S118" s="219">
        <v>0</v>
      </c>
      <c r="T118" s="220">
        <f>S118*H118</f>
        <v>0</v>
      </c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R118" s="221" t="s">
        <v>123</v>
      </c>
      <c r="AT118" s="221" t="s">
        <v>118</v>
      </c>
      <c r="AU118" s="221" t="s">
        <v>81</v>
      </c>
      <c r="AY118" s="18" t="s">
        <v>117</v>
      </c>
      <c r="BE118" s="222">
        <f>IF(N118="základní",J118,0)</f>
        <v>0</v>
      </c>
      <c r="BF118" s="222">
        <f>IF(N118="snížená",J118,0)</f>
        <v>0</v>
      </c>
      <c r="BG118" s="222">
        <f>IF(N118="zákl. přenesená",J118,0)</f>
        <v>0</v>
      </c>
      <c r="BH118" s="222">
        <f>IF(N118="sníž. přenesená",J118,0)</f>
        <v>0</v>
      </c>
      <c r="BI118" s="222">
        <f>IF(N118="nulová",J118,0)</f>
        <v>0</v>
      </c>
      <c r="BJ118" s="18" t="s">
        <v>81</v>
      </c>
      <c r="BK118" s="222">
        <f>ROUND(I118*H118,2)</f>
        <v>0</v>
      </c>
      <c r="BL118" s="18" t="s">
        <v>123</v>
      </c>
      <c r="BM118" s="221" t="s">
        <v>190</v>
      </c>
    </row>
    <row r="119" s="12" customFormat="1">
      <c r="A119" s="12"/>
      <c r="B119" s="223"/>
      <c r="C119" s="224"/>
      <c r="D119" s="225" t="s">
        <v>125</v>
      </c>
      <c r="E119" s="226" t="s">
        <v>19</v>
      </c>
      <c r="F119" s="227" t="s">
        <v>191</v>
      </c>
      <c r="G119" s="224"/>
      <c r="H119" s="226" t="s">
        <v>19</v>
      </c>
      <c r="I119" s="228"/>
      <c r="J119" s="224"/>
      <c r="K119" s="224"/>
      <c r="L119" s="229"/>
      <c r="M119" s="230"/>
      <c r="N119" s="231"/>
      <c r="O119" s="231"/>
      <c r="P119" s="231"/>
      <c r="Q119" s="231"/>
      <c r="R119" s="231"/>
      <c r="S119" s="231"/>
      <c r="T119" s="232"/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T119" s="233" t="s">
        <v>125</v>
      </c>
      <c r="AU119" s="233" t="s">
        <v>81</v>
      </c>
      <c r="AV119" s="12" t="s">
        <v>81</v>
      </c>
      <c r="AW119" s="12" t="s">
        <v>35</v>
      </c>
      <c r="AX119" s="12" t="s">
        <v>73</v>
      </c>
      <c r="AY119" s="233" t="s">
        <v>117</v>
      </c>
    </row>
    <row r="120" s="12" customFormat="1">
      <c r="A120" s="12"/>
      <c r="B120" s="223"/>
      <c r="C120" s="224"/>
      <c r="D120" s="225" t="s">
        <v>125</v>
      </c>
      <c r="E120" s="226" t="s">
        <v>19</v>
      </c>
      <c r="F120" s="227" t="s">
        <v>192</v>
      </c>
      <c r="G120" s="224"/>
      <c r="H120" s="226" t="s">
        <v>19</v>
      </c>
      <c r="I120" s="228"/>
      <c r="J120" s="224"/>
      <c r="K120" s="224"/>
      <c r="L120" s="229"/>
      <c r="M120" s="230"/>
      <c r="N120" s="231"/>
      <c r="O120" s="231"/>
      <c r="P120" s="231"/>
      <c r="Q120" s="231"/>
      <c r="R120" s="231"/>
      <c r="S120" s="231"/>
      <c r="T120" s="232"/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T120" s="233" t="s">
        <v>125</v>
      </c>
      <c r="AU120" s="233" t="s">
        <v>81</v>
      </c>
      <c r="AV120" s="12" t="s">
        <v>81</v>
      </c>
      <c r="AW120" s="12" t="s">
        <v>35</v>
      </c>
      <c r="AX120" s="12" t="s">
        <v>73</v>
      </c>
      <c r="AY120" s="233" t="s">
        <v>117</v>
      </c>
    </row>
    <row r="121" s="13" customFormat="1">
      <c r="A121" s="13"/>
      <c r="B121" s="234"/>
      <c r="C121" s="235"/>
      <c r="D121" s="225" t="s">
        <v>125</v>
      </c>
      <c r="E121" s="236" t="s">
        <v>19</v>
      </c>
      <c r="F121" s="237" t="s">
        <v>81</v>
      </c>
      <c r="G121" s="235"/>
      <c r="H121" s="238">
        <v>1</v>
      </c>
      <c r="I121" s="239"/>
      <c r="J121" s="235"/>
      <c r="K121" s="235"/>
      <c r="L121" s="240"/>
      <c r="M121" s="241"/>
      <c r="N121" s="242"/>
      <c r="O121" s="242"/>
      <c r="P121" s="242"/>
      <c r="Q121" s="242"/>
      <c r="R121" s="242"/>
      <c r="S121" s="242"/>
      <c r="T121" s="243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44" t="s">
        <v>125</v>
      </c>
      <c r="AU121" s="244" t="s">
        <v>81</v>
      </c>
      <c r="AV121" s="13" t="s">
        <v>83</v>
      </c>
      <c r="AW121" s="13" t="s">
        <v>35</v>
      </c>
      <c r="AX121" s="13" t="s">
        <v>81</v>
      </c>
      <c r="AY121" s="244" t="s">
        <v>117</v>
      </c>
    </row>
    <row r="122" s="2" customFormat="1" ht="16.5" customHeight="1">
      <c r="A122" s="39"/>
      <c r="B122" s="40"/>
      <c r="C122" s="210" t="s">
        <v>193</v>
      </c>
      <c r="D122" s="210" t="s">
        <v>118</v>
      </c>
      <c r="E122" s="211" t="s">
        <v>194</v>
      </c>
      <c r="F122" s="212" t="s">
        <v>195</v>
      </c>
      <c r="G122" s="213" t="s">
        <v>196</v>
      </c>
      <c r="H122" s="214">
        <v>1</v>
      </c>
      <c r="I122" s="215"/>
      <c r="J122" s="216">
        <f>ROUND(I122*H122,2)</f>
        <v>0</v>
      </c>
      <c r="K122" s="212" t="s">
        <v>122</v>
      </c>
      <c r="L122" s="45"/>
      <c r="M122" s="217" t="s">
        <v>19</v>
      </c>
      <c r="N122" s="218" t="s">
        <v>44</v>
      </c>
      <c r="O122" s="85"/>
      <c r="P122" s="219">
        <f>O122*H122</f>
        <v>0</v>
      </c>
      <c r="Q122" s="219">
        <v>0</v>
      </c>
      <c r="R122" s="219">
        <f>Q122*H122</f>
        <v>0</v>
      </c>
      <c r="S122" s="219">
        <v>0</v>
      </c>
      <c r="T122" s="220">
        <f>S122*H122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21" t="s">
        <v>123</v>
      </c>
      <c r="AT122" s="221" t="s">
        <v>118</v>
      </c>
      <c r="AU122" s="221" t="s">
        <v>81</v>
      </c>
      <c r="AY122" s="18" t="s">
        <v>117</v>
      </c>
      <c r="BE122" s="222">
        <f>IF(N122="základní",J122,0)</f>
        <v>0</v>
      </c>
      <c r="BF122" s="222">
        <f>IF(N122="snížená",J122,0)</f>
        <v>0</v>
      </c>
      <c r="BG122" s="222">
        <f>IF(N122="zákl. přenesená",J122,0)</f>
        <v>0</v>
      </c>
      <c r="BH122" s="222">
        <f>IF(N122="sníž. přenesená",J122,0)</f>
        <v>0</v>
      </c>
      <c r="BI122" s="222">
        <f>IF(N122="nulová",J122,0)</f>
        <v>0</v>
      </c>
      <c r="BJ122" s="18" t="s">
        <v>81</v>
      </c>
      <c r="BK122" s="222">
        <f>ROUND(I122*H122,2)</f>
        <v>0</v>
      </c>
      <c r="BL122" s="18" t="s">
        <v>123</v>
      </c>
      <c r="BM122" s="221" t="s">
        <v>197</v>
      </c>
    </row>
    <row r="123" s="12" customFormat="1">
      <c r="A123" s="12"/>
      <c r="B123" s="223"/>
      <c r="C123" s="224"/>
      <c r="D123" s="225" t="s">
        <v>125</v>
      </c>
      <c r="E123" s="226" t="s">
        <v>19</v>
      </c>
      <c r="F123" s="227" t="s">
        <v>198</v>
      </c>
      <c r="G123" s="224"/>
      <c r="H123" s="226" t="s">
        <v>19</v>
      </c>
      <c r="I123" s="228"/>
      <c r="J123" s="224"/>
      <c r="K123" s="224"/>
      <c r="L123" s="229"/>
      <c r="M123" s="230"/>
      <c r="N123" s="231"/>
      <c r="O123" s="231"/>
      <c r="P123" s="231"/>
      <c r="Q123" s="231"/>
      <c r="R123" s="231"/>
      <c r="S123" s="231"/>
      <c r="T123" s="232"/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T123" s="233" t="s">
        <v>125</v>
      </c>
      <c r="AU123" s="233" t="s">
        <v>81</v>
      </c>
      <c r="AV123" s="12" t="s">
        <v>81</v>
      </c>
      <c r="AW123" s="12" t="s">
        <v>35</v>
      </c>
      <c r="AX123" s="12" t="s">
        <v>73</v>
      </c>
      <c r="AY123" s="233" t="s">
        <v>117</v>
      </c>
    </row>
    <row r="124" s="13" customFormat="1">
      <c r="A124" s="13"/>
      <c r="B124" s="234"/>
      <c r="C124" s="235"/>
      <c r="D124" s="225" t="s">
        <v>125</v>
      </c>
      <c r="E124" s="236" t="s">
        <v>19</v>
      </c>
      <c r="F124" s="237" t="s">
        <v>81</v>
      </c>
      <c r="G124" s="235"/>
      <c r="H124" s="238">
        <v>1</v>
      </c>
      <c r="I124" s="239"/>
      <c r="J124" s="235"/>
      <c r="K124" s="235"/>
      <c r="L124" s="240"/>
      <c r="M124" s="241"/>
      <c r="N124" s="242"/>
      <c r="O124" s="242"/>
      <c r="P124" s="242"/>
      <c r="Q124" s="242"/>
      <c r="R124" s="242"/>
      <c r="S124" s="242"/>
      <c r="T124" s="243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44" t="s">
        <v>125</v>
      </c>
      <c r="AU124" s="244" t="s">
        <v>81</v>
      </c>
      <c r="AV124" s="13" t="s">
        <v>83</v>
      </c>
      <c r="AW124" s="13" t="s">
        <v>35</v>
      </c>
      <c r="AX124" s="13" t="s">
        <v>81</v>
      </c>
      <c r="AY124" s="244" t="s">
        <v>117</v>
      </c>
    </row>
    <row r="125" s="2" customFormat="1" ht="16.5" customHeight="1">
      <c r="A125" s="39"/>
      <c r="B125" s="40"/>
      <c r="C125" s="210" t="s">
        <v>199</v>
      </c>
      <c r="D125" s="210" t="s">
        <v>118</v>
      </c>
      <c r="E125" s="211" t="s">
        <v>200</v>
      </c>
      <c r="F125" s="212" t="s">
        <v>201</v>
      </c>
      <c r="G125" s="213" t="s">
        <v>121</v>
      </c>
      <c r="H125" s="214">
        <v>1</v>
      </c>
      <c r="I125" s="215"/>
      <c r="J125" s="216">
        <f>ROUND(I125*H125,2)</f>
        <v>0</v>
      </c>
      <c r="K125" s="212" t="s">
        <v>122</v>
      </c>
      <c r="L125" s="45"/>
      <c r="M125" s="217" t="s">
        <v>19</v>
      </c>
      <c r="N125" s="218" t="s">
        <v>44</v>
      </c>
      <c r="O125" s="85"/>
      <c r="P125" s="219">
        <f>O125*H125</f>
        <v>0</v>
      </c>
      <c r="Q125" s="219">
        <v>0</v>
      </c>
      <c r="R125" s="219">
        <f>Q125*H125</f>
        <v>0</v>
      </c>
      <c r="S125" s="219">
        <v>0</v>
      </c>
      <c r="T125" s="220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21" t="s">
        <v>123</v>
      </c>
      <c r="AT125" s="221" t="s">
        <v>118</v>
      </c>
      <c r="AU125" s="221" t="s">
        <v>81</v>
      </c>
      <c r="AY125" s="18" t="s">
        <v>117</v>
      </c>
      <c r="BE125" s="222">
        <f>IF(N125="základní",J125,0)</f>
        <v>0</v>
      </c>
      <c r="BF125" s="222">
        <f>IF(N125="snížená",J125,0)</f>
        <v>0</v>
      </c>
      <c r="BG125" s="222">
        <f>IF(N125="zákl. přenesená",J125,0)</f>
        <v>0</v>
      </c>
      <c r="BH125" s="222">
        <f>IF(N125="sníž. přenesená",J125,0)</f>
        <v>0</v>
      </c>
      <c r="BI125" s="222">
        <f>IF(N125="nulová",J125,0)</f>
        <v>0</v>
      </c>
      <c r="BJ125" s="18" t="s">
        <v>81</v>
      </c>
      <c r="BK125" s="222">
        <f>ROUND(I125*H125,2)</f>
        <v>0</v>
      </c>
      <c r="BL125" s="18" t="s">
        <v>123</v>
      </c>
      <c r="BM125" s="221" t="s">
        <v>202</v>
      </c>
    </row>
    <row r="126" s="2" customFormat="1" ht="16.5" customHeight="1">
      <c r="A126" s="39"/>
      <c r="B126" s="40"/>
      <c r="C126" s="210" t="s">
        <v>203</v>
      </c>
      <c r="D126" s="210" t="s">
        <v>118</v>
      </c>
      <c r="E126" s="211" t="s">
        <v>204</v>
      </c>
      <c r="F126" s="212" t="s">
        <v>205</v>
      </c>
      <c r="G126" s="213" t="s">
        <v>121</v>
      </c>
      <c r="H126" s="214">
        <v>1</v>
      </c>
      <c r="I126" s="215"/>
      <c r="J126" s="216">
        <f>ROUND(I126*H126,2)</f>
        <v>0</v>
      </c>
      <c r="K126" s="212" t="s">
        <v>19</v>
      </c>
      <c r="L126" s="45"/>
      <c r="M126" s="217" t="s">
        <v>19</v>
      </c>
      <c r="N126" s="218" t="s">
        <v>44</v>
      </c>
      <c r="O126" s="85"/>
      <c r="P126" s="219">
        <f>O126*H126</f>
        <v>0</v>
      </c>
      <c r="Q126" s="219">
        <v>0</v>
      </c>
      <c r="R126" s="219">
        <f>Q126*H126</f>
        <v>0</v>
      </c>
      <c r="S126" s="219">
        <v>0</v>
      </c>
      <c r="T126" s="220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21" t="s">
        <v>123</v>
      </c>
      <c r="AT126" s="221" t="s">
        <v>118</v>
      </c>
      <c r="AU126" s="221" t="s">
        <v>81</v>
      </c>
      <c r="AY126" s="18" t="s">
        <v>117</v>
      </c>
      <c r="BE126" s="222">
        <f>IF(N126="základní",J126,0)</f>
        <v>0</v>
      </c>
      <c r="BF126" s="222">
        <f>IF(N126="snížená",J126,0)</f>
        <v>0</v>
      </c>
      <c r="BG126" s="222">
        <f>IF(N126="zákl. přenesená",J126,0)</f>
        <v>0</v>
      </c>
      <c r="BH126" s="222">
        <f>IF(N126="sníž. přenesená",J126,0)</f>
        <v>0</v>
      </c>
      <c r="BI126" s="222">
        <f>IF(N126="nulová",J126,0)</f>
        <v>0</v>
      </c>
      <c r="BJ126" s="18" t="s">
        <v>81</v>
      </c>
      <c r="BK126" s="222">
        <f>ROUND(I126*H126,2)</f>
        <v>0</v>
      </c>
      <c r="BL126" s="18" t="s">
        <v>123</v>
      </c>
      <c r="BM126" s="221" t="s">
        <v>206</v>
      </c>
    </row>
    <row r="127" s="12" customFormat="1">
      <c r="A127" s="12"/>
      <c r="B127" s="223"/>
      <c r="C127" s="224"/>
      <c r="D127" s="225" t="s">
        <v>125</v>
      </c>
      <c r="E127" s="226" t="s">
        <v>19</v>
      </c>
      <c r="F127" s="227" t="s">
        <v>207</v>
      </c>
      <c r="G127" s="224"/>
      <c r="H127" s="226" t="s">
        <v>19</v>
      </c>
      <c r="I127" s="228"/>
      <c r="J127" s="224"/>
      <c r="K127" s="224"/>
      <c r="L127" s="229"/>
      <c r="M127" s="230"/>
      <c r="N127" s="231"/>
      <c r="O127" s="231"/>
      <c r="P127" s="231"/>
      <c r="Q127" s="231"/>
      <c r="R127" s="231"/>
      <c r="S127" s="231"/>
      <c r="T127" s="232"/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T127" s="233" t="s">
        <v>125</v>
      </c>
      <c r="AU127" s="233" t="s">
        <v>81</v>
      </c>
      <c r="AV127" s="12" t="s">
        <v>81</v>
      </c>
      <c r="AW127" s="12" t="s">
        <v>35</v>
      </c>
      <c r="AX127" s="12" t="s">
        <v>73</v>
      </c>
      <c r="AY127" s="233" t="s">
        <v>117</v>
      </c>
    </row>
    <row r="128" s="12" customFormat="1">
      <c r="A128" s="12"/>
      <c r="B128" s="223"/>
      <c r="C128" s="224"/>
      <c r="D128" s="225" t="s">
        <v>125</v>
      </c>
      <c r="E128" s="226" t="s">
        <v>19</v>
      </c>
      <c r="F128" s="227" t="s">
        <v>208</v>
      </c>
      <c r="G128" s="224"/>
      <c r="H128" s="226" t="s">
        <v>19</v>
      </c>
      <c r="I128" s="228"/>
      <c r="J128" s="224"/>
      <c r="K128" s="224"/>
      <c r="L128" s="229"/>
      <c r="M128" s="230"/>
      <c r="N128" s="231"/>
      <c r="O128" s="231"/>
      <c r="P128" s="231"/>
      <c r="Q128" s="231"/>
      <c r="R128" s="231"/>
      <c r="S128" s="231"/>
      <c r="T128" s="232"/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T128" s="233" t="s">
        <v>125</v>
      </c>
      <c r="AU128" s="233" t="s">
        <v>81</v>
      </c>
      <c r="AV128" s="12" t="s">
        <v>81</v>
      </c>
      <c r="AW128" s="12" t="s">
        <v>35</v>
      </c>
      <c r="AX128" s="12" t="s">
        <v>73</v>
      </c>
      <c r="AY128" s="233" t="s">
        <v>117</v>
      </c>
    </row>
    <row r="129" s="13" customFormat="1">
      <c r="A129" s="13"/>
      <c r="B129" s="234"/>
      <c r="C129" s="235"/>
      <c r="D129" s="225" t="s">
        <v>125</v>
      </c>
      <c r="E129" s="236" t="s">
        <v>19</v>
      </c>
      <c r="F129" s="237" t="s">
        <v>81</v>
      </c>
      <c r="G129" s="235"/>
      <c r="H129" s="238">
        <v>1</v>
      </c>
      <c r="I129" s="239"/>
      <c r="J129" s="235"/>
      <c r="K129" s="235"/>
      <c r="L129" s="240"/>
      <c r="M129" s="245"/>
      <c r="N129" s="246"/>
      <c r="O129" s="246"/>
      <c r="P129" s="246"/>
      <c r="Q129" s="246"/>
      <c r="R129" s="246"/>
      <c r="S129" s="246"/>
      <c r="T129" s="247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4" t="s">
        <v>125</v>
      </c>
      <c r="AU129" s="244" t="s">
        <v>81</v>
      </c>
      <c r="AV129" s="13" t="s">
        <v>83</v>
      </c>
      <c r="AW129" s="13" t="s">
        <v>35</v>
      </c>
      <c r="AX129" s="13" t="s">
        <v>81</v>
      </c>
      <c r="AY129" s="244" t="s">
        <v>117</v>
      </c>
    </row>
    <row r="130" s="2" customFormat="1" ht="6.96" customHeight="1">
      <c r="A130" s="39"/>
      <c r="B130" s="60"/>
      <c r="C130" s="61"/>
      <c r="D130" s="61"/>
      <c r="E130" s="61"/>
      <c r="F130" s="61"/>
      <c r="G130" s="61"/>
      <c r="H130" s="61"/>
      <c r="I130" s="167"/>
      <c r="J130" s="61"/>
      <c r="K130" s="61"/>
      <c r="L130" s="45"/>
      <c r="M130" s="39"/>
      <c r="O130" s="39"/>
      <c r="P130" s="39"/>
      <c r="Q130" s="39"/>
      <c r="R130" s="39"/>
      <c r="S130" s="39"/>
      <c r="T130" s="39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</row>
  </sheetData>
  <sheetProtection sheet="1" autoFilter="0" formatColumns="0" formatRows="0" objects="1" scenarios="1" spinCount="100000" saltValue="BPS6HmncBTNdRkkHEoAX/UTAxTOAYn6qR7zZvy3ck8K6bT2cXVzjmtE+I+VmyEjqYmcPzarA7nlEO1ZT+hAY4A==" hashValue="0uMkHupwClQ/MMNNfmmpH9XTqzydy2KtuMbp16qnklha2FOaE19IbJUOqZETlYXEIzRNZWAr5wI5dBza4taJaQ==" algorithmName="SHA-512" password="CC35"/>
  <autoFilter ref="C79:K129"/>
  <mergeCells count="9">
    <mergeCell ref="E7:H7"/>
    <mergeCell ref="E9:H9"/>
    <mergeCell ref="E18:H18"/>
    <mergeCell ref="E27:H27"/>
    <mergeCell ref="E48:H48"/>
    <mergeCell ref="E50:H50"/>
    <mergeCell ref="E70:H70"/>
    <mergeCell ref="E72:H72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" style="1" customWidth="1"/>
    <col min="8" max="8" width="11.5" style="1" customWidth="1"/>
    <col min="9" max="9" width="20.16016" style="129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29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86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2"/>
      <c r="J3" s="131"/>
      <c r="K3" s="131"/>
      <c r="L3" s="21"/>
      <c r="AT3" s="18" t="s">
        <v>83</v>
      </c>
    </row>
    <row r="4" s="1" customFormat="1" ht="24.96" customHeight="1">
      <c r="B4" s="21"/>
      <c r="D4" s="133" t="s">
        <v>93</v>
      </c>
      <c r="I4" s="129"/>
      <c r="L4" s="21"/>
      <c r="M4" s="134" t="s">
        <v>10</v>
      </c>
      <c r="AT4" s="18" t="s">
        <v>4</v>
      </c>
    </row>
    <row r="5" s="1" customFormat="1" ht="6.96" customHeight="1">
      <c r="B5" s="21"/>
      <c r="I5" s="129"/>
      <c r="L5" s="21"/>
    </row>
    <row r="6" s="1" customFormat="1" ht="12" customHeight="1">
      <c r="B6" s="21"/>
      <c r="D6" s="135" t="s">
        <v>16</v>
      </c>
      <c r="I6" s="129"/>
      <c r="L6" s="21"/>
    </row>
    <row r="7" s="1" customFormat="1" ht="16.5" customHeight="1">
      <c r="B7" s="21"/>
      <c r="E7" s="136" t="str">
        <f>'Rekapitulace stavby'!K6</f>
        <v>III/41020 Lovčovice - most ev.č.41020-02</v>
      </c>
      <c r="F7" s="135"/>
      <c r="G7" s="135"/>
      <c r="H7" s="135"/>
      <c r="I7" s="129"/>
      <c r="L7" s="21"/>
    </row>
    <row r="8" s="2" customFormat="1" ht="12" customHeight="1">
      <c r="A8" s="39"/>
      <c r="B8" s="45"/>
      <c r="C8" s="39"/>
      <c r="D8" s="135" t="s">
        <v>94</v>
      </c>
      <c r="E8" s="39"/>
      <c r="F8" s="39"/>
      <c r="G8" s="39"/>
      <c r="H8" s="39"/>
      <c r="I8" s="137"/>
      <c r="J8" s="39"/>
      <c r="K8" s="39"/>
      <c r="L8" s="138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9" t="s">
        <v>209</v>
      </c>
      <c r="F9" s="39"/>
      <c r="G9" s="39"/>
      <c r="H9" s="39"/>
      <c r="I9" s="137"/>
      <c r="J9" s="39"/>
      <c r="K9" s="39"/>
      <c r="L9" s="138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137"/>
      <c r="J10" s="39"/>
      <c r="K10" s="39"/>
      <c r="L10" s="138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5" t="s">
        <v>18</v>
      </c>
      <c r="E11" s="39"/>
      <c r="F11" s="140" t="s">
        <v>19</v>
      </c>
      <c r="G11" s="39"/>
      <c r="H11" s="39"/>
      <c r="I11" s="141" t="s">
        <v>20</v>
      </c>
      <c r="J11" s="140" t="s">
        <v>19</v>
      </c>
      <c r="K11" s="39"/>
      <c r="L11" s="138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5" t="s">
        <v>21</v>
      </c>
      <c r="E12" s="39"/>
      <c r="F12" s="140" t="s">
        <v>22</v>
      </c>
      <c r="G12" s="39"/>
      <c r="H12" s="39"/>
      <c r="I12" s="141" t="s">
        <v>23</v>
      </c>
      <c r="J12" s="142" t="str">
        <f>'Rekapitulace stavby'!AN8</f>
        <v>15. 1. 2020</v>
      </c>
      <c r="K12" s="39"/>
      <c r="L12" s="138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137"/>
      <c r="J13" s="39"/>
      <c r="K13" s="39"/>
      <c r="L13" s="138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5" t="s">
        <v>25</v>
      </c>
      <c r="E14" s="39"/>
      <c r="F14" s="39"/>
      <c r="G14" s="39"/>
      <c r="H14" s="39"/>
      <c r="I14" s="141" t="s">
        <v>26</v>
      </c>
      <c r="J14" s="140" t="s">
        <v>27</v>
      </c>
      <c r="K14" s="39"/>
      <c r="L14" s="138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0" t="s">
        <v>28</v>
      </c>
      <c r="F15" s="39"/>
      <c r="G15" s="39"/>
      <c r="H15" s="39"/>
      <c r="I15" s="141" t="s">
        <v>29</v>
      </c>
      <c r="J15" s="140" t="s">
        <v>19</v>
      </c>
      <c r="K15" s="39"/>
      <c r="L15" s="138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137"/>
      <c r="J16" s="39"/>
      <c r="K16" s="39"/>
      <c r="L16" s="138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5" t="s">
        <v>30</v>
      </c>
      <c r="E17" s="39"/>
      <c r="F17" s="39"/>
      <c r="G17" s="39"/>
      <c r="H17" s="39"/>
      <c r="I17" s="141" t="s">
        <v>26</v>
      </c>
      <c r="J17" s="34" t="str">
        <f>'Rekapitulace stavby'!AN13</f>
        <v>Vyplň údaj</v>
      </c>
      <c r="K17" s="39"/>
      <c r="L17" s="138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0"/>
      <c r="G18" s="140"/>
      <c r="H18" s="140"/>
      <c r="I18" s="141" t="s">
        <v>29</v>
      </c>
      <c r="J18" s="34" t="str">
        <f>'Rekapitulace stavby'!AN14</f>
        <v>Vyplň údaj</v>
      </c>
      <c r="K18" s="39"/>
      <c r="L18" s="138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137"/>
      <c r="J19" s="39"/>
      <c r="K19" s="39"/>
      <c r="L19" s="138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5" t="s">
        <v>32</v>
      </c>
      <c r="E20" s="39"/>
      <c r="F20" s="39"/>
      <c r="G20" s="39"/>
      <c r="H20" s="39"/>
      <c r="I20" s="141" t="s">
        <v>26</v>
      </c>
      <c r="J20" s="140" t="s">
        <v>33</v>
      </c>
      <c r="K20" s="39"/>
      <c r="L20" s="138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0" t="s">
        <v>34</v>
      </c>
      <c r="F21" s="39"/>
      <c r="G21" s="39"/>
      <c r="H21" s="39"/>
      <c r="I21" s="141" t="s">
        <v>29</v>
      </c>
      <c r="J21" s="140" t="s">
        <v>19</v>
      </c>
      <c r="K21" s="39"/>
      <c r="L21" s="138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137"/>
      <c r="J22" s="39"/>
      <c r="K22" s="39"/>
      <c r="L22" s="138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5" t="s">
        <v>36</v>
      </c>
      <c r="E23" s="39"/>
      <c r="F23" s="39"/>
      <c r="G23" s="39"/>
      <c r="H23" s="39"/>
      <c r="I23" s="141" t="s">
        <v>26</v>
      </c>
      <c r="J23" s="140" t="s">
        <v>19</v>
      </c>
      <c r="K23" s="39"/>
      <c r="L23" s="138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0" t="s">
        <v>34</v>
      </c>
      <c r="F24" s="39"/>
      <c r="G24" s="39"/>
      <c r="H24" s="39"/>
      <c r="I24" s="141" t="s">
        <v>29</v>
      </c>
      <c r="J24" s="140" t="s">
        <v>19</v>
      </c>
      <c r="K24" s="39"/>
      <c r="L24" s="138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137"/>
      <c r="J25" s="39"/>
      <c r="K25" s="39"/>
      <c r="L25" s="138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5" t="s">
        <v>37</v>
      </c>
      <c r="E26" s="39"/>
      <c r="F26" s="39"/>
      <c r="G26" s="39"/>
      <c r="H26" s="39"/>
      <c r="I26" s="137"/>
      <c r="J26" s="39"/>
      <c r="K26" s="39"/>
      <c r="L26" s="138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3"/>
      <c r="B27" s="144"/>
      <c r="C27" s="143"/>
      <c r="D27" s="143"/>
      <c r="E27" s="145" t="s">
        <v>19</v>
      </c>
      <c r="F27" s="145"/>
      <c r="G27" s="145"/>
      <c r="H27" s="145"/>
      <c r="I27" s="146"/>
      <c r="J27" s="143"/>
      <c r="K27" s="143"/>
      <c r="L27" s="147"/>
      <c r="S27" s="143"/>
      <c r="T27" s="143"/>
      <c r="U27" s="143"/>
      <c r="V27" s="143"/>
      <c r="W27" s="143"/>
      <c r="X27" s="143"/>
      <c r="Y27" s="143"/>
      <c r="Z27" s="143"/>
      <c r="AA27" s="143"/>
      <c r="AB27" s="143"/>
      <c r="AC27" s="143"/>
      <c r="AD27" s="143"/>
      <c r="AE27" s="143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137"/>
      <c r="J28" s="39"/>
      <c r="K28" s="39"/>
      <c r="L28" s="138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8"/>
      <c r="E29" s="148"/>
      <c r="F29" s="148"/>
      <c r="G29" s="148"/>
      <c r="H29" s="148"/>
      <c r="I29" s="149"/>
      <c r="J29" s="148"/>
      <c r="K29" s="148"/>
      <c r="L29" s="138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0" t="s">
        <v>39</v>
      </c>
      <c r="E30" s="39"/>
      <c r="F30" s="39"/>
      <c r="G30" s="39"/>
      <c r="H30" s="39"/>
      <c r="I30" s="137"/>
      <c r="J30" s="151">
        <f>ROUND(J83, 2)</f>
        <v>0</v>
      </c>
      <c r="K30" s="39"/>
      <c r="L30" s="138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8"/>
      <c r="E31" s="148"/>
      <c r="F31" s="148"/>
      <c r="G31" s="148"/>
      <c r="H31" s="148"/>
      <c r="I31" s="149"/>
      <c r="J31" s="148"/>
      <c r="K31" s="148"/>
      <c r="L31" s="138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2" t="s">
        <v>41</v>
      </c>
      <c r="G32" s="39"/>
      <c r="H32" s="39"/>
      <c r="I32" s="153" t="s">
        <v>40</v>
      </c>
      <c r="J32" s="152" t="s">
        <v>42</v>
      </c>
      <c r="K32" s="39"/>
      <c r="L32" s="138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43</v>
      </c>
      <c r="E33" s="135" t="s">
        <v>44</v>
      </c>
      <c r="F33" s="155">
        <f>ROUND((SUM(BE83:BE212)),  2)</f>
        <v>0</v>
      </c>
      <c r="G33" s="39"/>
      <c r="H33" s="39"/>
      <c r="I33" s="156">
        <v>0.20999999999999999</v>
      </c>
      <c r="J33" s="155">
        <f>ROUND(((SUM(BE83:BE212))*I33),  2)</f>
        <v>0</v>
      </c>
      <c r="K33" s="39"/>
      <c r="L33" s="138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5" t="s">
        <v>45</v>
      </c>
      <c r="F34" s="155">
        <f>ROUND((SUM(BF83:BF212)),  2)</f>
        <v>0</v>
      </c>
      <c r="G34" s="39"/>
      <c r="H34" s="39"/>
      <c r="I34" s="156">
        <v>0.14999999999999999</v>
      </c>
      <c r="J34" s="155">
        <f>ROUND(((SUM(BF83:BF212))*I34),  2)</f>
        <v>0</v>
      </c>
      <c r="K34" s="39"/>
      <c r="L34" s="138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5" t="s">
        <v>46</v>
      </c>
      <c r="F35" s="155">
        <f>ROUND((SUM(BG83:BG212)),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138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5" t="s">
        <v>47</v>
      </c>
      <c r="F36" s="155">
        <f>ROUND((SUM(BH83:BH212)),  2)</f>
        <v>0</v>
      </c>
      <c r="G36" s="39"/>
      <c r="H36" s="39"/>
      <c r="I36" s="156">
        <v>0.14999999999999999</v>
      </c>
      <c r="J36" s="155">
        <f>0</f>
        <v>0</v>
      </c>
      <c r="K36" s="39"/>
      <c r="L36" s="138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5" t="s">
        <v>48</v>
      </c>
      <c r="F37" s="155">
        <f>ROUND((SUM(BI83:BI212)),  2)</f>
        <v>0</v>
      </c>
      <c r="G37" s="39"/>
      <c r="H37" s="39"/>
      <c r="I37" s="156">
        <v>0</v>
      </c>
      <c r="J37" s="155">
        <f>0</f>
        <v>0</v>
      </c>
      <c r="K37" s="39"/>
      <c r="L37" s="138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137"/>
      <c r="J38" s="39"/>
      <c r="K38" s="39"/>
      <c r="L38" s="138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49</v>
      </c>
      <c r="E39" s="159"/>
      <c r="F39" s="159"/>
      <c r="G39" s="160" t="s">
        <v>50</v>
      </c>
      <c r="H39" s="161" t="s">
        <v>51</v>
      </c>
      <c r="I39" s="162"/>
      <c r="J39" s="163">
        <f>SUM(J30:J37)</f>
        <v>0</v>
      </c>
      <c r="K39" s="164"/>
      <c r="L39" s="138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65"/>
      <c r="C40" s="166"/>
      <c r="D40" s="166"/>
      <c r="E40" s="166"/>
      <c r="F40" s="166"/>
      <c r="G40" s="166"/>
      <c r="H40" s="166"/>
      <c r="I40" s="167"/>
      <c r="J40" s="166"/>
      <c r="K40" s="166"/>
      <c r="L40" s="138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68"/>
      <c r="C44" s="169"/>
      <c r="D44" s="169"/>
      <c r="E44" s="169"/>
      <c r="F44" s="169"/>
      <c r="G44" s="169"/>
      <c r="H44" s="169"/>
      <c r="I44" s="170"/>
      <c r="J44" s="169"/>
      <c r="K44" s="169"/>
      <c r="L44" s="138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96</v>
      </c>
      <c r="D45" s="41"/>
      <c r="E45" s="41"/>
      <c r="F45" s="41"/>
      <c r="G45" s="41"/>
      <c r="H45" s="41"/>
      <c r="I45" s="137"/>
      <c r="J45" s="41"/>
      <c r="K45" s="41"/>
      <c r="L45" s="138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137"/>
      <c r="J46" s="41"/>
      <c r="K46" s="41"/>
      <c r="L46" s="138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137"/>
      <c r="J47" s="41"/>
      <c r="K47" s="41"/>
      <c r="L47" s="138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71" t="str">
        <f>E7</f>
        <v>III/41020 Lovčovice - most ev.č.41020-02</v>
      </c>
      <c r="F48" s="33"/>
      <c r="G48" s="33"/>
      <c r="H48" s="33"/>
      <c r="I48" s="137"/>
      <c r="J48" s="41"/>
      <c r="K48" s="41"/>
      <c r="L48" s="138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94</v>
      </c>
      <c r="D49" s="41"/>
      <c r="E49" s="41"/>
      <c r="F49" s="41"/>
      <c r="G49" s="41"/>
      <c r="H49" s="41"/>
      <c r="I49" s="137"/>
      <c r="J49" s="41"/>
      <c r="K49" s="41"/>
      <c r="L49" s="138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SO 001 - Demolice stávajícího mostu</v>
      </c>
      <c r="F50" s="41"/>
      <c r="G50" s="41"/>
      <c r="H50" s="41"/>
      <c r="I50" s="137"/>
      <c r="J50" s="41"/>
      <c r="K50" s="41"/>
      <c r="L50" s="138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137"/>
      <c r="J51" s="41"/>
      <c r="K51" s="41"/>
      <c r="L51" s="138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 xml:space="preserve"> </v>
      </c>
      <c r="G52" s="41"/>
      <c r="H52" s="41"/>
      <c r="I52" s="141" t="s">
        <v>23</v>
      </c>
      <c r="J52" s="73" t="str">
        <f>IF(J12="","",J12)</f>
        <v>15. 1. 2020</v>
      </c>
      <c r="K52" s="41"/>
      <c r="L52" s="138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137"/>
      <c r="J53" s="41"/>
      <c r="K53" s="41"/>
      <c r="L53" s="138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>Kraj Vysočina - KSÚS</v>
      </c>
      <c r="G54" s="41"/>
      <c r="H54" s="41"/>
      <c r="I54" s="141" t="s">
        <v>32</v>
      </c>
      <c r="J54" s="37" t="str">
        <f>E21</f>
        <v>Ing. Jan Šedivý</v>
      </c>
      <c r="K54" s="41"/>
      <c r="L54" s="138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30</v>
      </c>
      <c r="D55" s="41"/>
      <c r="E55" s="41"/>
      <c r="F55" s="28" t="str">
        <f>IF(E18="","",E18)</f>
        <v>Vyplň údaj</v>
      </c>
      <c r="G55" s="41"/>
      <c r="H55" s="41"/>
      <c r="I55" s="141" t="s">
        <v>36</v>
      </c>
      <c r="J55" s="37" t="str">
        <f>E24</f>
        <v>Ing. Jan Šedivý</v>
      </c>
      <c r="K55" s="41"/>
      <c r="L55" s="138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137"/>
      <c r="J56" s="41"/>
      <c r="K56" s="41"/>
      <c r="L56" s="138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72" t="s">
        <v>97</v>
      </c>
      <c r="D57" s="173"/>
      <c r="E57" s="173"/>
      <c r="F57" s="173"/>
      <c r="G57" s="173"/>
      <c r="H57" s="173"/>
      <c r="I57" s="174"/>
      <c r="J57" s="175" t="s">
        <v>98</v>
      </c>
      <c r="K57" s="173"/>
      <c r="L57" s="138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137"/>
      <c r="J58" s="41"/>
      <c r="K58" s="41"/>
      <c r="L58" s="138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76" t="s">
        <v>71</v>
      </c>
      <c r="D59" s="41"/>
      <c r="E59" s="41"/>
      <c r="F59" s="41"/>
      <c r="G59" s="41"/>
      <c r="H59" s="41"/>
      <c r="I59" s="137"/>
      <c r="J59" s="103">
        <f>J83</f>
        <v>0</v>
      </c>
      <c r="K59" s="41"/>
      <c r="L59" s="138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99</v>
      </c>
    </row>
    <row r="60" s="9" customFormat="1" ht="24.96" customHeight="1">
      <c r="A60" s="9"/>
      <c r="B60" s="177"/>
      <c r="C60" s="178"/>
      <c r="D60" s="179" t="s">
        <v>210</v>
      </c>
      <c r="E60" s="180"/>
      <c r="F60" s="180"/>
      <c r="G60" s="180"/>
      <c r="H60" s="180"/>
      <c r="I60" s="181"/>
      <c r="J60" s="182">
        <f>J84</f>
        <v>0</v>
      </c>
      <c r="K60" s="178"/>
      <c r="L60" s="183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4" customFormat="1" ht="19.92" customHeight="1">
      <c r="A61" s="14"/>
      <c r="B61" s="248"/>
      <c r="C61" s="249"/>
      <c r="D61" s="250" t="s">
        <v>211</v>
      </c>
      <c r="E61" s="251"/>
      <c r="F61" s="251"/>
      <c r="G61" s="251"/>
      <c r="H61" s="251"/>
      <c r="I61" s="252"/>
      <c r="J61" s="253">
        <f>J85</f>
        <v>0</v>
      </c>
      <c r="K61" s="249"/>
      <c r="L61" s="254"/>
      <c r="S61" s="14"/>
      <c r="T61" s="14"/>
      <c r="U61" s="14"/>
      <c r="V61" s="14"/>
      <c r="W61" s="14"/>
      <c r="X61" s="14"/>
      <c r="Y61" s="14"/>
      <c r="Z61" s="14"/>
      <c r="AA61" s="14"/>
      <c r="AB61" s="14"/>
      <c r="AC61" s="14"/>
      <c r="AD61" s="14"/>
      <c r="AE61" s="14"/>
    </row>
    <row r="62" s="14" customFormat="1" ht="19.92" customHeight="1">
      <c r="A62" s="14"/>
      <c r="B62" s="248"/>
      <c r="C62" s="249"/>
      <c r="D62" s="250" t="s">
        <v>212</v>
      </c>
      <c r="E62" s="251"/>
      <c r="F62" s="251"/>
      <c r="G62" s="251"/>
      <c r="H62" s="251"/>
      <c r="I62" s="252"/>
      <c r="J62" s="253">
        <f>J138</f>
        <v>0</v>
      </c>
      <c r="K62" s="249"/>
      <c r="L62" s="254"/>
      <c r="S62" s="14"/>
      <c r="T62" s="14"/>
      <c r="U62" s="14"/>
      <c r="V62" s="14"/>
      <c r="W62" s="14"/>
      <c r="X62" s="14"/>
      <c r="Y62" s="14"/>
      <c r="Z62" s="14"/>
      <c r="AA62" s="14"/>
      <c r="AB62" s="14"/>
      <c r="AC62" s="14"/>
      <c r="AD62" s="14"/>
      <c r="AE62" s="14"/>
    </row>
    <row r="63" s="9" customFormat="1" ht="24.96" customHeight="1">
      <c r="A63" s="9"/>
      <c r="B63" s="177"/>
      <c r="C63" s="178"/>
      <c r="D63" s="179" t="s">
        <v>100</v>
      </c>
      <c r="E63" s="180"/>
      <c r="F63" s="180"/>
      <c r="G63" s="180"/>
      <c r="H63" s="180"/>
      <c r="I63" s="181"/>
      <c r="J63" s="182">
        <f>J173</f>
        <v>0</v>
      </c>
      <c r="K63" s="178"/>
      <c r="L63" s="183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</row>
    <row r="64" s="2" customFormat="1" ht="21.84" customHeight="1">
      <c r="A64" s="39"/>
      <c r="B64" s="40"/>
      <c r="C64" s="41"/>
      <c r="D64" s="41"/>
      <c r="E64" s="41"/>
      <c r="F64" s="41"/>
      <c r="G64" s="41"/>
      <c r="H64" s="41"/>
      <c r="I64" s="137"/>
      <c r="J64" s="41"/>
      <c r="K64" s="41"/>
      <c r="L64" s="138"/>
      <c r="S64" s="39"/>
      <c r="T64" s="39"/>
      <c r="U64" s="39"/>
      <c r="V64" s="39"/>
      <c r="W64" s="39"/>
      <c r="X64" s="39"/>
      <c r="Y64" s="39"/>
      <c r="Z64" s="39"/>
      <c r="AA64" s="39"/>
      <c r="AB64" s="39"/>
      <c r="AC64" s="39"/>
      <c r="AD64" s="39"/>
      <c r="AE64" s="39"/>
    </row>
    <row r="65" s="2" customFormat="1" ht="6.96" customHeight="1">
      <c r="A65" s="39"/>
      <c r="B65" s="60"/>
      <c r="C65" s="61"/>
      <c r="D65" s="61"/>
      <c r="E65" s="61"/>
      <c r="F65" s="61"/>
      <c r="G65" s="61"/>
      <c r="H65" s="61"/>
      <c r="I65" s="167"/>
      <c r="J65" s="61"/>
      <c r="K65" s="61"/>
      <c r="L65" s="138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9" s="2" customFormat="1" ht="6.96" customHeight="1">
      <c r="A69" s="39"/>
      <c r="B69" s="62"/>
      <c r="C69" s="63"/>
      <c r="D69" s="63"/>
      <c r="E69" s="63"/>
      <c r="F69" s="63"/>
      <c r="G69" s="63"/>
      <c r="H69" s="63"/>
      <c r="I69" s="170"/>
      <c r="J69" s="63"/>
      <c r="K69" s="63"/>
      <c r="L69" s="138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24.96" customHeight="1">
      <c r="A70" s="39"/>
      <c r="B70" s="40"/>
      <c r="C70" s="24" t="s">
        <v>101</v>
      </c>
      <c r="D70" s="41"/>
      <c r="E70" s="41"/>
      <c r="F70" s="41"/>
      <c r="G70" s="41"/>
      <c r="H70" s="41"/>
      <c r="I70" s="137"/>
      <c r="J70" s="41"/>
      <c r="K70" s="41"/>
      <c r="L70" s="138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6.96" customHeight="1">
      <c r="A71" s="39"/>
      <c r="B71" s="40"/>
      <c r="C71" s="41"/>
      <c r="D71" s="41"/>
      <c r="E71" s="41"/>
      <c r="F71" s="41"/>
      <c r="G71" s="41"/>
      <c r="H71" s="41"/>
      <c r="I71" s="137"/>
      <c r="J71" s="41"/>
      <c r="K71" s="41"/>
      <c r="L71" s="138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12" customHeight="1">
      <c r="A72" s="39"/>
      <c r="B72" s="40"/>
      <c r="C72" s="33" t="s">
        <v>16</v>
      </c>
      <c r="D72" s="41"/>
      <c r="E72" s="41"/>
      <c r="F72" s="41"/>
      <c r="G72" s="41"/>
      <c r="H72" s="41"/>
      <c r="I72" s="137"/>
      <c r="J72" s="41"/>
      <c r="K72" s="41"/>
      <c r="L72" s="138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16.5" customHeight="1">
      <c r="A73" s="39"/>
      <c r="B73" s="40"/>
      <c r="C73" s="41"/>
      <c r="D73" s="41"/>
      <c r="E73" s="171" t="str">
        <f>E7</f>
        <v>III/41020 Lovčovice - most ev.č.41020-02</v>
      </c>
      <c r="F73" s="33"/>
      <c r="G73" s="33"/>
      <c r="H73" s="33"/>
      <c r="I73" s="137"/>
      <c r="J73" s="41"/>
      <c r="K73" s="41"/>
      <c r="L73" s="138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12" customHeight="1">
      <c r="A74" s="39"/>
      <c r="B74" s="40"/>
      <c r="C74" s="33" t="s">
        <v>94</v>
      </c>
      <c r="D74" s="41"/>
      <c r="E74" s="41"/>
      <c r="F74" s="41"/>
      <c r="G74" s="41"/>
      <c r="H74" s="41"/>
      <c r="I74" s="137"/>
      <c r="J74" s="41"/>
      <c r="K74" s="41"/>
      <c r="L74" s="138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6.5" customHeight="1">
      <c r="A75" s="39"/>
      <c r="B75" s="40"/>
      <c r="C75" s="41"/>
      <c r="D75" s="41"/>
      <c r="E75" s="70" t="str">
        <f>E9</f>
        <v>SO 001 - Demolice stávajícího mostu</v>
      </c>
      <c r="F75" s="41"/>
      <c r="G75" s="41"/>
      <c r="H75" s="41"/>
      <c r="I75" s="137"/>
      <c r="J75" s="41"/>
      <c r="K75" s="41"/>
      <c r="L75" s="138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6.96" customHeight="1">
      <c r="A76" s="39"/>
      <c r="B76" s="40"/>
      <c r="C76" s="41"/>
      <c r="D76" s="41"/>
      <c r="E76" s="41"/>
      <c r="F76" s="41"/>
      <c r="G76" s="41"/>
      <c r="H76" s="41"/>
      <c r="I76" s="137"/>
      <c r="J76" s="41"/>
      <c r="K76" s="41"/>
      <c r="L76" s="138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2" customHeight="1">
      <c r="A77" s="39"/>
      <c r="B77" s="40"/>
      <c r="C77" s="33" t="s">
        <v>21</v>
      </c>
      <c r="D77" s="41"/>
      <c r="E77" s="41"/>
      <c r="F77" s="28" t="str">
        <f>F12</f>
        <v xml:space="preserve"> </v>
      </c>
      <c r="G77" s="41"/>
      <c r="H77" s="41"/>
      <c r="I77" s="141" t="s">
        <v>23</v>
      </c>
      <c r="J77" s="73" t="str">
        <f>IF(J12="","",J12)</f>
        <v>15. 1. 2020</v>
      </c>
      <c r="K77" s="41"/>
      <c r="L77" s="138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6.96" customHeight="1">
      <c r="A78" s="39"/>
      <c r="B78" s="40"/>
      <c r="C78" s="41"/>
      <c r="D78" s="41"/>
      <c r="E78" s="41"/>
      <c r="F78" s="41"/>
      <c r="G78" s="41"/>
      <c r="H78" s="41"/>
      <c r="I78" s="137"/>
      <c r="J78" s="41"/>
      <c r="K78" s="41"/>
      <c r="L78" s="138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5.15" customHeight="1">
      <c r="A79" s="39"/>
      <c r="B79" s="40"/>
      <c r="C79" s="33" t="s">
        <v>25</v>
      </c>
      <c r="D79" s="41"/>
      <c r="E79" s="41"/>
      <c r="F79" s="28" t="str">
        <f>E15</f>
        <v>Kraj Vysočina - KSÚS</v>
      </c>
      <c r="G79" s="41"/>
      <c r="H79" s="41"/>
      <c r="I79" s="141" t="s">
        <v>32</v>
      </c>
      <c r="J79" s="37" t="str">
        <f>E21</f>
        <v>Ing. Jan Šedivý</v>
      </c>
      <c r="K79" s="41"/>
      <c r="L79" s="138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5.15" customHeight="1">
      <c r="A80" s="39"/>
      <c r="B80" s="40"/>
      <c r="C80" s="33" t="s">
        <v>30</v>
      </c>
      <c r="D80" s="41"/>
      <c r="E80" s="41"/>
      <c r="F80" s="28" t="str">
        <f>IF(E18="","",E18)</f>
        <v>Vyplň údaj</v>
      </c>
      <c r="G80" s="41"/>
      <c r="H80" s="41"/>
      <c r="I80" s="141" t="s">
        <v>36</v>
      </c>
      <c r="J80" s="37" t="str">
        <f>E24</f>
        <v>Ing. Jan Šedivý</v>
      </c>
      <c r="K80" s="41"/>
      <c r="L80" s="138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0.32" customHeight="1">
      <c r="A81" s="39"/>
      <c r="B81" s="40"/>
      <c r="C81" s="41"/>
      <c r="D81" s="41"/>
      <c r="E81" s="41"/>
      <c r="F81" s="41"/>
      <c r="G81" s="41"/>
      <c r="H81" s="41"/>
      <c r="I81" s="137"/>
      <c r="J81" s="41"/>
      <c r="K81" s="41"/>
      <c r="L81" s="138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10" customFormat="1" ht="29.28" customHeight="1">
      <c r="A82" s="184"/>
      <c r="B82" s="185"/>
      <c r="C82" s="186" t="s">
        <v>102</v>
      </c>
      <c r="D82" s="187" t="s">
        <v>58</v>
      </c>
      <c r="E82" s="187" t="s">
        <v>54</v>
      </c>
      <c r="F82" s="187" t="s">
        <v>55</v>
      </c>
      <c r="G82" s="187" t="s">
        <v>103</v>
      </c>
      <c r="H82" s="187" t="s">
        <v>104</v>
      </c>
      <c r="I82" s="188" t="s">
        <v>105</v>
      </c>
      <c r="J82" s="187" t="s">
        <v>98</v>
      </c>
      <c r="K82" s="189" t="s">
        <v>106</v>
      </c>
      <c r="L82" s="190"/>
      <c r="M82" s="93" t="s">
        <v>19</v>
      </c>
      <c r="N82" s="94" t="s">
        <v>43</v>
      </c>
      <c r="O82" s="94" t="s">
        <v>107</v>
      </c>
      <c r="P82" s="94" t="s">
        <v>108</v>
      </c>
      <c r="Q82" s="94" t="s">
        <v>109</v>
      </c>
      <c r="R82" s="94" t="s">
        <v>110</v>
      </c>
      <c r="S82" s="94" t="s">
        <v>111</v>
      </c>
      <c r="T82" s="95" t="s">
        <v>112</v>
      </c>
      <c r="U82" s="184"/>
      <c r="V82" s="184"/>
      <c r="W82" s="184"/>
      <c r="X82" s="184"/>
      <c r="Y82" s="184"/>
      <c r="Z82" s="184"/>
      <c r="AA82" s="184"/>
      <c r="AB82" s="184"/>
      <c r="AC82" s="184"/>
      <c r="AD82" s="184"/>
      <c r="AE82" s="184"/>
    </row>
    <row r="83" s="2" customFormat="1" ht="22.8" customHeight="1">
      <c r="A83" s="39"/>
      <c r="B83" s="40"/>
      <c r="C83" s="100" t="s">
        <v>113</v>
      </c>
      <c r="D83" s="41"/>
      <c r="E83" s="41"/>
      <c r="F83" s="41"/>
      <c r="G83" s="41"/>
      <c r="H83" s="41"/>
      <c r="I83" s="137"/>
      <c r="J83" s="191">
        <f>BK83</f>
        <v>0</v>
      </c>
      <c r="K83" s="41"/>
      <c r="L83" s="45"/>
      <c r="M83" s="96"/>
      <c r="N83" s="192"/>
      <c r="O83" s="97"/>
      <c r="P83" s="193">
        <f>P84+P173</f>
        <v>0</v>
      </c>
      <c r="Q83" s="97"/>
      <c r="R83" s="193">
        <f>R84+R173</f>
        <v>0</v>
      </c>
      <c r="S83" s="97"/>
      <c r="T83" s="194">
        <f>T84+T173</f>
        <v>0</v>
      </c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T83" s="18" t="s">
        <v>72</v>
      </c>
      <c r="AU83" s="18" t="s">
        <v>99</v>
      </c>
      <c r="BK83" s="195">
        <f>BK84+BK173</f>
        <v>0</v>
      </c>
    </row>
    <row r="84" s="11" customFormat="1" ht="25.92" customHeight="1">
      <c r="A84" s="11"/>
      <c r="B84" s="196"/>
      <c r="C84" s="197"/>
      <c r="D84" s="198" t="s">
        <v>72</v>
      </c>
      <c r="E84" s="199" t="s">
        <v>213</v>
      </c>
      <c r="F84" s="199" t="s">
        <v>214</v>
      </c>
      <c r="G84" s="197"/>
      <c r="H84" s="197"/>
      <c r="I84" s="200"/>
      <c r="J84" s="201">
        <f>BK84</f>
        <v>0</v>
      </c>
      <c r="K84" s="197"/>
      <c r="L84" s="202"/>
      <c r="M84" s="203"/>
      <c r="N84" s="204"/>
      <c r="O84" s="204"/>
      <c r="P84" s="205">
        <f>P85+P138</f>
        <v>0</v>
      </c>
      <c r="Q84" s="204"/>
      <c r="R84" s="205">
        <f>R85+R138</f>
        <v>0</v>
      </c>
      <c r="S84" s="204"/>
      <c r="T84" s="206">
        <f>T85+T138</f>
        <v>0</v>
      </c>
      <c r="U84" s="11"/>
      <c r="V84" s="11"/>
      <c r="W84" s="11"/>
      <c r="X84" s="11"/>
      <c r="Y84" s="11"/>
      <c r="Z84" s="11"/>
      <c r="AA84" s="11"/>
      <c r="AB84" s="11"/>
      <c r="AC84" s="11"/>
      <c r="AD84" s="11"/>
      <c r="AE84" s="11"/>
      <c r="AR84" s="207" t="s">
        <v>81</v>
      </c>
      <c r="AT84" s="208" t="s">
        <v>72</v>
      </c>
      <c r="AU84" s="208" t="s">
        <v>73</v>
      </c>
      <c r="AY84" s="207" t="s">
        <v>117</v>
      </c>
      <c r="BK84" s="209">
        <f>BK85+BK138</f>
        <v>0</v>
      </c>
    </row>
    <row r="85" s="11" customFormat="1" ht="22.8" customHeight="1">
      <c r="A85" s="11"/>
      <c r="B85" s="196"/>
      <c r="C85" s="197"/>
      <c r="D85" s="198" t="s">
        <v>72</v>
      </c>
      <c r="E85" s="255" t="s">
        <v>81</v>
      </c>
      <c r="F85" s="255" t="s">
        <v>215</v>
      </c>
      <c r="G85" s="197"/>
      <c r="H85" s="197"/>
      <c r="I85" s="200"/>
      <c r="J85" s="256">
        <f>BK85</f>
        <v>0</v>
      </c>
      <c r="K85" s="197"/>
      <c r="L85" s="202"/>
      <c r="M85" s="203"/>
      <c r="N85" s="204"/>
      <c r="O85" s="204"/>
      <c r="P85" s="205">
        <f>SUM(P86:P137)</f>
        <v>0</v>
      </c>
      <c r="Q85" s="204"/>
      <c r="R85" s="205">
        <f>SUM(R86:R137)</f>
        <v>0</v>
      </c>
      <c r="S85" s="204"/>
      <c r="T85" s="206">
        <f>SUM(T86:T137)</f>
        <v>0</v>
      </c>
      <c r="U85" s="11"/>
      <c r="V85" s="11"/>
      <c r="W85" s="11"/>
      <c r="X85" s="11"/>
      <c r="Y85" s="11"/>
      <c r="Z85" s="11"/>
      <c r="AA85" s="11"/>
      <c r="AB85" s="11"/>
      <c r="AC85" s="11"/>
      <c r="AD85" s="11"/>
      <c r="AE85" s="11"/>
      <c r="AR85" s="207" t="s">
        <v>81</v>
      </c>
      <c r="AT85" s="208" t="s">
        <v>72</v>
      </c>
      <c r="AU85" s="208" t="s">
        <v>81</v>
      </c>
      <c r="AY85" s="207" t="s">
        <v>117</v>
      </c>
      <c r="BK85" s="209">
        <f>SUM(BK86:BK137)</f>
        <v>0</v>
      </c>
    </row>
    <row r="86" s="2" customFormat="1" ht="16.5" customHeight="1">
      <c r="A86" s="39"/>
      <c r="B86" s="40"/>
      <c r="C86" s="210" t="s">
        <v>81</v>
      </c>
      <c r="D86" s="210" t="s">
        <v>118</v>
      </c>
      <c r="E86" s="211" t="s">
        <v>216</v>
      </c>
      <c r="F86" s="212" t="s">
        <v>217</v>
      </c>
      <c r="G86" s="213" t="s">
        <v>218</v>
      </c>
      <c r="H86" s="214">
        <v>3.843</v>
      </c>
      <c r="I86" s="215"/>
      <c r="J86" s="216">
        <f>ROUND(I86*H86,2)</f>
        <v>0</v>
      </c>
      <c r="K86" s="212" t="s">
        <v>19</v>
      </c>
      <c r="L86" s="45"/>
      <c r="M86" s="217" t="s">
        <v>19</v>
      </c>
      <c r="N86" s="218" t="s">
        <v>44</v>
      </c>
      <c r="O86" s="85"/>
      <c r="P86" s="219">
        <f>O86*H86</f>
        <v>0</v>
      </c>
      <c r="Q86" s="219">
        <v>0</v>
      </c>
      <c r="R86" s="219">
        <f>Q86*H86</f>
        <v>0</v>
      </c>
      <c r="S86" s="219">
        <v>0</v>
      </c>
      <c r="T86" s="220">
        <f>S86*H86</f>
        <v>0</v>
      </c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R86" s="221" t="s">
        <v>116</v>
      </c>
      <c r="AT86" s="221" t="s">
        <v>118</v>
      </c>
      <c r="AU86" s="221" t="s">
        <v>83</v>
      </c>
      <c r="AY86" s="18" t="s">
        <v>117</v>
      </c>
      <c r="BE86" s="222">
        <f>IF(N86="základní",J86,0)</f>
        <v>0</v>
      </c>
      <c r="BF86" s="222">
        <f>IF(N86="snížená",J86,0)</f>
        <v>0</v>
      </c>
      <c r="BG86" s="222">
        <f>IF(N86="zákl. přenesená",J86,0)</f>
        <v>0</v>
      </c>
      <c r="BH86" s="222">
        <f>IF(N86="sníž. přenesená",J86,0)</f>
        <v>0</v>
      </c>
      <c r="BI86" s="222">
        <f>IF(N86="nulová",J86,0)</f>
        <v>0</v>
      </c>
      <c r="BJ86" s="18" t="s">
        <v>81</v>
      </c>
      <c r="BK86" s="222">
        <f>ROUND(I86*H86,2)</f>
        <v>0</v>
      </c>
      <c r="BL86" s="18" t="s">
        <v>116</v>
      </c>
      <c r="BM86" s="221" t="s">
        <v>219</v>
      </c>
    </row>
    <row r="87" s="12" customFormat="1">
      <c r="A87" s="12"/>
      <c r="B87" s="223"/>
      <c r="C87" s="224"/>
      <c r="D87" s="225" t="s">
        <v>125</v>
      </c>
      <c r="E87" s="226" t="s">
        <v>19</v>
      </c>
      <c r="F87" s="227" t="s">
        <v>220</v>
      </c>
      <c r="G87" s="224"/>
      <c r="H87" s="226" t="s">
        <v>19</v>
      </c>
      <c r="I87" s="228"/>
      <c r="J87" s="224"/>
      <c r="K87" s="224"/>
      <c r="L87" s="229"/>
      <c r="M87" s="230"/>
      <c r="N87" s="231"/>
      <c r="O87" s="231"/>
      <c r="P87" s="231"/>
      <c r="Q87" s="231"/>
      <c r="R87" s="231"/>
      <c r="S87" s="231"/>
      <c r="T87" s="232"/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T87" s="233" t="s">
        <v>125</v>
      </c>
      <c r="AU87" s="233" t="s">
        <v>83</v>
      </c>
      <c r="AV87" s="12" t="s">
        <v>81</v>
      </c>
      <c r="AW87" s="12" t="s">
        <v>35</v>
      </c>
      <c r="AX87" s="12" t="s">
        <v>73</v>
      </c>
      <c r="AY87" s="233" t="s">
        <v>117</v>
      </c>
    </row>
    <row r="88" s="12" customFormat="1">
      <c r="A88" s="12"/>
      <c r="B88" s="223"/>
      <c r="C88" s="224"/>
      <c r="D88" s="225" t="s">
        <v>125</v>
      </c>
      <c r="E88" s="226" t="s">
        <v>19</v>
      </c>
      <c r="F88" s="227" t="s">
        <v>221</v>
      </c>
      <c r="G88" s="224"/>
      <c r="H88" s="226" t="s">
        <v>19</v>
      </c>
      <c r="I88" s="228"/>
      <c r="J88" s="224"/>
      <c r="K88" s="224"/>
      <c r="L88" s="229"/>
      <c r="M88" s="230"/>
      <c r="N88" s="231"/>
      <c r="O88" s="231"/>
      <c r="P88" s="231"/>
      <c r="Q88" s="231"/>
      <c r="R88" s="231"/>
      <c r="S88" s="231"/>
      <c r="T88" s="232"/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T88" s="233" t="s">
        <v>125</v>
      </c>
      <c r="AU88" s="233" t="s">
        <v>83</v>
      </c>
      <c r="AV88" s="12" t="s">
        <v>81</v>
      </c>
      <c r="AW88" s="12" t="s">
        <v>35</v>
      </c>
      <c r="AX88" s="12" t="s">
        <v>73</v>
      </c>
      <c r="AY88" s="233" t="s">
        <v>117</v>
      </c>
    </row>
    <row r="89" s="13" customFormat="1">
      <c r="A89" s="13"/>
      <c r="B89" s="234"/>
      <c r="C89" s="235"/>
      <c r="D89" s="225" t="s">
        <v>125</v>
      </c>
      <c r="E89" s="236" t="s">
        <v>19</v>
      </c>
      <c r="F89" s="237" t="s">
        <v>222</v>
      </c>
      <c r="G89" s="235"/>
      <c r="H89" s="238">
        <v>3.843</v>
      </c>
      <c r="I89" s="239"/>
      <c r="J89" s="235"/>
      <c r="K89" s="235"/>
      <c r="L89" s="240"/>
      <c r="M89" s="241"/>
      <c r="N89" s="242"/>
      <c r="O89" s="242"/>
      <c r="P89" s="242"/>
      <c r="Q89" s="242"/>
      <c r="R89" s="242"/>
      <c r="S89" s="242"/>
      <c r="T89" s="243"/>
      <c r="U89" s="13"/>
      <c r="V89" s="13"/>
      <c r="W89" s="13"/>
      <c r="X89" s="13"/>
      <c r="Y89" s="13"/>
      <c r="Z89" s="13"/>
      <c r="AA89" s="13"/>
      <c r="AB89" s="13"/>
      <c r="AC89" s="13"/>
      <c r="AD89" s="13"/>
      <c r="AE89" s="13"/>
      <c r="AT89" s="244" t="s">
        <v>125</v>
      </c>
      <c r="AU89" s="244" t="s">
        <v>83</v>
      </c>
      <c r="AV89" s="13" t="s">
        <v>83</v>
      </c>
      <c r="AW89" s="13" t="s">
        <v>35</v>
      </c>
      <c r="AX89" s="13" t="s">
        <v>81</v>
      </c>
      <c r="AY89" s="244" t="s">
        <v>117</v>
      </c>
    </row>
    <row r="90" s="2" customFormat="1" ht="21.75" customHeight="1">
      <c r="A90" s="39"/>
      <c r="B90" s="40"/>
      <c r="C90" s="210" t="s">
        <v>83</v>
      </c>
      <c r="D90" s="210" t="s">
        <v>118</v>
      </c>
      <c r="E90" s="211" t="s">
        <v>223</v>
      </c>
      <c r="F90" s="212" t="s">
        <v>224</v>
      </c>
      <c r="G90" s="213" t="s">
        <v>218</v>
      </c>
      <c r="H90" s="214">
        <v>2.7719999999999998</v>
      </c>
      <c r="I90" s="215"/>
      <c r="J90" s="216">
        <f>ROUND(I90*H90,2)</f>
        <v>0</v>
      </c>
      <c r="K90" s="212" t="s">
        <v>19</v>
      </c>
      <c r="L90" s="45"/>
      <c r="M90" s="217" t="s">
        <v>19</v>
      </c>
      <c r="N90" s="218" t="s">
        <v>44</v>
      </c>
      <c r="O90" s="85"/>
      <c r="P90" s="219">
        <f>O90*H90</f>
        <v>0</v>
      </c>
      <c r="Q90" s="219">
        <v>0</v>
      </c>
      <c r="R90" s="219">
        <f>Q90*H90</f>
        <v>0</v>
      </c>
      <c r="S90" s="219">
        <v>0</v>
      </c>
      <c r="T90" s="220">
        <f>S90*H90</f>
        <v>0</v>
      </c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R90" s="221" t="s">
        <v>116</v>
      </c>
      <c r="AT90" s="221" t="s">
        <v>118</v>
      </c>
      <c r="AU90" s="221" t="s">
        <v>83</v>
      </c>
      <c r="AY90" s="18" t="s">
        <v>117</v>
      </c>
      <c r="BE90" s="222">
        <f>IF(N90="základní",J90,0)</f>
        <v>0</v>
      </c>
      <c r="BF90" s="222">
        <f>IF(N90="snížená",J90,0)</f>
        <v>0</v>
      </c>
      <c r="BG90" s="222">
        <f>IF(N90="zákl. přenesená",J90,0)</f>
        <v>0</v>
      </c>
      <c r="BH90" s="222">
        <f>IF(N90="sníž. přenesená",J90,0)</f>
        <v>0</v>
      </c>
      <c r="BI90" s="222">
        <f>IF(N90="nulová",J90,0)</f>
        <v>0</v>
      </c>
      <c r="BJ90" s="18" t="s">
        <v>81</v>
      </c>
      <c r="BK90" s="222">
        <f>ROUND(I90*H90,2)</f>
        <v>0</v>
      </c>
      <c r="BL90" s="18" t="s">
        <v>116</v>
      </c>
      <c r="BM90" s="221" t="s">
        <v>225</v>
      </c>
    </row>
    <row r="91" s="12" customFormat="1">
      <c r="A91" s="12"/>
      <c r="B91" s="223"/>
      <c r="C91" s="224"/>
      <c r="D91" s="225" t="s">
        <v>125</v>
      </c>
      <c r="E91" s="226" t="s">
        <v>19</v>
      </c>
      <c r="F91" s="227" t="s">
        <v>220</v>
      </c>
      <c r="G91" s="224"/>
      <c r="H91" s="226" t="s">
        <v>19</v>
      </c>
      <c r="I91" s="228"/>
      <c r="J91" s="224"/>
      <c r="K91" s="224"/>
      <c r="L91" s="229"/>
      <c r="M91" s="230"/>
      <c r="N91" s="231"/>
      <c r="O91" s="231"/>
      <c r="P91" s="231"/>
      <c r="Q91" s="231"/>
      <c r="R91" s="231"/>
      <c r="S91" s="231"/>
      <c r="T91" s="232"/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T91" s="233" t="s">
        <v>125</v>
      </c>
      <c r="AU91" s="233" t="s">
        <v>83</v>
      </c>
      <c r="AV91" s="12" t="s">
        <v>81</v>
      </c>
      <c r="AW91" s="12" t="s">
        <v>35</v>
      </c>
      <c r="AX91" s="12" t="s">
        <v>73</v>
      </c>
      <c r="AY91" s="233" t="s">
        <v>117</v>
      </c>
    </row>
    <row r="92" s="12" customFormat="1">
      <c r="A92" s="12"/>
      <c r="B92" s="223"/>
      <c r="C92" s="224"/>
      <c r="D92" s="225" t="s">
        <v>125</v>
      </c>
      <c r="E92" s="226" t="s">
        <v>19</v>
      </c>
      <c r="F92" s="227" t="s">
        <v>226</v>
      </c>
      <c r="G92" s="224"/>
      <c r="H92" s="226" t="s">
        <v>19</v>
      </c>
      <c r="I92" s="228"/>
      <c r="J92" s="224"/>
      <c r="K92" s="224"/>
      <c r="L92" s="229"/>
      <c r="M92" s="230"/>
      <c r="N92" s="231"/>
      <c r="O92" s="231"/>
      <c r="P92" s="231"/>
      <c r="Q92" s="231"/>
      <c r="R92" s="231"/>
      <c r="S92" s="231"/>
      <c r="T92" s="232"/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T92" s="233" t="s">
        <v>125</v>
      </c>
      <c r="AU92" s="233" t="s">
        <v>83</v>
      </c>
      <c r="AV92" s="12" t="s">
        <v>81</v>
      </c>
      <c r="AW92" s="12" t="s">
        <v>35</v>
      </c>
      <c r="AX92" s="12" t="s">
        <v>73</v>
      </c>
      <c r="AY92" s="233" t="s">
        <v>117</v>
      </c>
    </row>
    <row r="93" s="13" customFormat="1">
      <c r="A93" s="13"/>
      <c r="B93" s="234"/>
      <c r="C93" s="235"/>
      <c r="D93" s="225" t="s">
        <v>125</v>
      </c>
      <c r="E93" s="236" t="s">
        <v>19</v>
      </c>
      <c r="F93" s="237" t="s">
        <v>227</v>
      </c>
      <c r="G93" s="235"/>
      <c r="H93" s="238">
        <v>2.7719999999999998</v>
      </c>
      <c r="I93" s="239"/>
      <c r="J93" s="235"/>
      <c r="K93" s="235"/>
      <c r="L93" s="240"/>
      <c r="M93" s="241"/>
      <c r="N93" s="242"/>
      <c r="O93" s="242"/>
      <c r="P93" s="242"/>
      <c r="Q93" s="242"/>
      <c r="R93" s="242"/>
      <c r="S93" s="242"/>
      <c r="T93" s="243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44" t="s">
        <v>125</v>
      </c>
      <c r="AU93" s="244" t="s">
        <v>83</v>
      </c>
      <c r="AV93" s="13" t="s">
        <v>83</v>
      </c>
      <c r="AW93" s="13" t="s">
        <v>35</v>
      </c>
      <c r="AX93" s="13" t="s">
        <v>81</v>
      </c>
      <c r="AY93" s="244" t="s">
        <v>117</v>
      </c>
    </row>
    <row r="94" s="2" customFormat="1" ht="16.5" customHeight="1">
      <c r="A94" s="39"/>
      <c r="B94" s="40"/>
      <c r="C94" s="210" t="s">
        <v>132</v>
      </c>
      <c r="D94" s="210" t="s">
        <v>118</v>
      </c>
      <c r="E94" s="211" t="s">
        <v>228</v>
      </c>
      <c r="F94" s="212" t="s">
        <v>229</v>
      </c>
      <c r="G94" s="213" t="s">
        <v>230</v>
      </c>
      <c r="H94" s="214">
        <v>24</v>
      </c>
      <c r="I94" s="215"/>
      <c r="J94" s="216">
        <f>ROUND(I94*H94,2)</f>
        <v>0</v>
      </c>
      <c r="K94" s="212" t="s">
        <v>19</v>
      </c>
      <c r="L94" s="45"/>
      <c r="M94" s="217" t="s">
        <v>19</v>
      </c>
      <c r="N94" s="218" t="s">
        <v>44</v>
      </c>
      <c r="O94" s="85"/>
      <c r="P94" s="219">
        <f>O94*H94</f>
        <v>0</v>
      </c>
      <c r="Q94" s="219">
        <v>0</v>
      </c>
      <c r="R94" s="219">
        <f>Q94*H94</f>
        <v>0</v>
      </c>
      <c r="S94" s="219">
        <v>0</v>
      </c>
      <c r="T94" s="220">
        <f>S94*H94</f>
        <v>0</v>
      </c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R94" s="221" t="s">
        <v>116</v>
      </c>
      <c r="AT94" s="221" t="s">
        <v>118</v>
      </c>
      <c r="AU94" s="221" t="s">
        <v>83</v>
      </c>
      <c r="AY94" s="18" t="s">
        <v>117</v>
      </c>
      <c r="BE94" s="222">
        <f>IF(N94="základní",J94,0)</f>
        <v>0</v>
      </c>
      <c r="BF94" s="222">
        <f>IF(N94="snížená",J94,0)</f>
        <v>0</v>
      </c>
      <c r="BG94" s="222">
        <f>IF(N94="zákl. přenesená",J94,0)</f>
        <v>0</v>
      </c>
      <c r="BH94" s="222">
        <f>IF(N94="sníž. přenesená",J94,0)</f>
        <v>0</v>
      </c>
      <c r="BI94" s="222">
        <f>IF(N94="nulová",J94,0)</f>
        <v>0</v>
      </c>
      <c r="BJ94" s="18" t="s">
        <v>81</v>
      </c>
      <c r="BK94" s="222">
        <f>ROUND(I94*H94,2)</f>
        <v>0</v>
      </c>
      <c r="BL94" s="18" t="s">
        <v>116</v>
      </c>
      <c r="BM94" s="221" t="s">
        <v>231</v>
      </c>
    </row>
    <row r="95" s="12" customFormat="1">
      <c r="A95" s="12"/>
      <c r="B95" s="223"/>
      <c r="C95" s="224"/>
      <c r="D95" s="225" t="s">
        <v>125</v>
      </c>
      <c r="E95" s="226" t="s">
        <v>19</v>
      </c>
      <c r="F95" s="227" t="s">
        <v>232</v>
      </c>
      <c r="G95" s="224"/>
      <c r="H95" s="226" t="s">
        <v>19</v>
      </c>
      <c r="I95" s="228"/>
      <c r="J95" s="224"/>
      <c r="K95" s="224"/>
      <c r="L95" s="229"/>
      <c r="M95" s="230"/>
      <c r="N95" s="231"/>
      <c r="O95" s="231"/>
      <c r="P95" s="231"/>
      <c r="Q95" s="231"/>
      <c r="R95" s="231"/>
      <c r="S95" s="231"/>
      <c r="T95" s="232"/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T95" s="233" t="s">
        <v>125</v>
      </c>
      <c r="AU95" s="233" t="s">
        <v>83</v>
      </c>
      <c r="AV95" s="12" t="s">
        <v>81</v>
      </c>
      <c r="AW95" s="12" t="s">
        <v>35</v>
      </c>
      <c r="AX95" s="12" t="s">
        <v>73</v>
      </c>
      <c r="AY95" s="233" t="s">
        <v>117</v>
      </c>
    </row>
    <row r="96" s="12" customFormat="1">
      <c r="A96" s="12"/>
      <c r="B96" s="223"/>
      <c r="C96" s="224"/>
      <c r="D96" s="225" t="s">
        <v>125</v>
      </c>
      <c r="E96" s="226" t="s">
        <v>19</v>
      </c>
      <c r="F96" s="227" t="s">
        <v>233</v>
      </c>
      <c r="G96" s="224"/>
      <c r="H96" s="226" t="s">
        <v>19</v>
      </c>
      <c r="I96" s="228"/>
      <c r="J96" s="224"/>
      <c r="K96" s="224"/>
      <c r="L96" s="229"/>
      <c r="M96" s="230"/>
      <c r="N96" s="231"/>
      <c r="O96" s="231"/>
      <c r="P96" s="231"/>
      <c r="Q96" s="231"/>
      <c r="R96" s="231"/>
      <c r="S96" s="231"/>
      <c r="T96" s="232"/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T96" s="233" t="s">
        <v>125</v>
      </c>
      <c r="AU96" s="233" t="s">
        <v>83</v>
      </c>
      <c r="AV96" s="12" t="s">
        <v>81</v>
      </c>
      <c r="AW96" s="12" t="s">
        <v>35</v>
      </c>
      <c r="AX96" s="12" t="s">
        <v>73</v>
      </c>
      <c r="AY96" s="233" t="s">
        <v>117</v>
      </c>
    </row>
    <row r="97" s="12" customFormat="1">
      <c r="A97" s="12"/>
      <c r="B97" s="223"/>
      <c r="C97" s="224"/>
      <c r="D97" s="225" t="s">
        <v>125</v>
      </c>
      <c r="E97" s="226" t="s">
        <v>19</v>
      </c>
      <c r="F97" s="227" t="s">
        <v>234</v>
      </c>
      <c r="G97" s="224"/>
      <c r="H97" s="226" t="s">
        <v>19</v>
      </c>
      <c r="I97" s="228"/>
      <c r="J97" s="224"/>
      <c r="K97" s="224"/>
      <c r="L97" s="229"/>
      <c r="M97" s="230"/>
      <c r="N97" s="231"/>
      <c r="O97" s="231"/>
      <c r="P97" s="231"/>
      <c r="Q97" s="231"/>
      <c r="R97" s="231"/>
      <c r="S97" s="231"/>
      <c r="T97" s="232"/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T97" s="233" t="s">
        <v>125</v>
      </c>
      <c r="AU97" s="233" t="s">
        <v>83</v>
      </c>
      <c r="AV97" s="12" t="s">
        <v>81</v>
      </c>
      <c r="AW97" s="12" t="s">
        <v>35</v>
      </c>
      <c r="AX97" s="12" t="s">
        <v>73</v>
      </c>
      <c r="AY97" s="233" t="s">
        <v>117</v>
      </c>
    </row>
    <row r="98" s="13" customFormat="1">
      <c r="A98" s="13"/>
      <c r="B98" s="234"/>
      <c r="C98" s="235"/>
      <c r="D98" s="225" t="s">
        <v>125</v>
      </c>
      <c r="E98" s="236" t="s">
        <v>19</v>
      </c>
      <c r="F98" s="237" t="s">
        <v>235</v>
      </c>
      <c r="G98" s="235"/>
      <c r="H98" s="238">
        <v>24</v>
      </c>
      <c r="I98" s="239"/>
      <c r="J98" s="235"/>
      <c r="K98" s="235"/>
      <c r="L98" s="240"/>
      <c r="M98" s="241"/>
      <c r="N98" s="242"/>
      <c r="O98" s="242"/>
      <c r="P98" s="242"/>
      <c r="Q98" s="242"/>
      <c r="R98" s="242"/>
      <c r="S98" s="242"/>
      <c r="T98" s="243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44" t="s">
        <v>125</v>
      </c>
      <c r="AU98" s="244" t="s">
        <v>83</v>
      </c>
      <c r="AV98" s="13" t="s">
        <v>83</v>
      </c>
      <c r="AW98" s="13" t="s">
        <v>35</v>
      </c>
      <c r="AX98" s="13" t="s">
        <v>81</v>
      </c>
      <c r="AY98" s="244" t="s">
        <v>117</v>
      </c>
    </row>
    <row r="99" s="2" customFormat="1" ht="16.5" customHeight="1">
      <c r="A99" s="39"/>
      <c r="B99" s="40"/>
      <c r="C99" s="210" t="s">
        <v>116</v>
      </c>
      <c r="D99" s="210" t="s">
        <v>118</v>
      </c>
      <c r="E99" s="211" t="s">
        <v>236</v>
      </c>
      <c r="F99" s="212" t="s">
        <v>237</v>
      </c>
      <c r="G99" s="213" t="s">
        <v>218</v>
      </c>
      <c r="H99" s="214">
        <v>27.888999999999999</v>
      </c>
      <c r="I99" s="215"/>
      <c r="J99" s="216">
        <f>ROUND(I99*H99,2)</f>
        <v>0</v>
      </c>
      <c r="K99" s="212" t="s">
        <v>19</v>
      </c>
      <c r="L99" s="45"/>
      <c r="M99" s="217" t="s">
        <v>19</v>
      </c>
      <c r="N99" s="218" t="s">
        <v>44</v>
      </c>
      <c r="O99" s="85"/>
      <c r="P99" s="219">
        <f>O99*H99</f>
        <v>0</v>
      </c>
      <c r="Q99" s="219">
        <v>0</v>
      </c>
      <c r="R99" s="219">
        <f>Q99*H99</f>
        <v>0</v>
      </c>
      <c r="S99" s="219">
        <v>0</v>
      </c>
      <c r="T99" s="220">
        <f>S99*H99</f>
        <v>0</v>
      </c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R99" s="221" t="s">
        <v>116</v>
      </c>
      <c r="AT99" s="221" t="s">
        <v>118</v>
      </c>
      <c r="AU99" s="221" t="s">
        <v>83</v>
      </c>
      <c r="AY99" s="18" t="s">
        <v>117</v>
      </c>
      <c r="BE99" s="222">
        <f>IF(N99="základní",J99,0)</f>
        <v>0</v>
      </c>
      <c r="BF99" s="222">
        <f>IF(N99="snížená",J99,0)</f>
        <v>0</v>
      </c>
      <c r="BG99" s="222">
        <f>IF(N99="zákl. přenesená",J99,0)</f>
        <v>0</v>
      </c>
      <c r="BH99" s="222">
        <f>IF(N99="sníž. přenesená",J99,0)</f>
        <v>0</v>
      </c>
      <c r="BI99" s="222">
        <f>IF(N99="nulová",J99,0)</f>
        <v>0</v>
      </c>
      <c r="BJ99" s="18" t="s">
        <v>81</v>
      </c>
      <c r="BK99" s="222">
        <f>ROUND(I99*H99,2)</f>
        <v>0</v>
      </c>
      <c r="BL99" s="18" t="s">
        <v>116</v>
      </c>
      <c r="BM99" s="221" t="s">
        <v>238</v>
      </c>
    </row>
    <row r="100" s="12" customFormat="1">
      <c r="A100" s="12"/>
      <c r="B100" s="223"/>
      <c r="C100" s="224"/>
      <c r="D100" s="225" t="s">
        <v>125</v>
      </c>
      <c r="E100" s="226" t="s">
        <v>19</v>
      </c>
      <c r="F100" s="227" t="s">
        <v>220</v>
      </c>
      <c r="G100" s="224"/>
      <c r="H100" s="226" t="s">
        <v>19</v>
      </c>
      <c r="I100" s="228"/>
      <c r="J100" s="224"/>
      <c r="K100" s="224"/>
      <c r="L100" s="229"/>
      <c r="M100" s="230"/>
      <c r="N100" s="231"/>
      <c r="O100" s="231"/>
      <c r="P100" s="231"/>
      <c r="Q100" s="231"/>
      <c r="R100" s="231"/>
      <c r="S100" s="231"/>
      <c r="T100" s="232"/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T100" s="233" t="s">
        <v>125</v>
      </c>
      <c r="AU100" s="233" t="s">
        <v>83</v>
      </c>
      <c r="AV100" s="12" t="s">
        <v>81</v>
      </c>
      <c r="AW100" s="12" t="s">
        <v>35</v>
      </c>
      <c r="AX100" s="12" t="s">
        <v>73</v>
      </c>
      <c r="AY100" s="233" t="s">
        <v>117</v>
      </c>
    </row>
    <row r="101" s="12" customFormat="1">
      <c r="A101" s="12"/>
      <c r="B101" s="223"/>
      <c r="C101" s="224"/>
      <c r="D101" s="225" t="s">
        <v>125</v>
      </c>
      <c r="E101" s="226" t="s">
        <v>19</v>
      </c>
      <c r="F101" s="227" t="s">
        <v>239</v>
      </c>
      <c r="G101" s="224"/>
      <c r="H101" s="226" t="s">
        <v>19</v>
      </c>
      <c r="I101" s="228"/>
      <c r="J101" s="224"/>
      <c r="K101" s="224"/>
      <c r="L101" s="229"/>
      <c r="M101" s="230"/>
      <c r="N101" s="231"/>
      <c r="O101" s="231"/>
      <c r="P101" s="231"/>
      <c r="Q101" s="231"/>
      <c r="R101" s="231"/>
      <c r="S101" s="231"/>
      <c r="T101" s="232"/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T101" s="233" t="s">
        <v>125</v>
      </c>
      <c r="AU101" s="233" t="s">
        <v>83</v>
      </c>
      <c r="AV101" s="12" t="s">
        <v>81</v>
      </c>
      <c r="AW101" s="12" t="s">
        <v>35</v>
      </c>
      <c r="AX101" s="12" t="s">
        <v>73</v>
      </c>
      <c r="AY101" s="233" t="s">
        <v>117</v>
      </c>
    </row>
    <row r="102" s="12" customFormat="1">
      <c r="A102" s="12"/>
      <c r="B102" s="223"/>
      <c r="C102" s="224"/>
      <c r="D102" s="225" t="s">
        <v>125</v>
      </c>
      <c r="E102" s="226" t="s">
        <v>19</v>
      </c>
      <c r="F102" s="227" t="s">
        <v>240</v>
      </c>
      <c r="G102" s="224"/>
      <c r="H102" s="226" t="s">
        <v>19</v>
      </c>
      <c r="I102" s="228"/>
      <c r="J102" s="224"/>
      <c r="K102" s="224"/>
      <c r="L102" s="229"/>
      <c r="M102" s="230"/>
      <c r="N102" s="231"/>
      <c r="O102" s="231"/>
      <c r="P102" s="231"/>
      <c r="Q102" s="231"/>
      <c r="R102" s="231"/>
      <c r="S102" s="231"/>
      <c r="T102" s="232"/>
      <c r="U102" s="12"/>
      <c r="V102" s="12"/>
      <c r="W102" s="12"/>
      <c r="X102" s="12"/>
      <c r="Y102" s="12"/>
      <c r="Z102" s="12"/>
      <c r="AA102" s="12"/>
      <c r="AB102" s="12"/>
      <c r="AC102" s="12"/>
      <c r="AD102" s="12"/>
      <c r="AE102" s="12"/>
      <c r="AT102" s="233" t="s">
        <v>125</v>
      </c>
      <c r="AU102" s="233" t="s">
        <v>83</v>
      </c>
      <c r="AV102" s="12" t="s">
        <v>81</v>
      </c>
      <c r="AW102" s="12" t="s">
        <v>35</v>
      </c>
      <c r="AX102" s="12" t="s">
        <v>73</v>
      </c>
      <c r="AY102" s="233" t="s">
        <v>117</v>
      </c>
    </row>
    <row r="103" s="13" customFormat="1">
      <c r="A103" s="13"/>
      <c r="B103" s="234"/>
      <c r="C103" s="235"/>
      <c r="D103" s="225" t="s">
        <v>125</v>
      </c>
      <c r="E103" s="236" t="s">
        <v>19</v>
      </c>
      <c r="F103" s="237" t="s">
        <v>241</v>
      </c>
      <c r="G103" s="235"/>
      <c r="H103" s="238">
        <v>3.8799999999999999</v>
      </c>
      <c r="I103" s="239"/>
      <c r="J103" s="235"/>
      <c r="K103" s="235"/>
      <c r="L103" s="240"/>
      <c r="M103" s="241"/>
      <c r="N103" s="242"/>
      <c r="O103" s="242"/>
      <c r="P103" s="242"/>
      <c r="Q103" s="242"/>
      <c r="R103" s="242"/>
      <c r="S103" s="242"/>
      <c r="T103" s="243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44" t="s">
        <v>125</v>
      </c>
      <c r="AU103" s="244" t="s">
        <v>83</v>
      </c>
      <c r="AV103" s="13" t="s">
        <v>83</v>
      </c>
      <c r="AW103" s="13" t="s">
        <v>35</v>
      </c>
      <c r="AX103" s="13" t="s">
        <v>73</v>
      </c>
      <c r="AY103" s="244" t="s">
        <v>117</v>
      </c>
    </row>
    <row r="104" s="12" customFormat="1">
      <c r="A104" s="12"/>
      <c r="B104" s="223"/>
      <c r="C104" s="224"/>
      <c r="D104" s="225" t="s">
        <v>125</v>
      </c>
      <c r="E104" s="226" t="s">
        <v>19</v>
      </c>
      <c r="F104" s="227" t="s">
        <v>242</v>
      </c>
      <c r="G104" s="224"/>
      <c r="H104" s="226" t="s">
        <v>19</v>
      </c>
      <c r="I104" s="228"/>
      <c r="J104" s="224"/>
      <c r="K104" s="224"/>
      <c r="L104" s="229"/>
      <c r="M104" s="230"/>
      <c r="N104" s="231"/>
      <c r="O104" s="231"/>
      <c r="P104" s="231"/>
      <c r="Q104" s="231"/>
      <c r="R104" s="231"/>
      <c r="S104" s="231"/>
      <c r="T104" s="232"/>
      <c r="U104" s="12"/>
      <c r="V104" s="12"/>
      <c r="W104" s="12"/>
      <c r="X104" s="12"/>
      <c r="Y104" s="12"/>
      <c r="Z104" s="12"/>
      <c r="AA104" s="12"/>
      <c r="AB104" s="12"/>
      <c r="AC104" s="12"/>
      <c r="AD104" s="12"/>
      <c r="AE104" s="12"/>
      <c r="AT104" s="233" t="s">
        <v>125</v>
      </c>
      <c r="AU104" s="233" t="s">
        <v>83</v>
      </c>
      <c r="AV104" s="12" t="s">
        <v>81</v>
      </c>
      <c r="AW104" s="12" t="s">
        <v>35</v>
      </c>
      <c r="AX104" s="12" t="s">
        <v>73</v>
      </c>
      <c r="AY104" s="233" t="s">
        <v>117</v>
      </c>
    </row>
    <row r="105" s="13" customFormat="1">
      <c r="A105" s="13"/>
      <c r="B105" s="234"/>
      <c r="C105" s="235"/>
      <c r="D105" s="225" t="s">
        <v>125</v>
      </c>
      <c r="E105" s="236" t="s">
        <v>19</v>
      </c>
      <c r="F105" s="237" t="s">
        <v>243</v>
      </c>
      <c r="G105" s="235"/>
      <c r="H105" s="238">
        <v>24.009</v>
      </c>
      <c r="I105" s="239"/>
      <c r="J105" s="235"/>
      <c r="K105" s="235"/>
      <c r="L105" s="240"/>
      <c r="M105" s="241"/>
      <c r="N105" s="242"/>
      <c r="O105" s="242"/>
      <c r="P105" s="242"/>
      <c r="Q105" s="242"/>
      <c r="R105" s="242"/>
      <c r="S105" s="242"/>
      <c r="T105" s="243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44" t="s">
        <v>125</v>
      </c>
      <c r="AU105" s="244" t="s">
        <v>83</v>
      </c>
      <c r="AV105" s="13" t="s">
        <v>83</v>
      </c>
      <c r="AW105" s="13" t="s">
        <v>35</v>
      </c>
      <c r="AX105" s="13" t="s">
        <v>73</v>
      </c>
      <c r="AY105" s="244" t="s">
        <v>117</v>
      </c>
    </row>
    <row r="106" s="15" customFormat="1">
      <c r="A106" s="15"/>
      <c r="B106" s="257"/>
      <c r="C106" s="258"/>
      <c r="D106" s="225" t="s">
        <v>125</v>
      </c>
      <c r="E106" s="259" t="s">
        <v>19</v>
      </c>
      <c r="F106" s="260" t="s">
        <v>244</v>
      </c>
      <c r="G106" s="258"/>
      <c r="H106" s="261">
        <v>27.888999999999999</v>
      </c>
      <c r="I106" s="262"/>
      <c r="J106" s="258"/>
      <c r="K106" s="258"/>
      <c r="L106" s="263"/>
      <c r="M106" s="264"/>
      <c r="N106" s="265"/>
      <c r="O106" s="265"/>
      <c r="P106" s="265"/>
      <c r="Q106" s="265"/>
      <c r="R106" s="265"/>
      <c r="S106" s="265"/>
      <c r="T106" s="266"/>
      <c r="U106" s="15"/>
      <c r="V106" s="15"/>
      <c r="W106" s="15"/>
      <c r="X106" s="15"/>
      <c r="Y106" s="15"/>
      <c r="Z106" s="15"/>
      <c r="AA106" s="15"/>
      <c r="AB106" s="15"/>
      <c r="AC106" s="15"/>
      <c r="AD106" s="15"/>
      <c r="AE106" s="15"/>
      <c r="AT106" s="267" t="s">
        <v>125</v>
      </c>
      <c r="AU106" s="267" t="s">
        <v>83</v>
      </c>
      <c r="AV106" s="15" t="s">
        <v>116</v>
      </c>
      <c r="AW106" s="15" t="s">
        <v>35</v>
      </c>
      <c r="AX106" s="15" t="s">
        <v>81</v>
      </c>
      <c r="AY106" s="267" t="s">
        <v>117</v>
      </c>
    </row>
    <row r="107" s="2" customFormat="1" ht="16.5" customHeight="1">
      <c r="A107" s="39"/>
      <c r="B107" s="40"/>
      <c r="C107" s="210" t="s">
        <v>140</v>
      </c>
      <c r="D107" s="210" t="s">
        <v>118</v>
      </c>
      <c r="E107" s="211" t="s">
        <v>245</v>
      </c>
      <c r="F107" s="212" t="s">
        <v>246</v>
      </c>
      <c r="G107" s="213" t="s">
        <v>218</v>
      </c>
      <c r="H107" s="214">
        <v>28.800000000000001</v>
      </c>
      <c r="I107" s="215"/>
      <c r="J107" s="216">
        <f>ROUND(I107*H107,2)</f>
        <v>0</v>
      </c>
      <c r="K107" s="212" t="s">
        <v>19</v>
      </c>
      <c r="L107" s="45"/>
      <c r="M107" s="217" t="s">
        <v>19</v>
      </c>
      <c r="N107" s="218" t="s">
        <v>44</v>
      </c>
      <c r="O107" s="85"/>
      <c r="P107" s="219">
        <f>O107*H107</f>
        <v>0</v>
      </c>
      <c r="Q107" s="219">
        <v>0</v>
      </c>
      <c r="R107" s="219">
        <f>Q107*H107</f>
        <v>0</v>
      </c>
      <c r="S107" s="219">
        <v>0</v>
      </c>
      <c r="T107" s="220">
        <f>S107*H107</f>
        <v>0</v>
      </c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R107" s="221" t="s">
        <v>116</v>
      </c>
      <c r="AT107" s="221" t="s">
        <v>118</v>
      </c>
      <c r="AU107" s="221" t="s">
        <v>83</v>
      </c>
      <c r="AY107" s="18" t="s">
        <v>117</v>
      </c>
      <c r="BE107" s="222">
        <f>IF(N107="základní",J107,0)</f>
        <v>0</v>
      </c>
      <c r="BF107" s="222">
        <f>IF(N107="snížená",J107,0)</f>
        <v>0</v>
      </c>
      <c r="BG107" s="222">
        <f>IF(N107="zákl. přenesená",J107,0)</f>
        <v>0</v>
      </c>
      <c r="BH107" s="222">
        <f>IF(N107="sníž. přenesená",J107,0)</f>
        <v>0</v>
      </c>
      <c r="BI107" s="222">
        <f>IF(N107="nulová",J107,0)</f>
        <v>0</v>
      </c>
      <c r="BJ107" s="18" t="s">
        <v>81</v>
      </c>
      <c r="BK107" s="222">
        <f>ROUND(I107*H107,2)</f>
        <v>0</v>
      </c>
      <c r="BL107" s="18" t="s">
        <v>116</v>
      </c>
      <c r="BM107" s="221" t="s">
        <v>247</v>
      </c>
    </row>
    <row r="108" s="12" customFormat="1">
      <c r="A108" s="12"/>
      <c r="B108" s="223"/>
      <c r="C108" s="224"/>
      <c r="D108" s="225" t="s">
        <v>125</v>
      </c>
      <c r="E108" s="226" t="s">
        <v>19</v>
      </c>
      <c r="F108" s="227" t="s">
        <v>220</v>
      </c>
      <c r="G108" s="224"/>
      <c r="H108" s="226" t="s">
        <v>19</v>
      </c>
      <c r="I108" s="228"/>
      <c r="J108" s="224"/>
      <c r="K108" s="224"/>
      <c r="L108" s="229"/>
      <c r="M108" s="230"/>
      <c r="N108" s="231"/>
      <c r="O108" s="231"/>
      <c r="P108" s="231"/>
      <c r="Q108" s="231"/>
      <c r="R108" s="231"/>
      <c r="S108" s="231"/>
      <c r="T108" s="232"/>
      <c r="U108" s="12"/>
      <c r="V108" s="12"/>
      <c r="W108" s="12"/>
      <c r="X108" s="12"/>
      <c r="Y108" s="12"/>
      <c r="Z108" s="12"/>
      <c r="AA108" s="12"/>
      <c r="AB108" s="12"/>
      <c r="AC108" s="12"/>
      <c r="AD108" s="12"/>
      <c r="AE108" s="12"/>
      <c r="AT108" s="233" t="s">
        <v>125</v>
      </c>
      <c r="AU108" s="233" t="s">
        <v>83</v>
      </c>
      <c r="AV108" s="12" t="s">
        <v>81</v>
      </c>
      <c r="AW108" s="12" t="s">
        <v>35</v>
      </c>
      <c r="AX108" s="12" t="s">
        <v>73</v>
      </c>
      <c r="AY108" s="233" t="s">
        <v>117</v>
      </c>
    </row>
    <row r="109" s="12" customFormat="1">
      <c r="A109" s="12"/>
      <c r="B109" s="223"/>
      <c r="C109" s="224"/>
      <c r="D109" s="225" t="s">
        <v>125</v>
      </c>
      <c r="E109" s="226" t="s">
        <v>19</v>
      </c>
      <c r="F109" s="227" t="s">
        <v>248</v>
      </c>
      <c r="G109" s="224"/>
      <c r="H109" s="226" t="s">
        <v>19</v>
      </c>
      <c r="I109" s="228"/>
      <c r="J109" s="224"/>
      <c r="K109" s="224"/>
      <c r="L109" s="229"/>
      <c r="M109" s="230"/>
      <c r="N109" s="231"/>
      <c r="O109" s="231"/>
      <c r="P109" s="231"/>
      <c r="Q109" s="231"/>
      <c r="R109" s="231"/>
      <c r="S109" s="231"/>
      <c r="T109" s="232"/>
      <c r="U109" s="12"/>
      <c r="V109" s="12"/>
      <c r="W109" s="12"/>
      <c r="X109" s="12"/>
      <c r="Y109" s="12"/>
      <c r="Z109" s="12"/>
      <c r="AA109" s="12"/>
      <c r="AB109" s="12"/>
      <c r="AC109" s="12"/>
      <c r="AD109" s="12"/>
      <c r="AE109" s="12"/>
      <c r="AT109" s="233" t="s">
        <v>125</v>
      </c>
      <c r="AU109" s="233" t="s">
        <v>83</v>
      </c>
      <c r="AV109" s="12" t="s">
        <v>81</v>
      </c>
      <c r="AW109" s="12" t="s">
        <v>35</v>
      </c>
      <c r="AX109" s="12" t="s">
        <v>73</v>
      </c>
      <c r="AY109" s="233" t="s">
        <v>117</v>
      </c>
    </row>
    <row r="110" s="12" customFormat="1">
      <c r="A110" s="12"/>
      <c r="B110" s="223"/>
      <c r="C110" s="224"/>
      <c r="D110" s="225" t="s">
        <v>125</v>
      </c>
      <c r="E110" s="226" t="s">
        <v>19</v>
      </c>
      <c r="F110" s="227" t="s">
        <v>234</v>
      </c>
      <c r="G110" s="224"/>
      <c r="H110" s="226" t="s">
        <v>19</v>
      </c>
      <c r="I110" s="228"/>
      <c r="J110" s="224"/>
      <c r="K110" s="224"/>
      <c r="L110" s="229"/>
      <c r="M110" s="230"/>
      <c r="N110" s="231"/>
      <c r="O110" s="231"/>
      <c r="P110" s="231"/>
      <c r="Q110" s="231"/>
      <c r="R110" s="231"/>
      <c r="S110" s="231"/>
      <c r="T110" s="232"/>
      <c r="U110" s="12"/>
      <c r="V110" s="12"/>
      <c r="W110" s="12"/>
      <c r="X110" s="12"/>
      <c r="Y110" s="12"/>
      <c r="Z110" s="12"/>
      <c r="AA110" s="12"/>
      <c r="AB110" s="12"/>
      <c r="AC110" s="12"/>
      <c r="AD110" s="12"/>
      <c r="AE110" s="12"/>
      <c r="AT110" s="233" t="s">
        <v>125</v>
      </c>
      <c r="AU110" s="233" t="s">
        <v>83</v>
      </c>
      <c r="AV110" s="12" t="s">
        <v>81</v>
      </c>
      <c r="AW110" s="12" t="s">
        <v>35</v>
      </c>
      <c r="AX110" s="12" t="s">
        <v>73</v>
      </c>
      <c r="AY110" s="233" t="s">
        <v>117</v>
      </c>
    </row>
    <row r="111" s="13" customFormat="1">
      <c r="A111" s="13"/>
      <c r="B111" s="234"/>
      <c r="C111" s="235"/>
      <c r="D111" s="225" t="s">
        <v>125</v>
      </c>
      <c r="E111" s="236" t="s">
        <v>19</v>
      </c>
      <c r="F111" s="237" t="s">
        <v>249</v>
      </c>
      <c r="G111" s="235"/>
      <c r="H111" s="238">
        <v>28.800000000000001</v>
      </c>
      <c r="I111" s="239"/>
      <c r="J111" s="235"/>
      <c r="K111" s="235"/>
      <c r="L111" s="240"/>
      <c r="M111" s="241"/>
      <c r="N111" s="242"/>
      <c r="O111" s="242"/>
      <c r="P111" s="242"/>
      <c r="Q111" s="242"/>
      <c r="R111" s="242"/>
      <c r="S111" s="242"/>
      <c r="T111" s="243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44" t="s">
        <v>125</v>
      </c>
      <c r="AU111" s="244" t="s">
        <v>83</v>
      </c>
      <c r="AV111" s="13" t="s">
        <v>83</v>
      </c>
      <c r="AW111" s="13" t="s">
        <v>35</v>
      </c>
      <c r="AX111" s="13" t="s">
        <v>81</v>
      </c>
      <c r="AY111" s="244" t="s">
        <v>117</v>
      </c>
    </row>
    <row r="112" s="2" customFormat="1" ht="21.75" customHeight="1">
      <c r="A112" s="39"/>
      <c r="B112" s="40"/>
      <c r="C112" s="210" t="s">
        <v>145</v>
      </c>
      <c r="D112" s="210" t="s">
        <v>118</v>
      </c>
      <c r="E112" s="211" t="s">
        <v>250</v>
      </c>
      <c r="F112" s="212" t="s">
        <v>251</v>
      </c>
      <c r="G112" s="213" t="s">
        <v>218</v>
      </c>
      <c r="H112" s="214">
        <v>127.446</v>
      </c>
      <c r="I112" s="215"/>
      <c r="J112" s="216">
        <f>ROUND(I112*H112,2)</f>
        <v>0</v>
      </c>
      <c r="K112" s="212" t="s">
        <v>19</v>
      </c>
      <c r="L112" s="45"/>
      <c r="M112" s="217" t="s">
        <v>19</v>
      </c>
      <c r="N112" s="218" t="s">
        <v>44</v>
      </c>
      <c r="O112" s="85"/>
      <c r="P112" s="219">
        <f>O112*H112</f>
        <v>0</v>
      </c>
      <c r="Q112" s="219">
        <v>0</v>
      </c>
      <c r="R112" s="219">
        <f>Q112*H112</f>
        <v>0</v>
      </c>
      <c r="S112" s="219">
        <v>0</v>
      </c>
      <c r="T112" s="220">
        <f>S112*H112</f>
        <v>0</v>
      </c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R112" s="221" t="s">
        <v>116</v>
      </c>
      <c r="AT112" s="221" t="s">
        <v>118</v>
      </c>
      <c r="AU112" s="221" t="s">
        <v>83</v>
      </c>
      <c r="AY112" s="18" t="s">
        <v>117</v>
      </c>
      <c r="BE112" s="222">
        <f>IF(N112="základní",J112,0)</f>
        <v>0</v>
      </c>
      <c r="BF112" s="222">
        <f>IF(N112="snížená",J112,0)</f>
        <v>0</v>
      </c>
      <c r="BG112" s="222">
        <f>IF(N112="zákl. přenesená",J112,0)</f>
        <v>0</v>
      </c>
      <c r="BH112" s="222">
        <f>IF(N112="sníž. přenesená",J112,0)</f>
        <v>0</v>
      </c>
      <c r="BI112" s="222">
        <f>IF(N112="nulová",J112,0)</f>
        <v>0</v>
      </c>
      <c r="BJ112" s="18" t="s">
        <v>81</v>
      </c>
      <c r="BK112" s="222">
        <f>ROUND(I112*H112,2)</f>
        <v>0</v>
      </c>
      <c r="BL112" s="18" t="s">
        <v>116</v>
      </c>
      <c r="BM112" s="221" t="s">
        <v>252</v>
      </c>
    </row>
    <row r="113" s="12" customFormat="1">
      <c r="A113" s="12"/>
      <c r="B113" s="223"/>
      <c r="C113" s="224"/>
      <c r="D113" s="225" t="s">
        <v>125</v>
      </c>
      <c r="E113" s="226" t="s">
        <v>19</v>
      </c>
      <c r="F113" s="227" t="s">
        <v>253</v>
      </c>
      <c r="G113" s="224"/>
      <c r="H113" s="226" t="s">
        <v>19</v>
      </c>
      <c r="I113" s="228"/>
      <c r="J113" s="224"/>
      <c r="K113" s="224"/>
      <c r="L113" s="229"/>
      <c r="M113" s="230"/>
      <c r="N113" s="231"/>
      <c r="O113" s="231"/>
      <c r="P113" s="231"/>
      <c r="Q113" s="231"/>
      <c r="R113" s="231"/>
      <c r="S113" s="231"/>
      <c r="T113" s="232"/>
      <c r="U113" s="12"/>
      <c r="V113" s="12"/>
      <c r="W113" s="12"/>
      <c r="X113" s="12"/>
      <c r="Y113" s="12"/>
      <c r="Z113" s="12"/>
      <c r="AA113" s="12"/>
      <c r="AB113" s="12"/>
      <c r="AC113" s="12"/>
      <c r="AD113" s="12"/>
      <c r="AE113" s="12"/>
      <c r="AT113" s="233" t="s">
        <v>125</v>
      </c>
      <c r="AU113" s="233" t="s">
        <v>83</v>
      </c>
      <c r="AV113" s="12" t="s">
        <v>81</v>
      </c>
      <c r="AW113" s="12" t="s">
        <v>35</v>
      </c>
      <c r="AX113" s="12" t="s">
        <v>73</v>
      </c>
      <c r="AY113" s="233" t="s">
        <v>117</v>
      </c>
    </row>
    <row r="114" s="12" customFormat="1">
      <c r="A114" s="12"/>
      <c r="B114" s="223"/>
      <c r="C114" s="224"/>
      <c r="D114" s="225" t="s">
        <v>125</v>
      </c>
      <c r="E114" s="226" t="s">
        <v>19</v>
      </c>
      <c r="F114" s="227" t="s">
        <v>254</v>
      </c>
      <c r="G114" s="224"/>
      <c r="H114" s="226" t="s">
        <v>19</v>
      </c>
      <c r="I114" s="228"/>
      <c r="J114" s="224"/>
      <c r="K114" s="224"/>
      <c r="L114" s="229"/>
      <c r="M114" s="230"/>
      <c r="N114" s="231"/>
      <c r="O114" s="231"/>
      <c r="P114" s="231"/>
      <c r="Q114" s="231"/>
      <c r="R114" s="231"/>
      <c r="S114" s="231"/>
      <c r="T114" s="232"/>
      <c r="U114" s="12"/>
      <c r="V114" s="12"/>
      <c r="W114" s="12"/>
      <c r="X114" s="12"/>
      <c r="Y114" s="12"/>
      <c r="Z114" s="12"/>
      <c r="AA114" s="12"/>
      <c r="AB114" s="12"/>
      <c r="AC114" s="12"/>
      <c r="AD114" s="12"/>
      <c r="AE114" s="12"/>
      <c r="AT114" s="233" t="s">
        <v>125</v>
      </c>
      <c r="AU114" s="233" t="s">
        <v>83</v>
      </c>
      <c r="AV114" s="12" t="s">
        <v>81</v>
      </c>
      <c r="AW114" s="12" t="s">
        <v>35</v>
      </c>
      <c r="AX114" s="12" t="s">
        <v>73</v>
      </c>
      <c r="AY114" s="233" t="s">
        <v>117</v>
      </c>
    </row>
    <row r="115" s="12" customFormat="1">
      <c r="A115" s="12"/>
      <c r="B115" s="223"/>
      <c r="C115" s="224"/>
      <c r="D115" s="225" t="s">
        <v>125</v>
      </c>
      <c r="E115" s="226" t="s">
        <v>19</v>
      </c>
      <c r="F115" s="227" t="s">
        <v>255</v>
      </c>
      <c r="G115" s="224"/>
      <c r="H115" s="226" t="s">
        <v>19</v>
      </c>
      <c r="I115" s="228"/>
      <c r="J115" s="224"/>
      <c r="K115" s="224"/>
      <c r="L115" s="229"/>
      <c r="M115" s="230"/>
      <c r="N115" s="231"/>
      <c r="O115" s="231"/>
      <c r="P115" s="231"/>
      <c r="Q115" s="231"/>
      <c r="R115" s="231"/>
      <c r="S115" s="231"/>
      <c r="T115" s="232"/>
      <c r="U115" s="12"/>
      <c r="V115" s="12"/>
      <c r="W115" s="12"/>
      <c r="X115" s="12"/>
      <c r="Y115" s="12"/>
      <c r="Z115" s="12"/>
      <c r="AA115" s="12"/>
      <c r="AB115" s="12"/>
      <c r="AC115" s="12"/>
      <c r="AD115" s="12"/>
      <c r="AE115" s="12"/>
      <c r="AT115" s="233" t="s">
        <v>125</v>
      </c>
      <c r="AU115" s="233" t="s">
        <v>83</v>
      </c>
      <c r="AV115" s="12" t="s">
        <v>81</v>
      </c>
      <c r="AW115" s="12" t="s">
        <v>35</v>
      </c>
      <c r="AX115" s="12" t="s">
        <v>73</v>
      </c>
      <c r="AY115" s="233" t="s">
        <v>117</v>
      </c>
    </row>
    <row r="116" s="12" customFormat="1">
      <c r="A116" s="12"/>
      <c r="B116" s="223"/>
      <c r="C116" s="224"/>
      <c r="D116" s="225" t="s">
        <v>125</v>
      </c>
      <c r="E116" s="226" t="s">
        <v>19</v>
      </c>
      <c r="F116" s="227" t="s">
        <v>256</v>
      </c>
      <c r="G116" s="224"/>
      <c r="H116" s="226" t="s">
        <v>19</v>
      </c>
      <c r="I116" s="228"/>
      <c r="J116" s="224"/>
      <c r="K116" s="224"/>
      <c r="L116" s="229"/>
      <c r="M116" s="230"/>
      <c r="N116" s="231"/>
      <c r="O116" s="231"/>
      <c r="P116" s="231"/>
      <c r="Q116" s="231"/>
      <c r="R116" s="231"/>
      <c r="S116" s="231"/>
      <c r="T116" s="232"/>
      <c r="U116" s="12"/>
      <c r="V116" s="12"/>
      <c r="W116" s="12"/>
      <c r="X116" s="12"/>
      <c r="Y116" s="12"/>
      <c r="Z116" s="12"/>
      <c r="AA116" s="12"/>
      <c r="AB116" s="12"/>
      <c r="AC116" s="12"/>
      <c r="AD116" s="12"/>
      <c r="AE116" s="12"/>
      <c r="AT116" s="233" t="s">
        <v>125</v>
      </c>
      <c r="AU116" s="233" t="s">
        <v>83</v>
      </c>
      <c r="AV116" s="12" t="s">
        <v>81</v>
      </c>
      <c r="AW116" s="12" t="s">
        <v>35</v>
      </c>
      <c r="AX116" s="12" t="s">
        <v>73</v>
      </c>
      <c r="AY116" s="233" t="s">
        <v>117</v>
      </c>
    </row>
    <row r="117" s="13" customFormat="1">
      <c r="A117" s="13"/>
      <c r="B117" s="234"/>
      <c r="C117" s="235"/>
      <c r="D117" s="225" t="s">
        <v>125</v>
      </c>
      <c r="E117" s="236" t="s">
        <v>19</v>
      </c>
      <c r="F117" s="237" t="s">
        <v>257</v>
      </c>
      <c r="G117" s="235"/>
      <c r="H117" s="238">
        <v>82.409999999999997</v>
      </c>
      <c r="I117" s="239"/>
      <c r="J117" s="235"/>
      <c r="K117" s="235"/>
      <c r="L117" s="240"/>
      <c r="M117" s="241"/>
      <c r="N117" s="242"/>
      <c r="O117" s="242"/>
      <c r="P117" s="242"/>
      <c r="Q117" s="242"/>
      <c r="R117" s="242"/>
      <c r="S117" s="242"/>
      <c r="T117" s="243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44" t="s">
        <v>125</v>
      </c>
      <c r="AU117" s="244" t="s">
        <v>83</v>
      </c>
      <c r="AV117" s="13" t="s">
        <v>83</v>
      </c>
      <c r="AW117" s="13" t="s">
        <v>35</v>
      </c>
      <c r="AX117" s="13" t="s">
        <v>73</v>
      </c>
      <c r="AY117" s="244" t="s">
        <v>117</v>
      </c>
    </row>
    <row r="118" s="12" customFormat="1">
      <c r="A118" s="12"/>
      <c r="B118" s="223"/>
      <c r="C118" s="224"/>
      <c r="D118" s="225" t="s">
        <v>125</v>
      </c>
      <c r="E118" s="226" t="s">
        <v>19</v>
      </c>
      <c r="F118" s="227" t="s">
        <v>258</v>
      </c>
      <c r="G118" s="224"/>
      <c r="H118" s="226" t="s">
        <v>19</v>
      </c>
      <c r="I118" s="228"/>
      <c r="J118" s="224"/>
      <c r="K118" s="224"/>
      <c r="L118" s="229"/>
      <c r="M118" s="230"/>
      <c r="N118" s="231"/>
      <c r="O118" s="231"/>
      <c r="P118" s="231"/>
      <c r="Q118" s="231"/>
      <c r="R118" s="231"/>
      <c r="S118" s="231"/>
      <c r="T118" s="232"/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T118" s="233" t="s">
        <v>125</v>
      </c>
      <c r="AU118" s="233" t="s">
        <v>83</v>
      </c>
      <c r="AV118" s="12" t="s">
        <v>81</v>
      </c>
      <c r="AW118" s="12" t="s">
        <v>35</v>
      </c>
      <c r="AX118" s="12" t="s">
        <v>73</v>
      </c>
      <c r="AY118" s="233" t="s">
        <v>117</v>
      </c>
    </row>
    <row r="119" s="13" customFormat="1">
      <c r="A119" s="13"/>
      <c r="B119" s="234"/>
      <c r="C119" s="235"/>
      <c r="D119" s="225" t="s">
        <v>125</v>
      </c>
      <c r="E119" s="236" t="s">
        <v>19</v>
      </c>
      <c r="F119" s="237" t="s">
        <v>259</v>
      </c>
      <c r="G119" s="235"/>
      <c r="H119" s="238">
        <v>13.5</v>
      </c>
      <c r="I119" s="239"/>
      <c r="J119" s="235"/>
      <c r="K119" s="235"/>
      <c r="L119" s="240"/>
      <c r="M119" s="241"/>
      <c r="N119" s="242"/>
      <c r="O119" s="242"/>
      <c r="P119" s="242"/>
      <c r="Q119" s="242"/>
      <c r="R119" s="242"/>
      <c r="S119" s="242"/>
      <c r="T119" s="243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44" t="s">
        <v>125</v>
      </c>
      <c r="AU119" s="244" t="s">
        <v>83</v>
      </c>
      <c r="AV119" s="13" t="s">
        <v>83</v>
      </c>
      <c r="AW119" s="13" t="s">
        <v>35</v>
      </c>
      <c r="AX119" s="13" t="s">
        <v>73</v>
      </c>
      <c r="AY119" s="244" t="s">
        <v>117</v>
      </c>
    </row>
    <row r="120" s="12" customFormat="1">
      <c r="A120" s="12"/>
      <c r="B120" s="223"/>
      <c r="C120" s="224"/>
      <c r="D120" s="225" t="s">
        <v>125</v>
      </c>
      <c r="E120" s="226" t="s">
        <v>19</v>
      </c>
      <c r="F120" s="227" t="s">
        <v>260</v>
      </c>
      <c r="G120" s="224"/>
      <c r="H120" s="226" t="s">
        <v>19</v>
      </c>
      <c r="I120" s="228"/>
      <c r="J120" s="224"/>
      <c r="K120" s="224"/>
      <c r="L120" s="229"/>
      <c r="M120" s="230"/>
      <c r="N120" s="231"/>
      <c r="O120" s="231"/>
      <c r="P120" s="231"/>
      <c r="Q120" s="231"/>
      <c r="R120" s="231"/>
      <c r="S120" s="231"/>
      <c r="T120" s="232"/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T120" s="233" t="s">
        <v>125</v>
      </c>
      <c r="AU120" s="233" t="s">
        <v>83</v>
      </c>
      <c r="AV120" s="12" t="s">
        <v>81</v>
      </c>
      <c r="AW120" s="12" t="s">
        <v>35</v>
      </c>
      <c r="AX120" s="12" t="s">
        <v>73</v>
      </c>
      <c r="AY120" s="233" t="s">
        <v>117</v>
      </c>
    </row>
    <row r="121" s="12" customFormat="1">
      <c r="A121" s="12"/>
      <c r="B121" s="223"/>
      <c r="C121" s="224"/>
      <c r="D121" s="225" t="s">
        <v>125</v>
      </c>
      <c r="E121" s="226" t="s">
        <v>19</v>
      </c>
      <c r="F121" s="227" t="s">
        <v>242</v>
      </c>
      <c r="G121" s="224"/>
      <c r="H121" s="226" t="s">
        <v>19</v>
      </c>
      <c r="I121" s="228"/>
      <c r="J121" s="224"/>
      <c r="K121" s="224"/>
      <c r="L121" s="229"/>
      <c r="M121" s="230"/>
      <c r="N121" s="231"/>
      <c r="O121" s="231"/>
      <c r="P121" s="231"/>
      <c r="Q121" s="231"/>
      <c r="R121" s="231"/>
      <c r="S121" s="231"/>
      <c r="T121" s="232"/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T121" s="233" t="s">
        <v>125</v>
      </c>
      <c r="AU121" s="233" t="s">
        <v>83</v>
      </c>
      <c r="AV121" s="12" t="s">
        <v>81</v>
      </c>
      <c r="AW121" s="12" t="s">
        <v>35</v>
      </c>
      <c r="AX121" s="12" t="s">
        <v>73</v>
      </c>
      <c r="AY121" s="233" t="s">
        <v>117</v>
      </c>
    </row>
    <row r="122" s="13" customFormat="1">
      <c r="A122" s="13"/>
      <c r="B122" s="234"/>
      <c r="C122" s="235"/>
      <c r="D122" s="225" t="s">
        <v>125</v>
      </c>
      <c r="E122" s="236" t="s">
        <v>19</v>
      </c>
      <c r="F122" s="237" t="s">
        <v>261</v>
      </c>
      <c r="G122" s="235"/>
      <c r="H122" s="238">
        <v>-24.009</v>
      </c>
      <c r="I122" s="239"/>
      <c r="J122" s="235"/>
      <c r="K122" s="235"/>
      <c r="L122" s="240"/>
      <c r="M122" s="241"/>
      <c r="N122" s="242"/>
      <c r="O122" s="242"/>
      <c r="P122" s="242"/>
      <c r="Q122" s="242"/>
      <c r="R122" s="242"/>
      <c r="S122" s="242"/>
      <c r="T122" s="243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44" t="s">
        <v>125</v>
      </c>
      <c r="AU122" s="244" t="s">
        <v>83</v>
      </c>
      <c r="AV122" s="13" t="s">
        <v>83</v>
      </c>
      <c r="AW122" s="13" t="s">
        <v>35</v>
      </c>
      <c r="AX122" s="13" t="s">
        <v>73</v>
      </c>
      <c r="AY122" s="244" t="s">
        <v>117</v>
      </c>
    </row>
    <row r="123" s="12" customFormat="1">
      <c r="A123" s="12"/>
      <c r="B123" s="223"/>
      <c r="C123" s="224"/>
      <c r="D123" s="225" t="s">
        <v>125</v>
      </c>
      <c r="E123" s="226" t="s">
        <v>19</v>
      </c>
      <c r="F123" s="227" t="s">
        <v>262</v>
      </c>
      <c r="G123" s="224"/>
      <c r="H123" s="226" t="s">
        <v>19</v>
      </c>
      <c r="I123" s="228"/>
      <c r="J123" s="224"/>
      <c r="K123" s="224"/>
      <c r="L123" s="229"/>
      <c r="M123" s="230"/>
      <c r="N123" s="231"/>
      <c r="O123" s="231"/>
      <c r="P123" s="231"/>
      <c r="Q123" s="231"/>
      <c r="R123" s="231"/>
      <c r="S123" s="231"/>
      <c r="T123" s="232"/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T123" s="233" t="s">
        <v>125</v>
      </c>
      <c r="AU123" s="233" t="s">
        <v>83</v>
      </c>
      <c r="AV123" s="12" t="s">
        <v>81</v>
      </c>
      <c r="AW123" s="12" t="s">
        <v>35</v>
      </c>
      <c r="AX123" s="12" t="s">
        <v>73</v>
      </c>
      <c r="AY123" s="233" t="s">
        <v>117</v>
      </c>
    </row>
    <row r="124" s="13" customFormat="1">
      <c r="A124" s="13"/>
      <c r="B124" s="234"/>
      <c r="C124" s="235"/>
      <c r="D124" s="225" t="s">
        <v>125</v>
      </c>
      <c r="E124" s="236" t="s">
        <v>19</v>
      </c>
      <c r="F124" s="237" t="s">
        <v>263</v>
      </c>
      <c r="G124" s="235"/>
      <c r="H124" s="238">
        <v>55.545000000000002</v>
      </c>
      <c r="I124" s="239"/>
      <c r="J124" s="235"/>
      <c r="K124" s="235"/>
      <c r="L124" s="240"/>
      <c r="M124" s="241"/>
      <c r="N124" s="242"/>
      <c r="O124" s="242"/>
      <c r="P124" s="242"/>
      <c r="Q124" s="242"/>
      <c r="R124" s="242"/>
      <c r="S124" s="242"/>
      <c r="T124" s="243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44" t="s">
        <v>125</v>
      </c>
      <c r="AU124" s="244" t="s">
        <v>83</v>
      </c>
      <c r="AV124" s="13" t="s">
        <v>83</v>
      </c>
      <c r="AW124" s="13" t="s">
        <v>35</v>
      </c>
      <c r="AX124" s="13" t="s">
        <v>73</v>
      </c>
      <c r="AY124" s="244" t="s">
        <v>117</v>
      </c>
    </row>
    <row r="125" s="15" customFormat="1">
      <c r="A125" s="15"/>
      <c r="B125" s="257"/>
      <c r="C125" s="258"/>
      <c r="D125" s="225" t="s">
        <v>125</v>
      </c>
      <c r="E125" s="259" t="s">
        <v>19</v>
      </c>
      <c r="F125" s="260" t="s">
        <v>244</v>
      </c>
      <c r="G125" s="258"/>
      <c r="H125" s="261">
        <v>127.446</v>
      </c>
      <c r="I125" s="262"/>
      <c r="J125" s="258"/>
      <c r="K125" s="258"/>
      <c r="L125" s="263"/>
      <c r="M125" s="264"/>
      <c r="N125" s="265"/>
      <c r="O125" s="265"/>
      <c r="P125" s="265"/>
      <c r="Q125" s="265"/>
      <c r="R125" s="265"/>
      <c r="S125" s="265"/>
      <c r="T125" s="266"/>
      <c r="U125" s="15"/>
      <c r="V125" s="15"/>
      <c r="W125" s="15"/>
      <c r="X125" s="15"/>
      <c r="Y125" s="15"/>
      <c r="Z125" s="15"/>
      <c r="AA125" s="15"/>
      <c r="AB125" s="15"/>
      <c r="AC125" s="15"/>
      <c r="AD125" s="15"/>
      <c r="AE125" s="15"/>
      <c r="AT125" s="267" t="s">
        <v>125</v>
      </c>
      <c r="AU125" s="267" t="s">
        <v>83</v>
      </c>
      <c r="AV125" s="15" t="s">
        <v>116</v>
      </c>
      <c r="AW125" s="15" t="s">
        <v>35</v>
      </c>
      <c r="AX125" s="15" t="s">
        <v>81</v>
      </c>
      <c r="AY125" s="267" t="s">
        <v>117</v>
      </c>
    </row>
    <row r="126" s="2" customFormat="1" ht="16.5" customHeight="1">
      <c r="A126" s="39"/>
      <c r="B126" s="40"/>
      <c r="C126" s="210" t="s">
        <v>150</v>
      </c>
      <c r="D126" s="210" t="s">
        <v>118</v>
      </c>
      <c r="E126" s="211" t="s">
        <v>264</v>
      </c>
      <c r="F126" s="212" t="s">
        <v>265</v>
      </c>
      <c r="G126" s="213" t="s">
        <v>218</v>
      </c>
      <c r="H126" s="214">
        <v>16.829000000000001</v>
      </c>
      <c r="I126" s="215"/>
      <c r="J126" s="216">
        <f>ROUND(I126*H126,2)</f>
        <v>0</v>
      </c>
      <c r="K126" s="212" t="s">
        <v>19</v>
      </c>
      <c r="L126" s="45"/>
      <c r="M126" s="217" t="s">
        <v>19</v>
      </c>
      <c r="N126" s="218" t="s">
        <v>44</v>
      </c>
      <c r="O126" s="85"/>
      <c r="P126" s="219">
        <f>O126*H126</f>
        <v>0</v>
      </c>
      <c r="Q126" s="219">
        <v>0</v>
      </c>
      <c r="R126" s="219">
        <f>Q126*H126</f>
        <v>0</v>
      </c>
      <c r="S126" s="219">
        <v>0</v>
      </c>
      <c r="T126" s="220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21" t="s">
        <v>116</v>
      </c>
      <c r="AT126" s="221" t="s">
        <v>118</v>
      </c>
      <c r="AU126" s="221" t="s">
        <v>83</v>
      </c>
      <c r="AY126" s="18" t="s">
        <v>117</v>
      </c>
      <c r="BE126" s="222">
        <f>IF(N126="základní",J126,0)</f>
        <v>0</v>
      </c>
      <c r="BF126" s="222">
        <f>IF(N126="snížená",J126,0)</f>
        <v>0</v>
      </c>
      <c r="BG126" s="222">
        <f>IF(N126="zákl. přenesená",J126,0)</f>
        <v>0</v>
      </c>
      <c r="BH126" s="222">
        <f>IF(N126="sníž. přenesená",J126,0)</f>
        <v>0</v>
      </c>
      <c r="BI126" s="222">
        <f>IF(N126="nulová",J126,0)</f>
        <v>0</v>
      </c>
      <c r="BJ126" s="18" t="s">
        <v>81</v>
      </c>
      <c r="BK126" s="222">
        <f>ROUND(I126*H126,2)</f>
        <v>0</v>
      </c>
      <c r="BL126" s="18" t="s">
        <v>116</v>
      </c>
      <c r="BM126" s="221" t="s">
        <v>266</v>
      </c>
    </row>
    <row r="127" s="12" customFormat="1">
      <c r="A127" s="12"/>
      <c r="B127" s="223"/>
      <c r="C127" s="224"/>
      <c r="D127" s="225" t="s">
        <v>125</v>
      </c>
      <c r="E127" s="226" t="s">
        <v>19</v>
      </c>
      <c r="F127" s="227" t="s">
        <v>267</v>
      </c>
      <c r="G127" s="224"/>
      <c r="H127" s="226" t="s">
        <v>19</v>
      </c>
      <c r="I127" s="228"/>
      <c r="J127" s="224"/>
      <c r="K127" s="224"/>
      <c r="L127" s="229"/>
      <c r="M127" s="230"/>
      <c r="N127" s="231"/>
      <c r="O127" s="231"/>
      <c r="P127" s="231"/>
      <c r="Q127" s="231"/>
      <c r="R127" s="231"/>
      <c r="S127" s="231"/>
      <c r="T127" s="232"/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T127" s="233" t="s">
        <v>125</v>
      </c>
      <c r="AU127" s="233" t="s">
        <v>83</v>
      </c>
      <c r="AV127" s="12" t="s">
        <v>81</v>
      </c>
      <c r="AW127" s="12" t="s">
        <v>35</v>
      </c>
      <c r="AX127" s="12" t="s">
        <v>73</v>
      </c>
      <c r="AY127" s="233" t="s">
        <v>117</v>
      </c>
    </row>
    <row r="128" s="12" customFormat="1">
      <c r="A128" s="12"/>
      <c r="B128" s="223"/>
      <c r="C128" s="224"/>
      <c r="D128" s="225" t="s">
        <v>125</v>
      </c>
      <c r="E128" s="226" t="s">
        <v>19</v>
      </c>
      <c r="F128" s="227" t="s">
        <v>268</v>
      </c>
      <c r="G128" s="224"/>
      <c r="H128" s="226" t="s">
        <v>19</v>
      </c>
      <c r="I128" s="228"/>
      <c r="J128" s="224"/>
      <c r="K128" s="224"/>
      <c r="L128" s="229"/>
      <c r="M128" s="230"/>
      <c r="N128" s="231"/>
      <c r="O128" s="231"/>
      <c r="P128" s="231"/>
      <c r="Q128" s="231"/>
      <c r="R128" s="231"/>
      <c r="S128" s="231"/>
      <c r="T128" s="232"/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T128" s="233" t="s">
        <v>125</v>
      </c>
      <c r="AU128" s="233" t="s">
        <v>83</v>
      </c>
      <c r="AV128" s="12" t="s">
        <v>81</v>
      </c>
      <c r="AW128" s="12" t="s">
        <v>35</v>
      </c>
      <c r="AX128" s="12" t="s">
        <v>73</v>
      </c>
      <c r="AY128" s="233" t="s">
        <v>117</v>
      </c>
    </row>
    <row r="129" s="12" customFormat="1">
      <c r="A129" s="12"/>
      <c r="B129" s="223"/>
      <c r="C129" s="224"/>
      <c r="D129" s="225" t="s">
        <v>125</v>
      </c>
      <c r="E129" s="226" t="s">
        <v>19</v>
      </c>
      <c r="F129" s="227" t="s">
        <v>269</v>
      </c>
      <c r="G129" s="224"/>
      <c r="H129" s="226" t="s">
        <v>19</v>
      </c>
      <c r="I129" s="228"/>
      <c r="J129" s="224"/>
      <c r="K129" s="224"/>
      <c r="L129" s="229"/>
      <c r="M129" s="230"/>
      <c r="N129" s="231"/>
      <c r="O129" s="231"/>
      <c r="P129" s="231"/>
      <c r="Q129" s="231"/>
      <c r="R129" s="231"/>
      <c r="S129" s="231"/>
      <c r="T129" s="232"/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T129" s="233" t="s">
        <v>125</v>
      </c>
      <c r="AU129" s="233" t="s">
        <v>83</v>
      </c>
      <c r="AV129" s="12" t="s">
        <v>81</v>
      </c>
      <c r="AW129" s="12" t="s">
        <v>35</v>
      </c>
      <c r="AX129" s="12" t="s">
        <v>73</v>
      </c>
      <c r="AY129" s="233" t="s">
        <v>117</v>
      </c>
    </row>
    <row r="130" s="13" customFormat="1">
      <c r="A130" s="13"/>
      <c r="B130" s="234"/>
      <c r="C130" s="235"/>
      <c r="D130" s="225" t="s">
        <v>125</v>
      </c>
      <c r="E130" s="236" t="s">
        <v>19</v>
      </c>
      <c r="F130" s="237" t="s">
        <v>270</v>
      </c>
      <c r="G130" s="235"/>
      <c r="H130" s="238">
        <v>19.399999999999999</v>
      </c>
      <c r="I130" s="239"/>
      <c r="J130" s="235"/>
      <c r="K130" s="235"/>
      <c r="L130" s="240"/>
      <c r="M130" s="241"/>
      <c r="N130" s="242"/>
      <c r="O130" s="242"/>
      <c r="P130" s="242"/>
      <c r="Q130" s="242"/>
      <c r="R130" s="242"/>
      <c r="S130" s="242"/>
      <c r="T130" s="243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4" t="s">
        <v>125</v>
      </c>
      <c r="AU130" s="244" t="s">
        <v>83</v>
      </c>
      <c r="AV130" s="13" t="s">
        <v>83</v>
      </c>
      <c r="AW130" s="13" t="s">
        <v>35</v>
      </c>
      <c r="AX130" s="13" t="s">
        <v>73</v>
      </c>
      <c r="AY130" s="244" t="s">
        <v>117</v>
      </c>
    </row>
    <row r="131" s="12" customFormat="1">
      <c r="A131" s="12"/>
      <c r="B131" s="223"/>
      <c r="C131" s="224"/>
      <c r="D131" s="225" t="s">
        <v>125</v>
      </c>
      <c r="E131" s="226" t="s">
        <v>19</v>
      </c>
      <c r="F131" s="227" t="s">
        <v>271</v>
      </c>
      <c r="G131" s="224"/>
      <c r="H131" s="226" t="s">
        <v>19</v>
      </c>
      <c r="I131" s="228"/>
      <c r="J131" s="224"/>
      <c r="K131" s="224"/>
      <c r="L131" s="229"/>
      <c r="M131" s="230"/>
      <c r="N131" s="231"/>
      <c r="O131" s="231"/>
      <c r="P131" s="231"/>
      <c r="Q131" s="231"/>
      <c r="R131" s="231"/>
      <c r="S131" s="231"/>
      <c r="T131" s="232"/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T131" s="233" t="s">
        <v>125</v>
      </c>
      <c r="AU131" s="233" t="s">
        <v>83</v>
      </c>
      <c r="AV131" s="12" t="s">
        <v>81</v>
      </c>
      <c r="AW131" s="12" t="s">
        <v>35</v>
      </c>
      <c r="AX131" s="12" t="s">
        <v>73</v>
      </c>
      <c r="AY131" s="233" t="s">
        <v>117</v>
      </c>
    </row>
    <row r="132" s="13" customFormat="1">
      <c r="A132" s="13"/>
      <c r="B132" s="234"/>
      <c r="C132" s="235"/>
      <c r="D132" s="225" t="s">
        <v>125</v>
      </c>
      <c r="E132" s="236" t="s">
        <v>19</v>
      </c>
      <c r="F132" s="237" t="s">
        <v>272</v>
      </c>
      <c r="G132" s="235"/>
      <c r="H132" s="238">
        <v>2.8799999999999999</v>
      </c>
      <c r="I132" s="239"/>
      <c r="J132" s="235"/>
      <c r="K132" s="235"/>
      <c r="L132" s="240"/>
      <c r="M132" s="241"/>
      <c r="N132" s="242"/>
      <c r="O132" s="242"/>
      <c r="P132" s="242"/>
      <c r="Q132" s="242"/>
      <c r="R132" s="242"/>
      <c r="S132" s="242"/>
      <c r="T132" s="243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4" t="s">
        <v>125</v>
      </c>
      <c r="AU132" s="244" t="s">
        <v>83</v>
      </c>
      <c r="AV132" s="13" t="s">
        <v>83</v>
      </c>
      <c r="AW132" s="13" t="s">
        <v>35</v>
      </c>
      <c r="AX132" s="13" t="s">
        <v>73</v>
      </c>
      <c r="AY132" s="244" t="s">
        <v>117</v>
      </c>
    </row>
    <row r="133" s="12" customFormat="1">
      <c r="A133" s="12"/>
      <c r="B133" s="223"/>
      <c r="C133" s="224"/>
      <c r="D133" s="225" t="s">
        <v>125</v>
      </c>
      <c r="E133" s="226" t="s">
        <v>19</v>
      </c>
      <c r="F133" s="227" t="s">
        <v>273</v>
      </c>
      <c r="G133" s="224"/>
      <c r="H133" s="226" t="s">
        <v>19</v>
      </c>
      <c r="I133" s="228"/>
      <c r="J133" s="224"/>
      <c r="K133" s="224"/>
      <c r="L133" s="229"/>
      <c r="M133" s="230"/>
      <c r="N133" s="231"/>
      <c r="O133" s="231"/>
      <c r="P133" s="231"/>
      <c r="Q133" s="231"/>
      <c r="R133" s="231"/>
      <c r="S133" s="231"/>
      <c r="T133" s="232"/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T133" s="233" t="s">
        <v>125</v>
      </c>
      <c r="AU133" s="233" t="s">
        <v>83</v>
      </c>
      <c r="AV133" s="12" t="s">
        <v>81</v>
      </c>
      <c r="AW133" s="12" t="s">
        <v>35</v>
      </c>
      <c r="AX133" s="12" t="s">
        <v>73</v>
      </c>
      <c r="AY133" s="233" t="s">
        <v>117</v>
      </c>
    </row>
    <row r="134" s="13" customFormat="1">
      <c r="A134" s="13"/>
      <c r="B134" s="234"/>
      <c r="C134" s="235"/>
      <c r="D134" s="225" t="s">
        <v>125</v>
      </c>
      <c r="E134" s="236" t="s">
        <v>19</v>
      </c>
      <c r="F134" s="237" t="s">
        <v>274</v>
      </c>
      <c r="G134" s="235"/>
      <c r="H134" s="238">
        <v>1.1639999999999999</v>
      </c>
      <c r="I134" s="239"/>
      <c r="J134" s="235"/>
      <c r="K134" s="235"/>
      <c r="L134" s="240"/>
      <c r="M134" s="241"/>
      <c r="N134" s="242"/>
      <c r="O134" s="242"/>
      <c r="P134" s="242"/>
      <c r="Q134" s="242"/>
      <c r="R134" s="242"/>
      <c r="S134" s="242"/>
      <c r="T134" s="243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4" t="s">
        <v>125</v>
      </c>
      <c r="AU134" s="244" t="s">
        <v>83</v>
      </c>
      <c r="AV134" s="13" t="s">
        <v>83</v>
      </c>
      <c r="AW134" s="13" t="s">
        <v>35</v>
      </c>
      <c r="AX134" s="13" t="s">
        <v>73</v>
      </c>
      <c r="AY134" s="244" t="s">
        <v>117</v>
      </c>
    </row>
    <row r="135" s="12" customFormat="1">
      <c r="A135" s="12"/>
      <c r="B135" s="223"/>
      <c r="C135" s="224"/>
      <c r="D135" s="225" t="s">
        <v>125</v>
      </c>
      <c r="E135" s="226" t="s">
        <v>19</v>
      </c>
      <c r="F135" s="227" t="s">
        <v>275</v>
      </c>
      <c r="G135" s="224"/>
      <c r="H135" s="226" t="s">
        <v>19</v>
      </c>
      <c r="I135" s="228"/>
      <c r="J135" s="224"/>
      <c r="K135" s="224"/>
      <c r="L135" s="229"/>
      <c r="M135" s="230"/>
      <c r="N135" s="231"/>
      <c r="O135" s="231"/>
      <c r="P135" s="231"/>
      <c r="Q135" s="231"/>
      <c r="R135" s="231"/>
      <c r="S135" s="231"/>
      <c r="T135" s="232"/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T135" s="233" t="s">
        <v>125</v>
      </c>
      <c r="AU135" s="233" t="s">
        <v>83</v>
      </c>
      <c r="AV135" s="12" t="s">
        <v>81</v>
      </c>
      <c r="AW135" s="12" t="s">
        <v>35</v>
      </c>
      <c r="AX135" s="12" t="s">
        <v>73</v>
      </c>
      <c r="AY135" s="233" t="s">
        <v>117</v>
      </c>
    </row>
    <row r="136" s="13" customFormat="1">
      <c r="A136" s="13"/>
      <c r="B136" s="234"/>
      <c r="C136" s="235"/>
      <c r="D136" s="225" t="s">
        <v>125</v>
      </c>
      <c r="E136" s="236" t="s">
        <v>19</v>
      </c>
      <c r="F136" s="237" t="s">
        <v>276</v>
      </c>
      <c r="G136" s="235"/>
      <c r="H136" s="238">
        <v>-6.6150000000000002</v>
      </c>
      <c r="I136" s="239"/>
      <c r="J136" s="235"/>
      <c r="K136" s="235"/>
      <c r="L136" s="240"/>
      <c r="M136" s="241"/>
      <c r="N136" s="242"/>
      <c r="O136" s="242"/>
      <c r="P136" s="242"/>
      <c r="Q136" s="242"/>
      <c r="R136" s="242"/>
      <c r="S136" s="242"/>
      <c r="T136" s="243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4" t="s">
        <v>125</v>
      </c>
      <c r="AU136" s="244" t="s">
        <v>83</v>
      </c>
      <c r="AV136" s="13" t="s">
        <v>83</v>
      </c>
      <c r="AW136" s="13" t="s">
        <v>35</v>
      </c>
      <c r="AX136" s="13" t="s">
        <v>73</v>
      </c>
      <c r="AY136" s="244" t="s">
        <v>117</v>
      </c>
    </row>
    <row r="137" s="15" customFormat="1">
      <c r="A137" s="15"/>
      <c r="B137" s="257"/>
      <c r="C137" s="258"/>
      <c r="D137" s="225" t="s">
        <v>125</v>
      </c>
      <c r="E137" s="259" t="s">
        <v>19</v>
      </c>
      <c r="F137" s="260" t="s">
        <v>244</v>
      </c>
      <c r="G137" s="258"/>
      <c r="H137" s="261">
        <v>16.829000000000001</v>
      </c>
      <c r="I137" s="262"/>
      <c r="J137" s="258"/>
      <c r="K137" s="258"/>
      <c r="L137" s="263"/>
      <c r="M137" s="264"/>
      <c r="N137" s="265"/>
      <c r="O137" s="265"/>
      <c r="P137" s="265"/>
      <c r="Q137" s="265"/>
      <c r="R137" s="265"/>
      <c r="S137" s="265"/>
      <c r="T137" s="266"/>
      <c r="U137" s="15"/>
      <c r="V137" s="15"/>
      <c r="W137" s="15"/>
      <c r="X137" s="15"/>
      <c r="Y137" s="15"/>
      <c r="Z137" s="15"/>
      <c r="AA137" s="15"/>
      <c r="AB137" s="15"/>
      <c r="AC137" s="15"/>
      <c r="AD137" s="15"/>
      <c r="AE137" s="15"/>
      <c r="AT137" s="267" t="s">
        <v>125</v>
      </c>
      <c r="AU137" s="267" t="s">
        <v>83</v>
      </c>
      <c r="AV137" s="15" t="s">
        <v>116</v>
      </c>
      <c r="AW137" s="15" t="s">
        <v>35</v>
      </c>
      <c r="AX137" s="15" t="s">
        <v>81</v>
      </c>
      <c r="AY137" s="267" t="s">
        <v>117</v>
      </c>
    </row>
    <row r="138" s="11" customFormat="1" ht="22.8" customHeight="1">
      <c r="A138" s="11"/>
      <c r="B138" s="196"/>
      <c r="C138" s="197"/>
      <c r="D138" s="198" t="s">
        <v>72</v>
      </c>
      <c r="E138" s="255" t="s">
        <v>160</v>
      </c>
      <c r="F138" s="255" t="s">
        <v>277</v>
      </c>
      <c r="G138" s="197"/>
      <c r="H138" s="197"/>
      <c r="I138" s="200"/>
      <c r="J138" s="256">
        <f>BK138</f>
        <v>0</v>
      </c>
      <c r="K138" s="197"/>
      <c r="L138" s="202"/>
      <c r="M138" s="203"/>
      <c r="N138" s="204"/>
      <c r="O138" s="204"/>
      <c r="P138" s="205">
        <f>SUM(P139:P172)</f>
        <v>0</v>
      </c>
      <c r="Q138" s="204"/>
      <c r="R138" s="205">
        <f>SUM(R139:R172)</f>
        <v>0</v>
      </c>
      <c r="S138" s="204"/>
      <c r="T138" s="206">
        <f>SUM(T139:T172)</f>
        <v>0</v>
      </c>
      <c r="U138" s="11"/>
      <c r="V138" s="11"/>
      <c r="W138" s="11"/>
      <c r="X138" s="11"/>
      <c r="Y138" s="11"/>
      <c r="Z138" s="11"/>
      <c r="AA138" s="11"/>
      <c r="AB138" s="11"/>
      <c r="AC138" s="11"/>
      <c r="AD138" s="11"/>
      <c r="AE138" s="11"/>
      <c r="AR138" s="207" t="s">
        <v>81</v>
      </c>
      <c r="AT138" s="208" t="s">
        <v>72</v>
      </c>
      <c r="AU138" s="208" t="s">
        <v>81</v>
      </c>
      <c r="AY138" s="207" t="s">
        <v>117</v>
      </c>
      <c r="BK138" s="209">
        <f>SUM(BK139:BK172)</f>
        <v>0</v>
      </c>
    </row>
    <row r="139" s="2" customFormat="1" ht="16.5" customHeight="1">
      <c r="A139" s="39"/>
      <c r="B139" s="40"/>
      <c r="C139" s="210" t="s">
        <v>155</v>
      </c>
      <c r="D139" s="210" t="s">
        <v>118</v>
      </c>
      <c r="E139" s="211" t="s">
        <v>278</v>
      </c>
      <c r="F139" s="212" t="s">
        <v>279</v>
      </c>
      <c r="G139" s="213" t="s">
        <v>230</v>
      </c>
      <c r="H139" s="214">
        <v>9.3000000000000007</v>
      </c>
      <c r="I139" s="215"/>
      <c r="J139" s="216">
        <f>ROUND(I139*H139,2)</f>
        <v>0</v>
      </c>
      <c r="K139" s="212" t="s">
        <v>122</v>
      </c>
      <c r="L139" s="45"/>
      <c r="M139" s="217" t="s">
        <v>19</v>
      </c>
      <c r="N139" s="218" t="s">
        <v>44</v>
      </c>
      <c r="O139" s="85"/>
      <c r="P139" s="219">
        <f>O139*H139</f>
        <v>0</v>
      </c>
      <c r="Q139" s="219">
        <v>0</v>
      </c>
      <c r="R139" s="219">
        <f>Q139*H139</f>
        <v>0</v>
      </c>
      <c r="S139" s="219">
        <v>0</v>
      </c>
      <c r="T139" s="220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21" t="s">
        <v>116</v>
      </c>
      <c r="AT139" s="221" t="s">
        <v>118</v>
      </c>
      <c r="AU139" s="221" t="s">
        <v>83</v>
      </c>
      <c r="AY139" s="18" t="s">
        <v>117</v>
      </c>
      <c r="BE139" s="222">
        <f>IF(N139="základní",J139,0)</f>
        <v>0</v>
      </c>
      <c r="BF139" s="222">
        <f>IF(N139="snížená",J139,0)</f>
        <v>0</v>
      </c>
      <c r="BG139" s="222">
        <f>IF(N139="zákl. přenesená",J139,0)</f>
        <v>0</v>
      </c>
      <c r="BH139" s="222">
        <f>IF(N139="sníž. přenesená",J139,0)</f>
        <v>0</v>
      </c>
      <c r="BI139" s="222">
        <f>IF(N139="nulová",J139,0)</f>
        <v>0</v>
      </c>
      <c r="BJ139" s="18" t="s">
        <v>81</v>
      </c>
      <c r="BK139" s="222">
        <f>ROUND(I139*H139,2)</f>
        <v>0</v>
      </c>
      <c r="BL139" s="18" t="s">
        <v>116</v>
      </c>
      <c r="BM139" s="221" t="s">
        <v>280</v>
      </c>
    </row>
    <row r="140" s="12" customFormat="1">
      <c r="A140" s="12"/>
      <c r="B140" s="223"/>
      <c r="C140" s="224"/>
      <c r="D140" s="225" t="s">
        <v>125</v>
      </c>
      <c r="E140" s="226" t="s">
        <v>19</v>
      </c>
      <c r="F140" s="227" t="s">
        <v>281</v>
      </c>
      <c r="G140" s="224"/>
      <c r="H140" s="226" t="s">
        <v>19</v>
      </c>
      <c r="I140" s="228"/>
      <c r="J140" s="224"/>
      <c r="K140" s="224"/>
      <c r="L140" s="229"/>
      <c r="M140" s="230"/>
      <c r="N140" s="231"/>
      <c r="O140" s="231"/>
      <c r="P140" s="231"/>
      <c r="Q140" s="231"/>
      <c r="R140" s="231"/>
      <c r="S140" s="231"/>
      <c r="T140" s="232"/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T140" s="233" t="s">
        <v>125</v>
      </c>
      <c r="AU140" s="233" t="s">
        <v>83</v>
      </c>
      <c r="AV140" s="12" t="s">
        <v>81</v>
      </c>
      <c r="AW140" s="12" t="s">
        <v>35</v>
      </c>
      <c r="AX140" s="12" t="s">
        <v>73</v>
      </c>
      <c r="AY140" s="233" t="s">
        <v>117</v>
      </c>
    </row>
    <row r="141" s="12" customFormat="1">
      <c r="A141" s="12"/>
      <c r="B141" s="223"/>
      <c r="C141" s="224"/>
      <c r="D141" s="225" t="s">
        <v>125</v>
      </c>
      <c r="E141" s="226" t="s">
        <v>19</v>
      </c>
      <c r="F141" s="227" t="s">
        <v>282</v>
      </c>
      <c r="G141" s="224"/>
      <c r="H141" s="226" t="s">
        <v>19</v>
      </c>
      <c r="I141" s="228"/>
      <c r="J141" s="224"/>
      <c r="K141" s="224"/>
      <c r="L141" s="229"/>
      <c r="M141" s="230"/>
      <c r="N141" s="231"/>
      <c r="O141" s="231"/>
      <c r="P141" s="231"/>
      <c r="Q141" s="231"/>
      <c r="R141" s="231"/>
      <c r="S141" s="231"/>
      <c r="T141" s="232"/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T141" s="233" t="s">
        <v>125</v>
      </c>
      <c r="AU141" s="233" t="s">
        <v>83</v>
      </c>
      <c r="AV141" s="12" t="s">
        <v>81</v>
      </c>
      <c r="AW141" s="12" t="s">
        <v>35</v>
      </c>
      <c r="AX141" s="12" t="s">
        <v>73</v>
      </c>
      <c r="AY141" s="233" t="s">
        <v>117</v>
      </c>
    </row>
    <row r="142" s="13" customFormat="1">
      <c r="A142" s="13"/>
      <c r="B142" s="234"/>
      <c r="C142" s="235"/>
      <c r="D142" s="225" t="s">
        <v>125</v>
      </c>
      <c r="E142" s="236" t="s">
        <v>19</v>
      </c>
      <c r="F142" s="237" t="s">
        <v>283</v>
      </c>
      <c r="G142" s="235"/>
      <c r="H142" s="238">
        <v>9.3000000000000007</v>
      </c>
      <c r="I142" s="239"/>
      <c r="J142" s="235"/>
      <c r="K142" s="235"/>
      <c r="L142" s="240"/>
      <c r="M142" s="241"/>
      <c r="N142" s="242"/>
      <c r="O142" s="242"/>
      <c r="P142" s="242"/>
      <c r="Q142" s="242"/>
      <c r="R142" s="242"/>
      <c r="S142" s="242"/>
      <c r="T142" s="243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4" t="s">
        <v>125</v>
      </c>
      <c r="AU142" s="244" t="s">
        <v>83</v>
      </c>
      <c r="AV142" s="13" t="s">
        <v>83</v>
      </c>
      <c r="AW142" s="13" t="s">
        <v>35</v>
      </c>
      <c r="AX142" s="13" t="s">
        <v>81</v>
      </c>
      <c r="AY142" s="244" t="s">
        <v>117</v>
      </c>
    </row>
    <row r="143" s="2" customFormat="1" ht="16.5" customHeight="1">
      <c r="A143" s="39"/>
      <c r="B143" s="40"/>
      <c r="C143" s="210" t="s">
        <v>160</v>
      </c>
      <c r="D143" s="210" t="s">
        <v>118</v>
      </c>
      <c r="E143" s="211" t="s">
        <v>284</v>
      </c>
      <c r="F143" s="212" t="s">
        <v>285</v>
      </c>
      <c r="G143" s="213" t="s">
        <v>196</v>
      </c>
      <c r="H143" s="214">
        <v>6</v>
      </c>
      <c r="I143" s="215"/>
      <c r="J143" s="216">
        <f>ROUND(I143*H143,2)</f>
        <v>0</v>
      </c>
      <c r="K143" s="212" t="s">
        <v>122</v>
      </c>
      <c r="L143" s="45"/>
      <c r="M143" s="217" t="s">
        <v>19</v>
      </c>
      <c r="N143" s="218" t="s">
        <v>44</v>
      </c>
      <c r="O143" s="85"/>
      <c r="P143" s="219">
        <f>O143*H143</f>
        <v>0</v>
      </c>
      <c r="Q143" s="219">
        <v>0</v>
      </c>
      <c r="R143" s="219">
        <f>Q143*H143</f>
        <v>0</v>
      </c>
      <c r="S143" s="219">
        <v>0</v>
      </c>
      <c r="T143" s="220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21" t="s">
        <v>116</v>
      </c>
      <c r="AT143" s="221" t="s">
        <v>118</v>
      </c>
      <c r="AU143" s="221" t="s">
        <v>83</v>
      </c>
      <c r="AY143" s="18" t="s">
        <v>117</v>
      </c>
      <c r="BE143" s="222">
        <f>IF(N143="základní",J143,0)</f>
        <v>0</v>
      </c>
      <c r="BF143" s="222">
        <f>IF(N143="snížená",J143,0)</f>
        <v>0</v>
      </c>
      <c r="BG143" s="222">
        <f>IF(N143="zákl. přenesená",J143,0)</f>
        <v>0</v>
      </c>
      <c r="BH143" s="222">
        <f>IF(N143="sníž. přenesená",J143,0)</f>
        <v>0</v>
      </c>
      <c r="BI143" s="222">
        <f>IF(N143="nulová",J143,0)</f>
        <v>0</v>
      </c>
      <c r="BJ143" s="18" t="s">
        <v>81</v>
      </c>
      <c r="BK143" s="222">
        <f>ROUND(I143*H143,2)</f>
        <v>0</v>
      </c>
      <c r="BL143" s="18" t="s">
        <v>116</v>
      </c>
      <c r="BM143" s="221" t="s">
        <v>286</v>
      </c>
    </row>
    <row r="144" s="12" customFormat="1">
      <c r="A144" s="12"/>
      <c r="B144" s="223"/>
      <c r="C144" s="224"/>
      <c r="D144" s="225" t="s">
        <v>125</v>
      </c>
      <c r="E144" s="226" t="s">
        <v>19</v>
      </c>
      <c r="F144" s="227" t="s">
        <v>287</v>
      </c>
      <c r="G144" s="224"/>
      <c r="H144" s="226" t="s">
        <v>19</v>
      </c>
      <c r="I144" s="228"/>
      <c r="J144" s="224"/>
      <c r="K144" s="224"/>
      <c r="L144" s="229"/>
      <c r="M144" s="230"/>
      <c r="N144" s="231"/>
      <c r="O144" s="231"/>
      <c r="P144" s="231"/>
      <c r="Q144" s="231"/>
      <c r="R144" s="231"/>
      <c r="S144" s="231"/>
      <c r="T144" s="232"/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T144" s="233" t="s">
        <v>125</v>
      </c>
      <c r="AU144" s="233" t="s">
        <v>83</v>
      </c>
      <c r="AV144" s="12" t="s">
        <v>81</v>
      </c>
      <c r="AW144" s="12" t="s">
        <v>35</v>
      </c>
      <c r="AX144" s="12" t="s">
        <v>73</v>
      </c>
      <c r="AY144" s="233" t="s">
        <v>117</v>
      </c>
    </row>
    <row r="145" s="12" customFormat="1">
      <c r="A145" s="12"/>
      <c r="B145" s="223"/>
      <c r="C145" s="224"/>
      <c r="D145" s="225" t="s">
        <v>125</v>
      </c>
      <c r="E145" s="226" t="s">
        <v>19</v>
      </c>
      <c r="F145" s="227" t="s">
        <v>288</v>
      </c>
      <c r="G145" s="224"/>
      <c r="H145" s="226" t="s">
        <v>19</v>
      </c>
      <c r="I145" s="228"/>
      <c r="J145" s="224"/>
      <c r="K145" s="224"/>
      <c r="L145" s="229"/>
      <c r="M145" s="230"/>
      <c r="N145" s="231"/>
      <c r="O145" s="231"/>
      <c r="P145" s="231"/>
      <c r="Q145" s="231"/>
      <c r="R145" s="231"/>
      <c r="S145" s="231"/>
      <c r="T145" s="232"/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T145" s="233" t="s">
        <v>125</v>
      </c>
      <c r="AU145" s="233" t="s">
        <v>83</v>
      </c>
      <c r="AV145" s="12" t="s">
        <v>81</v>
      </c>
      <c r="AW145" s="12" t="s">
        <v>35</v>
      </c>
      <c r="AX145" s="12" t="s">
        <v>73</v>
      </c>
      <c r="AY145" s="233" t="s">
        <v>117</v>
      </c>
    </row>
    <row r="146" s="13" customFormat="1">
      <c r="A146" s="13"/>
      <c r="B146" s="234"/>
      <c r="C146" s="235"/>
      <c r="D146" s="225" t="s">
        <v>125</v>
      </c>
      <c r="E146" s="236" t="s">
        <v>19</v>
      </c>
      <c r="F146" s="237" t="s">
        <v>145</v>
      </c>
      <c r="G146" s="235"/>
      <c r="H146" s="238">
        <v>6</v>
      </c>
      <c r="I146" s="239"/>
      <c r="J146" s="235"/>
      <c r="K146" s="235"/>
      <c r="L146" s="240"/>
      <c r="M146" s="241"/>
      <c r="N146" s="242"/>
      <c r="O146" s="242"/>
      <c r="P146" s="242"/>
      <c r="Q146" s="242"/>
      <c r="R146" s="242"/>
      <c r="S146" s="242"/>
      <c r="T146" s="243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4" t="s">
        <v>125</v>
      </c>
      <c r="AU146" s="244" t="s">
        <v>83</v>
      </c>
      <c r="AV146" s="13" t="s">
        <v>83</v>
      </c>
      <c r="AW146" s="13" t="s">
        <v>35</v>
      </c>
      <c r="AX146" s="13" t="s">
        <v>81</v>
      </c>
      <c r="AY146" s="244" t="s">
        <v>117</v>
      </c>
    </row>
    <row r="147" s="2" customFormat="1" ht="16.5" customHeight="1">
      <c r="A147" s="39"/>
      <c r="B147" s="40"/>
      <c r="C147" s="210" t="s">
        <v>165</v>
      </c>
      <c r="D147" s="210" t="s">
        <v>118</v>
      </c>
      <c r="E147" s="211" t="s">
        <v>289</v>
      </c>
      <c r="F147" s="212" t="s">
        <v>290</v>
      </c>
      <c r="G147" s="213" t="s">
        <v>230</v>
      </c>
      <c r="H147" s="214">
        <v>10.5</v>
      </c>
      <c r="I147" s="215"/>
      <c r="J147" s="216">
        <f>ROUND(I147*H147,2)</f>
        <v>0</v>
      </c>
      <c r="K147" s="212" t="s">
        <v>122</v>
      </c>
      <c r="L147" s="45"/>
      <c r="M147" s="217" t="s">
        <v>19</v>
      </c>
      <c r="N147" s="218" t="s">
        <v>44</v>
      </c>
      <c r="O147" s="85"/>
      <c r="P147" s="219">
        <f>O147*H147</f>
        <v>0</v>
      </c>
      <c r="Q147" s="219">
        <v>0</v>
      </c>
      <c r="R147" s="219">
        <f>Q147*H147</f>
        <v>0</v>
      </c>
      <c r="S147" s="219">
        <v>0</v>
      </c>
      <c r="T147" s="220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21" t="s">
        <v>116</v>
      </c>
      <c r="AT147" s="221" t="s">
        <v>118</v>
      </c>
      <c r="AU147" s="221" t="s">
        <v>83</v>
      </c>
      <c r="AY147" s="18" t="s">
        <v>117</v>
      </c>
      <c r="BE147" s="222">
        <f>IF(N147="základní",J147,0)</f>
        <v>0</v>
      </c>
      <c r="BF147" s="222">
        <f>IF(N147="snížená",J147,0)</f>
        <v>0</v>
      </c>
      <c r="BG147" s="222">
        <f>IF(N147="zákl. přenesená",J147,0)</f>
        <v>0</v>
      </c>
      <c r="BH147" s="222">
        <f>IF(N147="sníž. přenesená",J147,0)</f>
        <v>0</v>
      </c>
      <c r="BI147" s="222">
        <f>IF(N147="nulová",J147,0)</f>
        <v>0</v>
      </c>
      <c r="BJ147" s="18" t="s">
        <v>81</v>
      </c>
      <c r="BK147" s="222">
        <f>ROUND(I147*H147,2)</f>
        <v>0</v>
      </c>
      <c r="BL147" s="18" t="s">
        <v>116</v>
      </c>
      <c r="BM147" s="221" t="s">
        <v>291</v>
      </c>
    </row>
    <row r="148" s="12" customFormat="1">
      <c r="A148" s="12"/>
      <c r="B148" s="223"/>
      <c r="C148" s="224"/>
      <c r="D148" s="225" t="s">
        <v>125</v>
      </c>
      <c r="E148" s="226" t="s">
        <v>19</v>
      </c>
      <c r="F148" s="227" t="s">
        <v>292</v>
      </c>
      <c r="G148" s="224"/>
      <c r="H148" s="226" t="s">
        <v>19</v>
      </c>
      <c r="I148" s="228"/>
      <c r="J148" s="224"/>
      <c r="K148" s="224"/>
      <c r="L148" s="229"/>
      <c r="M148" s="230"/>
      <c r="N148" s="231"/>
      <c r="O148" s="231"/>
      <c r="P148" s="231"/>
      <c r="Q148" s="231"/>
      <c r="R148" s="231"/>
      <c r="S148" s="231"/>
      <c r="T148" s="232"/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T148" s="233" t="s">
        <v>125</v>
      </c>
      <c r="AU148" s="233" t="s">
        <v>83</v>
      </c>
      <c r="AV148" s="12" t="s">
        <v>81</v>
      </c>
      <c r="AW148" s="12" t="s">
        <v>35</v>
      </c>
      <c r="AX148" s="12" t="s">
        <v>73</v>
      </c>
      <c r="AY148" s="233" t="s">
        <v>117</v>
      </c>
    </row>
    <row r="149" s="12" customFormat="1">
      <c r="A149" s="12"/>
      <c r="B149" s="223"/>
      <c r="C149" s="224"/>
      <c r="D149" s="225" t="s">
        <v>125</v>
      </c>
      <c r="E149" s="226" t="s">
        <v>19</v>
      </c>
      <c r="F149" s="227" t="s">
        <v>220</v>
      </c>
      <c r="G149" s="224"/>
      <c r="H149" s="226" t="s">
        <v>19</v>
      </c>
      <c r="I149" s="228"/>
      <c r="J149" s="224"/>
      <c r="K149" s="224"/>
      <c r="L149" s="229"/>
      <c r="M149" s="230"/>
      <c r="N149" s="231"/>
      <c r="O149" s="231"/>
      <c r="P149" s="231"/>
      <c r="Q149" s="231"/>
      <c r="R149" s="231"/>
      <c r="S149" s="231"/>
      <c r="T149" s="232"/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T149" s="233" t="s">
        <v>125</v>
      </c>
      <c r="AU149" s="233" t="s">
        <v>83</v>
      </c>
      <c r="AV149" s="12" t="s">
        <v>81</v>
      </c>
      <c r="AW149" s="12" t="s">
        <v>35</v>
      </c>
      <c r="AX149" s="12" t="s">
        <v>73</v>
      </c>
      <c r="AY149" s="233" t="s">
        <v>117</v>
      </c>
    </row>
    <row r="150" s="13" customFormat="1">
      <c r="A150" s="13"/>
      <c r="B150" s="234"/>
      <c r="C150" s="235"/>
      <c r="D150" s="225" t="s">
        <v>125</v>
      </c>
      <c r="E150" s="236" t="s">
        <v>19</v>
      </c>
      <c r="F150" s="237" t="s">
        <v>293</v>
      </c>
      <c r="G150" s="235"/>
      <c r="H150" s="238">
        <v>10.5</v>
      </c>
      <c r="I150" s="239"/>
      <c r="J150" s="235"/>
      <c r="K150" s="235"/>
      <c r="L150" s="240"/>
      <c r="M150" s="241"/>
      <c r="N150" s="242"/>
      <c r="O150" s="242"/>
      <c r="P150" s="242"/>
      <c r="Q150" s="242"/>
      <c r="R150" s="242"/>
      <c r="S150" s="242"/>
      <c r="T150" s="24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4" t="s">
        <v>125</v>
      </c>
      <c r="AU150" s="244" t="s">
        <v>83</v>
      </c>
      <c r="AV150" s="13" t="s">
        <v>83</v>
      </c>
      <c r="AW150" s="13" t="s">
        <v>35</v>
      </c>
      <c r="AX150" s="13" t="s">
        <v>81</v>
      </c>
      <c r="AY150" s="244" t="s">
        <v>117</v>
      </c>
    </row>
    <row r="151" s="2" customFormat="1" ht="16.5" customHeight="1">
      <c r="A151" s="39"/>
      <c r="B151" s="40"/>
      <c r="C151" s="210" t="s">
        <v>169</v>
      </c>
      <c r="D151" s="210" t="s">
        <v>118</v>
      </c>
      <c r="E151" s="211" t="s">
        <v>294</v>
      </c>
      <c r="F151" s="212" t="s">
        <v>295</v>
      </c>
      <c r="G151" s="213" t="s">
        <v>218</v>
      </c>
      <c r="H151" s="214">
        <v>17.350000000000001</v>
      </c>
      <c r="I151" s="215"/>
      <c r="J151" s="216">
        <f>ROUND(I151*H151,2)</f>
        <v>0</v>
      </c>
      <c r="K151" s="212" t="s">
        <v>19</v>
      </c>
      <c r="L151" s="45"/>
      <c r="M151" s="217" t="s">
        <v>19</v>
      </c>
      <c r="N151" s="218" t="s">
        <v>44</v>
      </c>
      <c r="O151" s="85"/>
      <c r="P151" s="219">
        <f>O151*H151</f>
        <v>0</v>
      </c>
      <c r="Q151" s="219">
        <v>0</v>
      </c>
      <c r="R151" s="219">
        <f>Q151*H151</f>
        <v>0</v>
      </c>
      <c r="S151" s="219">
        <v>0</v>
      </c>
      <c r="T151" s="220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21" t="s">
        <v>116</v>
      </c>
      <c r="AT151" s="221" t="s">
        <v>118</v>
      </c>
      <c r="AU151" s="221" t="s">
        <v>83</v>
      </c>
      <c r="AY151" s="18" t="s">
        <v>117</v>
      </c>
      <c r="BE151" s="222">
        <f>IF(N151="základní",J151,0)</f>
        <v>0</v>
      </c>
      <c r="BF151" s="222">
        <f>IF(N151="snížená",J151,0)</f>
        <v>0</v>
      </c>
      <c r="BG151" s="222">
        <f>IF(N151="zákl. přenesená",J151,0)</f>
        <v>0</v>
      </c>
      <c r="BH151" s="222">
        <f>IF(N151="sníž. přenesená",J151,0)</f>
        <v>0</v>
      </c>
      <c r="BI151" s="222">
        <f>IF(N151="nulová",J151,0)</f>
        <v>0</v>
      </c>
      <c r="BJ151" s="18" t="s">
        <v>81</v>
      </c>
      <c r="BK151" s="222">
        <f>ROUND(I151*H151,2)</f>
        <v>0</v>
      </c>
      <c r="BL151" s="18" t="s">
        <v>116</v>
      </c>
      <c r="BM151" s="221" t="s">
        <v>296</v>
      </c>
    </row>
    <row r="152" s="12" customFormat="1">
      <c r="A152" s="12"/>
      <c r="B152" s="223"/>
      <c r="C152" s="224"/>
      <c r="D152" s="225" t="s">
        <v>125</v>
      </c>
      <c r="E152" s="226" t="s">
        <v>19</v>
      </c>
      <c r="F152" s="227" t="s">
        <v>297</v>
      </c>
      <c r="G152" s="224"/>
      <c r="H152" s="226" t="s">
        <v>19</v>
      </c>
      <c r="I152" s="228"/>
      <c r="J152" s="224"/>
      <c r="K152" s="224"/>
      <c r="L152" s="229"/>
      <c r="M152" s="230"/>
      <c r="N152" s="231"/>
      <c r="O152" s="231"/>
      <c r="P152" s="231"/>
      <c r="Q152" s="231"/>
      <c r="R152" s="231"/>
      <c r="S152" s="231"/>
      <c r="T152" s="232"/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T152" s="233" t="s">
        <v>125</v>
      </c>
      <c r="AU152" s="233" t="s">
        <v>83</v>
      </c>
      <c r="AV152" s="12" t="s">
        <v>81</v>
      </c>
      <c r="AW152" s="12" t="s">
        <v>35</v>
      </c>
      <c r="AX152" s="12" t="s">
        <v>73</v>
      </c>
      <c r="AY152" s="233" t="s">
        <v>117</v>
      </c>
    </row>
    <row r="153" s="12" customFormat="1">
      <c r="A153" s="12"/>
      <c r="B153" s="223"/>
      <c r="C153" s="224"/>
      <c r="D153" s="225" t="s">
        <v>125</v>
      </c>
      <c r="E153" s="226" t="s">
        <v>19</v>
      </c>
      <c r="F153" s="227" t="s">
        <v>298</v>
      </c>
      <c r="G153" s="224"/>
      <c r="H153" s="226" t="s">
        <v>19</v>
      </c>
      <c r="I153" s="228"/>
      <c r="J153" s="224"/>
      <c r="K153" s="224"/>
      <c r="L153" s="229"/>
      <c r="M153" s="230"/>
      <c r="N153" s="231"/>
      <c r="O153" s="231"/>
      <c r="P153" s="231"/>
      <c r="Q153" s="231"/>
      <c r="R153" s="231"/>
      <c r="S153" s="231"/>
      <c r="T153" s="232"/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T153" s="233" t="s">
        <v>125</v>
      </c>
      <c r="AU153" s="233" t="s">
        <v>83</v>
      </c>
      <c r="AV153" s="12" t="s">
        <v>81</v>
      </c>
      <c r="AW153" s="12" t="s">
        <v>35</v>
      </c>
      <c r="AX153" s="12" t="s">
        <v>73</v>
      </c>
      <c r="AY153" s="233" t="s">
        <v>117</v>
      </c>
    </row>
    <row r="154" s="13" customFormat="1">
      <c r="A154" s="13"/>
      <c r="B154" s="234"/>
      <c r="C154" s="235"/>
      <c r="D154" s="225" t="s">
        <v>125</v>
      </c>
      <c r="E154" s="236" t="s">
        <v>19</v>
      </c>
      <c r="F154" s="237" t="s">
        <v>299</v>
      </c>
      <c r="G154" s="235"/>
      <c r="H154" s="238">
        <v>14.470000000000001</v>
      </c>
      <c r="I154" s="239"/>
      <c r="J154" s="235"/>
      <c r="K154" s="235"/>
      <c r="L154" s="240"/>
      <c r="M154" s="241"/>
      <c r="N154" s="242"/>
      <c r="O154" s="242"/>
      <c r="P154" s="242"/>
      <c r="Q154" s="242"/>
      <c r="R154" s="242"/>
      <c r="S154" s="242"/>
      <c r="T154" s="243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4" t="s">
        <v>125</v>
      </c>
      <c r="AU154" s="244" t="s">
        <v>83</v>
      </c>
      <c r="AV154" s="13" t="s">
        <v>83</v>
      </c>
      <c r="AW154" s="13" t="s">
        <v>35</v>
      </c>
      <c r="AX154" s="13" t="s">
        <v>73</v>
      </c>
      <c r="AY154" s="244" t="s">
        <v>117</v>
      </c>
    </row>
    <row r="155" s="13" customFormat="1">
      <c r="A155" s="13"/>
      <c r="B155" s="234"/>
      <c r="C155" s="235"/>
      <c r="D155" s="225" t="s">
        <v>125</v>
      </c>
      <c r="E155" s="236" t="s">
        <v>19</v>
      </c>
      <c r="F155" s="237" t="s">
        <v>300</v>
      </c>
      <c r="G155" s="235"/>
      <c r="H155" s="238">
        <v>2.8799999999999999</v>
      </c>
      <c r="I155" s="239"/>
      <c r="J155" s="235"/>
      <c r="K155" s="235"/>
      <c r="L155" s="240"/>
      <c r="M155" s="241"/>
      <c r="N155" s="242"/>
      <c r="O155" s="242"/>
      <c r="P155" s="242"/>
      <c r="Q155" s="242"/>
      <c r="R155" s="242"/>
      <c r="S155" s="242"/>
      <c r="T155" s="243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4" t="s">
        <v>125</v>
      </c>
      <c r="AU155" s="244" t="s">
        <v>83</v>
      </c>
      <c r="AV155" s="13" t="s">
        <v>83</v>
      </c>
      <c r="AW155" s="13" t="s">
        <v>35</v>
      </c>
      <c r="AX155" s="13" t="s">
        <v>73</v>
      </c>
      <c r="AY155" s="244" t="s">
        <v>117</v>
      </c>
    </row>
    <row r="156" s="15" customFormat="1">
      <c r="A156" s="15"/>
      <c r="B156" s="257"/>
      <c r="C156" s="258"/>
      <c r="D156" s="225" t="s">
        <v>125</v>
      </c>
      <c r="E156" s="259" t="s">
        <v>19</v>
      </c>
      <c r="F156" s="260" t="s">
        <v>244</v>
      </c>
      <c r="G156" s="258"/>
      <c r="H156" s="261">
        <v>17.350000000000001</v>
      </c>
      <c r="I156" s="262"/>
      <c r="J156" s="258"/>
      <c r="K156" s="258"/>
      <c r="L156" s="263"/>
      <c r="M156" s="264"/>
      <c r="N156" s="265"/>
      <c r="O156" s="265"/>
      <c r="P156" s="265"/>
      <c r="Q156" s="265"/>
      <c r="R156" s="265"/>
      <c r="S156" s="265"/>
      <c r="T156" s="266"/>
      <c r="U156" s="15"/>
      <c r="V156" s="15"/>
      <c r="W156" s="15"/>
      <c r="X156" s="15"/>
      <c r="Y156" s="15"/>
      <c r="Z156" s="15"/>
      <c r="AA156" s="15"/>
      <c r="AB156" s="15"/>
      <c r="AC156" s="15"/>
      <c r="AD156" s="15"/>
      <c r="AE156" s="15"/>
      <c r="AT156" s="267" t="s">
        <v>125</v>
      </c>
      <c r="AU156" s="267" t="s">
        <v>83</v>
      </c>
      <c r="AV156" s="15" t="s">
        <v>116</v>
      </c>
      <c r="AW156" s="15" t="s">
        <v>35</v>
      </c>
      <c r="AX156" s="15" t="s">
        <v>81</v>
      </c>
      <c r="AY156" s="267" t="s">
        <v>117</v>
      </c>
    </row>
    <row r="157" s="2" customFormat="1" ht="16.5" customHeight="1">
      <c r="A157" s="39"/>
      <c r="B157" s="40"/>
      <c r="C157" s="210" t="s">
        <v>173</v>
      </c>
      <c r="D157" s="210" t="s">
        <v>118</v>
      </c>
      <c r="E157" s="211" t="s">
        <v>301</v>
      </c>
      <c r="F157" s="212" t="s">
        <v>302</v>
      </c>
      <c r="G157" s="213" t="s">
        <v>218</v>
      </c>
      <c r="H157" s="214">
        <v>2.048</v>
      </c>
      <c r="I157" s="215"/>
      <c r="J157" s="216">
        <f>ROUND(I157*H157,2)</f>
        <v>0</v>
      </c>
      <c r="K157" s="212" t="s">
        <v>19</v>
      </c>
      <c r="L157" s="45"/>
      <c r="M157" s="217" t="s">
        <v>19</v>
      </c>
      <c r="N157" s="218" t="s">
        <v>44</v>
      </c>
      <c r="O157" s="85"/>
      <c r="P157" s="219">
        <f>O157*H157</f>
        <v>0</v>
      </c>
      <c r="Q157" s="219">
        <v>0</v>
      </c>
      <c r="R157" s="219">
        <f>Q157*H157</f>
        <v>0</v>
      </c>
      <c r="S157" s="219">
        <v>0</v>
      </c>
      <c r="T157" s="220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21" t="s">
        <v>116</v>
      </c>
      <c r="AT157" s="221" t="s">
        <v>118</v>
      </c>
      <c r="AU157" s="221" t="s">
        <v>83</v>
      </c>
      <c r="AY157" s="18" t="s">
        <v>117</v>
      </c>
      <c r="BE157" s="222">
        <f>IF(N157="základní",J157,0)</f>
        <v>0</v>
      </c>
      <c r="BF157" s="222">
        <f>IF(N157="snížená",J157,0)</f>
        <v>0</v>
      </c>
      <c r="BG157" s="222">
        <f>IF(N157="zákl. přenesená",J157,0)</f>
        <v>0</v>
      </c>
      <c r="BH157" s="222">
        <f>IF(N157="sníž. přenesená",J157,0)</f>
        <v>0</v>
      </c>
      <c r="BI157" s="222">
        <f>IF(N157="nulová",J157,0)</f>
        <v>0</v>
      </c>
      <c r="BJ157" s="18" t="s">
        <v>81</v>
      </c>
      <c r="BK157" s="222">
        <f>ROUND(I157*H157,2)</f>
        <v>0</v>
      </c>
      <c r="BL157" s="18" t="s">
        <v>116</v>
      </c>
      <c r="BM157" s="221" t="s">
        <v>303</v>
      </c>
    </row>
    <row r="158" s="12" customFormat="1">
      <c r="A158" s="12"/>
      <c r="B158" s="223"/>
      <c r="C158" s="224"/>
      <c r="D158" s="225" t="s">
        <v>125</v>
      </c>
      <c r="E158" s="226" t="s">
        <v>19</v>
      </c>
      <c r="F158" s="227" t="s">
        <v>304</v>
      </c>
      <c r="G158" s="224"/>
      <c r="H158" s="226" t="s">
        <v>19</v>
      </c>
      <c r="I158" s="228"/>
      <c r="J158" s="224"/>
      <c r="K158" s="224"/>
      <c r="L158" s="229"/>
      <c r="M158" s="230"/>
      <c r="N158" s="231"/>
      <c r="O158" s="231"/>
      <c r="P158" s="231"/>
      <c r="Q158" s="231"/>
      <c r="R158" s="231"/>
      <c r="S158" s="231"/>
      <c r="T158" s="232"/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T158" s="233" t="s">
        <v>125</v>
      </c>
      <c r="AU158" s="233" t="s">
        <v>83</v>
      </c>
      <c r="AV158" s="12" t="s">
        <v>81</v>
      </c>
      <c r="AW158" s="12" t="s">
        <v>35</v>
      </c>
      <c r="AX158" s="12" t="s">
        <v>73</v>
      </c>
      <c r="AY158" s="233" t="s">
        <v>117</v>
      </c>
    </row>
    <row r="159" s="12" customFormat="1">
      <c r="A159" s="12"/>
      <c r="B159" s="223"/>
      <c r="C159" s="224"/>
      <c r="D159" s="225" t="s">
        <v>125</v>
      </c>
      <c r="E159" s="226" t="s">
        <v>19</v>
      </c>
      <c r="F159" s="227" t="s">
        <v>305</v>
      </c>
      <c r="G159" s="224"/>
      <c r="H159" s="226" t="s">
        <v>19</v>
      </c>
      <c r="I159" s="228"/>
      <c r="J159" s="224"/>
      <c r="K159" s="224"/>
      <c r="L159" s="229"/>
      <c r="M159" s="230"/>
      <c r="N159" s="231"/>
      <c r="O159" s="231"/>
      <c r="P159" s="231"/>
      <c r="Q159" s="231"/>
      <c r="R159" s="231"/>
      <c r="S159" s="231"/>
      <c r="T159" s="232"/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T159" s="233" t="s">
        <v>125</v>
      </c>
      <c r="AU159" s="233" t="s">
        <v>83</v>
      </c>
      <c r="AV159" s="12" t="s">
        <v>81</v>
      </c>
      <c r="AW159" s="12" t="s">
        <v>35</v>
      </c>
      <c r="AX159" s="12" t="s">
        <v>73</v>
      </c>
      <c r="AY159" s="233" t="s">
        <v>117</v>
      </c>
    </row>
    <row r="160" s="13" customFormat="1">
      <c r="A160" s="13"/>
      <c r="B160" s="234"/>
      <c r="C160" s="235"/>
      <c r="D160" s="225" t="s">
        <v>125</v>
      </c>
      <c r="E160" s="236" t="s">
        <v>19</v>
      </c>
      <c r="F160" s="237" t="s">
        <v>306</v>
      </c>
      <c r="G160" s="235"/>
      <c r="H160" s="238">
        <v>2.048</v>
      </c>
      <c r="I160" s="239"/>
      <c r="J160" s="235"/>
      <c r="K160" s="235"/>
      <c r="L160" s="240"/>
      <c r="M160" s="241"/>
      <c r="N160" s="242"/>
      <c r="O160" s="242"/>
      <c r="P160" s="242"/>
      <c r="Q160" s="242"/>
      <c r="R160" s="242"/>
      <c r="S160" s="242"/>
      <c r="T160" s="243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4" t="s">
        <v>125</v>
      </c>
      <c r="AU160" s="244" t="s">
        <v>83</v>
      </c>
      <c r="AV160" s="13" t="s">
        <v>83</v>
      </c>
      <c r="AW160" s="13" t="s">
        <v>35</v>
      </c>
      <c r="AX160" s="13" t="s">
        <v>81</v>
      </c>
      <c r="AY160" s="244" t="s">
        <v>117</v>
      </c>
    </row>
    <row r="161" s="2" customFormat="1" ht="16.5" customHeight="1">
      <c r="A161" s="39"/>
      <c r="B161" s="40"/>
      <c r="C161" s="210" t="s">
        <v>179</v>
      </c>
      <c r="D161" s="210" t="s">
        <v>118</v>
      </c>
      <c r="E161" s="211" t="s">
        <v>307</v>
      </c>
      <c r="F161" s="212" t="s">
        <v>308</v>
      </c>
      <c r="G161" s="213" t="s">
        <v>218</v>
      </c>
      <c r="H161" s="214">
        <v>6.1909999999999998</v>
      </c>
      <c r="I161" s="215"/>
      <c r="J161" s="216">
        <f>ROUND(I161*H161,2)</f>
        <v>0</v>
      </c>
      <c r="K161" s="212" t="s">
        <v>19</v>
      </c>
      <c r="L161" s="45"/>
      <c r="M161" s="217" t="s">
        <v>19</v>
      </c>
      <c r="N161" s="218" t="s">
        <v>44</v>
      </c>
      <c r="O161" s="85"/>
      <c r="P161" s="219">
        <f>O161*H161</f>
        <v>0</v>
      </c>
      <c r="Q161" s="219">
        <v>0</v>
      </c>
      <c r="R161" s="219">
        <f>Q161*H161</f>
        <v>0</v>
      </c>
      <c r="S161" s="219">
        <v>0</v>
      </c>
      <c r="T161" s="220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21" t="s">
        <v>116</v>
      </c>
      <c r="AT161" s="221" t="s">
        <v>118</v>
      </c>
      <c r="AU161" s="221" t="s">
        <v>83</v>
      </c>
      <c r="AY161" s="18" t="s">
        <v>117</v>
      </c>
      <c r="BE161" s="222">
        <f>IF(N161="základní",J161,0)</f>
        <v>0</v>
      </c>
      <c r="BF161" s="222">
        <f>IF(N161="snížená",J161,0)</f>
        <v>0</v>
      </c>
      <c r="BG161" s="222">
        <f>IF(N161="zákl. přenesená",J161,0)</f>
        <v>0</v>
      </c>
      <c r="BH161" s="222">
        <f>IF(N161="sníž. přenesená",J161,0)</f>
        <v>0</v>
      </c>
      <c r="BI161" s="222">
        <f>IF(N161="nulová",J161,0)</f>
        <v>0</v>
      </c>
      <c r="BJ161" s="18" t="s">
        <v>81</v>
      </c>
      <c r="BK161" s="222">
        <f>ROUND(I161*H161,2)</f>
        <v>0</v>
      </c>
      <c r="BL161" s="18" t="s">
        <v>116</v>
      </c>
      <c r="BM161" s="221" t="s">
        <v>309</v>
      </c>
    </row>
    <row r="162" s="12" customFormat="1">
      <c r="A162" s="12"/>
      <c r="B162" s="223"/>
      <c r="C162" s="224"/>
      <c r="D162" s="225" t="s">
        <v>125</v>
      </c>
      <c r="E162" s="226" t="s">
        <v>19</v>
      </c>
      <c r="F162" s="227" t="s">
        <v>304</v>
      </c>
      <c r="G162" s="224"/>
      <c r="H162" s="226" t="s">
        <v>19</v>
      </c>
      <c r="I162" s="228"/>
      <c r="J162" s="224"/>
      <c r="K162" s="224"/>
      <c r="L162" s="229"/>
      <c r="M162" s="230"/>
      <c r="N162" s="231"/>
      <c r="O162" s="231"/>
      <c r="P162" s="231"/>
      <c r="Q162" s="231"/>
      <c r="R162" s="231"/>
      <c r="S162" s="231"/>
      <c r="T162" s="232"/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T162" s="233" t="s">
        <v>125</v>
      </c>
      <c r="AU162" s="233" t="s">
        <v>83</v>
      </c>
      <c r="AV162" s="12" t="s">
        <v>81</v>
      </c>
      <c r="AW162" s="12" t="s">
        <v>35</v>
      </c>
      <c r="AX162" s="12" t="s">
        <v>73</v>
      </c>
      <c r="AY162" s="233" t="s">
        <v>117</v>
      </c>
    </row>
    <row r="163" s="12" customFormat="1">
      <c r="A163" s="12"/>
      <c r="B163" s="223"/>
      <c r="C163" s="224"/>
      <c r="D163" s="225" t="s">
        <v>125</v>
      </c>
      <c r="E163" s="226" t="s">
        <v>19</v>
      </c>
      <c r="F163" s="227" t="s">
        <v>310</v>
      </c>
      <c r="G163" s="224"/>
      <c r="H163" s="226" t="s">
        <v>19</v>
      </c>
      <c r="I163" s="228"/>
      <c r="J163" s="224"/>
      <c r="K163" s="224"/>
      <c r="L163" s="229"/>
      <c r="M163" s="230"/>
      <c r="N163" s="231"/>
      <c r="O163" s="231"/>
      <c r="P163" s="231"/>
      <c r="Q163" s="231"/>
      <c r="R163" s="231"/>
      <c r="S163" s="231"/>
      <c r="T163" s="232"/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T163" s="233" t="s">
        <v>125</v>
      </c>
      <c r="AU163" s="233" t="s">
        <v>83</v>
      </c>
      <c r="AV163" s="12" t="s">
        <v>81</v>
      </c>
      <c r="AW163" s="12" t="s">
        <v>35</v>
      </c>
      <c r="AX163" s="12" t="s">
        <v>73</v>
      </c>
      <c r="AY163" s="233" t="s">
        <v>117</v>
      </c>
    </row>
    <row r="164" s="13" customFormat="1">
      <c r="A164" s="13"/>
      <c r="B164" s="234"/>
      <c r="C164" s="235"/>
      <c r="D164" s="225" t="s">
        <v>125</v>
      </c>
      <c r="E164" s="236" t="s">
        <v>19</v>
      </c>
      <c r="F164" s="237" t="s">
        <v>311</v>
      </c>
      <c r="G164" s="235"/>
      <c r="H164" s="238">
        <v>1.0229999999999999</v>
      </c>
      <c r="I164" s="239"/>
      <c r="J164" s="235"/>
      <c r="K164" s="235"/>
      <c r="L164" s="240"/>
      <c r="M164" s="241"/>
      <c r="N164" s="242"/>
      <c r="O164" s="242"/>
      <c r="P164" s="242"/>
      <c r="Q164" s="242"/>
      <c r="R164" s="242"/>
      <c r="S164" s="242"/>
      <c r="T164" s="243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4" t="s">
        <v>125</v>
      </c>
      <c r="AU164" s="244" t="s">
        <v>83</v>
      </c>
      <c r="AV164" s="13" t="s">
        <v>83</v>
      </c>
      <c r="AW164" s="13" t="s">
        <v>35</v>
      </c>
      <c r="AX164" s="13" t="s">
        <v>73</v>
      </c>
      <c r="AY164" s="244" t="s">
        <v>117</v>
      </c>
    </row>
    <row r="165" s="12" customFormat="1">
      <c r="A165" s="12"/>
      <c r="B165" s="223"/>
      <c r="C165" s="224"/>
      <c r="D165" s="225" t="s">
        <v>125</v>
      </c>
      <c r="E165" s="226" t="s">
        <v>19</v>
      </c>
      <c r="F165" s="227" t="s">
        <v>312</v>
      </c>
      <c r="G165" s="224"/>
      <c r="H165" s="226" t="s">
        <v>19</v>
      </c>
      <c r="I165" s="228"/>
      <c r="J165" s="224"/>
      <c r="K165" s="224"/>
      <c r="L165" s="229"/>
      <c r="M165" s="230"/>
      <c r="N165" s="231"/>
      <c r="O165" s="231"/>
      <c r="P165" s="231"/>
      <c r="Q165" s="231"/>
      <c r="R165" s="231"/>
      <c r="S165" s="231"/>
      <c r="T165" s="232"/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T165" s="233" t="s">
        <v>125</v>
      </c>
      <c r="AU165" s="233" t="s">
        <v>83</v>
      </c>
      <c r="AV165" s="12" t="s">
        <v>81</v>
      </c>
      <c r="AW165" s="12" t="s">
        <v>35</v>
      </c>
      <c r="AX165" s="12" t="s">
        <v>73</v>
      </c>
      <c r="AY165" s="233" t="s">
        <v>117</v>
      </c>
    </row>
    <row r="166" s="13" customFormat="1">
      <c r="A166" s="13"/>
      <c r="B166" s="234"/>
      <c r="C166" s="235"/>
      <c r="D166" s="225" t="s">
        <v>125</v>
      </c>
      <c r="E166" s="236" t="s">
        <v>19</v>
      </c>
      <c r="F166" s="237" t="s">
        <v>313</v>
      </c>
      <c r="G166" s="235"/>
      <c r="H166" s="238">
        <v>5.1680000000000001</v>
      </c>
      <c r="I166" s="239"/>
      <c r="J166" s="235"/>
      <c r="K166" s="235"/>
      <c r="L166" s="240"/>
      <c r="M166" s="241"/>
      <c r="N166" s="242"/>
      <c r="O166" s="242"/>
      <c r="P166" s="242"/>
      <c r="Q166" s="242"/>
      <c r="R166" s="242"/>
      <c r="S166" s="242"/>
      <c r="T166" s="243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4" t="s">
        <v>125</v>
      </c>
      <c r="AU166" s="244" t="s">
        <v>83</v>
      </c>
      <c r="AV166" s="13" t="s">
        <v>83</v>
      </c>
      <c r="AW166" s="13" t="s">
        <v>35</v>
      </c>
      <c r="AX166" s="13" t="s">
        <v>73</v>
      </c>
      <c r="AY166" s="244" t="s">
        <v>117</v>
      </c>
    </row>
    <row r="167" s="15" customFormat="1">
      <c r="A167" s="15"/>
      <c r="B167" s="257"/>
      <c r="C167" s="258"/>
      <c r="D167" s="225" t="s">
        <v>125</v>
      </c>
      <c r="E167" s="259" t="s">
        <v>19</v>
      </c>
      <c r="F167" s="260" t="s">
        <v>244</v>
      </c>
      <c r="G167" s="258"/>
      <c r="H167" s="261">
        <v>6.1909999999999998</v>
      </c>
      <c r="I167" s="262"/>
      <c r="J167" s="258"/>
      <c r="K167" s="258"/>
      <c r="L167" s="263"/>
      <c r="M167" s="264"/>
      <c r="N167" s="265"/>
      <c r="O167" s="265"/>
      <c r="P167" s="265"/>
      <c r="Q167" s="265"/>
      <c r="R167" s="265"/>
      <c r="S167" s="265"/>
      <c r="T167" s="266"/>
      <c r="U167" s="15"/>
      <c r="V167" s="15"/>
      <c r="W167" s="15"/>
      <c r="X167" s="15"/>
      <c r="Y167" s="15"/>
      <c r="Z167" s="15"/>
      <c r="AA167" s="15"/>
      <c r="AB167" s="15"/>
      <c r="AC167" s="15"/>
      <c r="AD167" s="15"/>
      <c r="AE167" s="15"/>
      <c r="AT167" s="267" t="s">
        <v>125</v>
      </c>
      <c r="AU167" s="267" t="s">
        <v>83</v>
      </c>
      <c r="AV167" s="15" t="s">
        <v>116</v>
      </c>
      <c r="AW167" s="15" t="s">
        <v>35</v>
      </c>
      <c r="AX167" s="15" t="s">
        <v>81</v>
      </c>
      <c r="AY167" s="267" t="s">
        <v>117</v>
      </c>
    </row>
    <row r="168" s="2" customFormat="1" ht="16.5" customHeight="1">
      <c r="A168" s="39"/>
      <c r="B168" s="40"/>
      <c r="C168" s="210" t="s">
        <v>184</v>
      </c>
      <c r="D168" s="210" t="s">
        <v>118</v>
      </c>
      <c r="E168" s="211" t="s">
        <v>314</v>
      </c>
      <c r="F168" s="212" t="s">
        <v>315</v>
      </c>
      <c r="G168" s="213" t="s">
        <v>316</v>
      </c>
      <c r="H168" s="214">
        <v>20.739999999999998</v>
      </c>
      <c r="I168" s="215"/>
      <c r="J168" s="216">
        <f>ROUND(I168*H168,2)</f>
        <v>0</v>
      </c>
      <c r="K168" s="212" t="s">
        <v>122</v>
      </c>
      <c r="L168" s="45"/>
      <c r="M168" s="217" t="s">
        <v>19</v>
      </c>
      <c r="N168" s="218" t="s">
        <v>44</v>
      </c>
      <c r="O168" s="85"/>
      <c r="P168" s="219">
        <f>O168*H168</f>
        <v>0</v>
      </c>
      <c r="Q168" s="219">
        <v>0</v>
      </c>
      <c r="R168" s="219">
        <f>Q168*H168</f>
        <v>0</v>
      </c>
      <c r="S168" s="219">
        <v>0</v>
      </c>
      <c r="T168" s="220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21" t="s">
        <v>116</v>
      </c>
      <c r="AT168" s="221" t="s">
        <v>118</v>
      </c>
      <c r="AU168" s="221" t="s">
        <v>83</v>
      </c>
      <c r="AY168" s="18" t="s">
        <v>117</v>
      </c>
      <c r="BE168" s="222">
        <f>IF(N168="základní",J168,0)</f>
        <v>0</v>
      </c>
      <c r="BF168" s="222">
        <f>IF(N168="snížená",J168,0)</f>
        <v>0</v>
      </c>
      <c r="BG168" s="222">
        <f>IF(N168="zákl. přenesená",J168,0)</f>
        <v>0</v>
      </c>
      <c r="BH168" s="222">
        <f>IF(N168="sníž. přenesená",J168,0)</f>
        <v>0</v>
      </c>
      <c r="BI168" s="222">
        <f>IF(N168="nulová",J168,0)</f>
        <v>0</v>
      </c>
      <c r="BJ168" s="18" t="s">
        <v>81</v>
      </c>
      <c r="BK168" s="222">
        <f>ROUND(I168*H168,2)</f>
        <v>0</v>
      </c>
      <c r="BL168" s="18" t="s">
        <v>116</v>
      </c>
      <c r="BM168" s="221" t="s">
        <v>317</v>
      </c>
    </row>
    <row r="169" s="12" customFormat="1">
      <c r="A169" s="12"/>
      <c r="B169" s="223"/>
      <c r="C169" s="224"/>
      <c r="D169" s="225" t="s">
        <v>125</v>
      </c>
      <c r="E169" s="226" t="s">
        <v>19</v>
      </c>
      <c r="F169" s="227" t="s">
        <v>318</v>
      </c>
      <c r="G169" s="224"/>
      <c r="H169" s="226" t="s">
        <v>19</v>
      </c>
      <c r="I169" s="228"/>
      <c r="J169" s="224"/>
      <c r="K169" s="224"/>
      <c r="L169" s="229"/>
      <c r="M169" s="230"/>
      <c r="N169" s="231"/>
      <c r="O169" s="231"/>
      <c r="P169" s="231"/>
      <c r="Q169" s="231"/>
      <c r="R169" s="231"/>
      <c r="S169" s="231"/>
      <c r="T169" s="232"/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T169" s="233" t="s">
        <v>125</v>
      </c>
      <c r="AU169" s="233" t="s">
        <v>83</v>
      </c>
      <c r="AV169" s="12" t="s">
        <v>81</v>
      </c>
      <c r="AW169" s="12" t="s">
        <v>35</v>
      </c>
      <c r="AX169" s="12" t="s">
        <v>73</v>
      </c>
      <c r="AY169" s="233" t="s">
        <v>117</v>
      </c>
    </row>
    <row r="170" s="12" customFormat="1">
      <c r="A170" s="12"/>
      <c r="B170" s="223"/>
      <c r="C170" s="224"/>
      <c r="D170" s="225" t="s">
        <v>125</v>
      </c>
      <c r="E170" s="226" t="s">
        <v>19</v>
      </c>
      <c r="F170" s="227" t="s">
        <v>319</v>
      </c>
      <c r="G170" s="224"/>
      <c r="H170" s="226" t="s">
        <v>19</v>
      </c>
      <c r="I170" s="228"/>
      <c r="J170" s="224"/>
      <c r="K170" s="224"/>
      <c r="L170" s="229"/>
      <c r="M170" s="230"/>
      <c r="N170" s="231"/>
      <c r="O170" s="231"/>
      <c r="P170" s="231"/>
      <c r="Q170" s="231"/>
      <c r="R170" s="231"/>
      <c r="S170" s="231"/>
      <c r="T170" s="232"/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T170" s="233" t="s">
        <v>125</v>
      </c>
      <c r="AU170" s="233" t="s">
        <v>83</v>
      </c>
      <c r="AV170" s="12" t="s">
        <v>81</v>
      </c>
      <c r="AW170" s="12" t="s">
        <v>35</v>
      </c>
      <c r="AX170" s="12" t="s">
        <v>73</v>
      </c>
      <c r="AY170" s="233" t="s">
        <v>117</v>
      </c>
    </row>
    <row r="171" s="12" customFormat="1">
      <c r="A171" s="12"/>
      <c r="B171" s="223"/>
      <c r="C171" s="224"/>
      <c r="D171" s="225" t="s">
        <v>125</v>
      </c>
      <c r="E171" s="226" t="s">
        <v>19</v>
      </c>
      <c r="F171" s="227" t="s">
        <v>320</v>
      </c>
      <c r="G171" s="224"/>
      <c r="H171" s="226" t="s">
        <v>19</v>
      </c>
      <c r="I171" s="228"/>
      <c r="J171" s="224"/>
      <c r="K171" s="224"/>
      <c r="L171" s="229"/>
      <c r="M171" s="230"/>
      <c r="N171" s="231"/>
      <c r="O171" s="231"/>
      <c r="P171" s="231"/>
      <c r="Q171" s="231"/>
      <c r="R171" s="231"/>
      <c r="S171" s="231"/>
      <c r="T171" s="232"/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T171" s="233" t="s">
        <v>125</v>
      </c>
      <c r="AU171" s="233" t="s">
        <v>83</v>
      </c>
      <c r="AV171" s="12" t="s">
        <v>81</v>
      </c>
      <c r="AW171" s="12" t="s">
        <v>35</v>
      </c>
      <c r="AX171" s="12" t="s">
        <v>73</v>
      </c>
      <c r="AY171" s="233" t="s">
        <v>117</v>
      </c>
    </row>
    <row r="172" s="13" customFormat="1">
      <c r="A172" s="13"/>
      <c r="B172" s="234"/>
      <c r="C172" s="235"/>
      <c r="D172" s="225" t="s">
        <v>125</v>
      </c>
      <c r="E172" s="236" t="s">
        <v>19</v>
      </c>
      <c r="F172" s="237" t="s">
        <v>321</v>
      </c>
      <c r="G172" s="235"/>
      <c r="H172" s="238">
        <v>20.739999999999998</v>
      </c>
      <c r="I172" s="239"/>
      <c r="J172" s="235"/>
      <c r="K172" s="235"/>
      <c r="L172" s="240"/>
      <c r="M172" s="241"/>
      <c r="N172" s="242"/>
      <c r="O172" s="242"/>
      <c r="P172" s="242"/>
      <c r="Q172" s="242"/>
      <c r="R172" s="242"/>
      <c r="S172" s="242"/>
      <c r="T172" s="243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4" t="s">
        <v>125</v>
      </c>
      <c r="AU172" s="244" t="s">
        <v>83</v>
      </c>
      <c r="AV172" s="13" t="s">
        <v>83</v>
      </c>
      <c r="AW172" s="13" t="s">
        <v>35</v>
      </c>
      <c r="AX172" s="13" t="s">
        <v>81</v>
      </c>
      <c r="AY172" s="244" t="s">
        <v>117</v>
      </c>
    </row>
    <row r="173" s="11" customFormat="1" ht="25.92" customHeight="1">
      <c r="A173" s="11"/>
      <c r="B173" s="196"/>
      <c r="C173" s="197"/>
      <c r="D173" s="198" t="s">
        <v>72</v>
      </c>
      <c r="E173" s="199" t="s">
        <v>114</v>
      </c>
      <c r="F173" s="199" t="s">
        <v>115</v>
      </c>
      <c r="G173" s="197"/>
      <c r="H173" s="197"/>
      <c r="I173" s="200"/>
      <c r="J173" s="201">
        <f>BK173</f>
        <v>0</v>
      </c>
      <c r="K173" s="197"/>
      <c r="L173" s="202"/>
      <c r="M173" s="203"/>
      <c r="N173" s="204"/>
      <c r="O173" s="204"/>
      <c r="P173" s="205">
        <f>SUM(P174:P212)</f>
        <v>0</v>
      </c>
      <c r="Q173" s="204"/>
      <c r="R173" s="205">
        <f>SUM(R174:R212)</f>
        <v>0</v>
      </c>
      <c r="S173" s="204"/>
      <c r="T173" s="206">
        <f>SUM(T174:T212)</f>
        <v>0</v>
      </c>
      <c r="U173" s="11"/>
      <c r="V173" s="11"/>
      <c r="W173" s="11"/>
      <c r="X173" s="11"/>
      <c r="Y173" s="11"/>
      <c r="Z173" s="11"/>
      <c r="AA173" s="11"/>
      <c r="AB173" s="11"/>
      <c r="AC173" s="11"/>
      <c r="AD173" s="11"/>
      <c r="AE173" s="11"/>
      <c r="AR173" s="207" t="s">
        <v>116</v>
      </c>
      <c r="AT173" s="208" t="s">
        <v>72</v>
      </c>
      <c r="AU173" s="208" t="s">
        <v>73</v>
      </c>
      <c r="AY173" s="207" t="s">
        <v>117</v>
      </c>
      <c r="BK173" s="209">
        <f>SUM(BK174:BK212)</f>
        <v>0</v>
      </c>
    </row>
    <row r="174" s="2" customFormat="1" ht="21.75" customHeight="1">
      <c r="A174" s="39"/>
      <c r="B174" s="40"/>
      <c r="C174" s="210" t="s">
        <v>8</v>
      </c>
      <c r="D174" s="210" t="s">
        <v>118</v>
      </c>
      <c r="E174" s="211" t="s">
        <v>322</v>
      </c>
      <c r="F174" s="212" t="s">
        <v>323</v>
      </c>
      <c r="G174" s="213" t="s">
        <v>324</v>
      </c>
      <c r="H174" s="214">
        <v>293.22899999999998</v>
      </c>
      <c r="I174" s="215"/>
      <c r="J174" s="216">
        <f>ROUND(I174*H174,2)</f>
        <v>0</v>
      </c>
      <c r="K174" s="212" t="s">
        <v>122</v>
      </c>
      <c r="L174" s="45"/>
      <c r="M174" s="217" t="s">
        <v>19</v>
      </c>
      <c r="N174" s="218" t="s">
        <v>44</v>
      </c>
      <c r="O174" s="85"/>
      <c r="P174" s="219">
        <f>O174*H174</f>
        <v>0</v>
      </c>
      <c r="Q174" s="219">
        <v>0</v>
      </c>
      <c r="R174" s="219">
        <f>Q174*H174</f>
        <v>0</v>
      </c>
      <c r="S174" s="219">
        <v>0</v>
      </c>
      <c r="T174" s="220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21" t="s">
        <v>123</v>
      </c>
      <c r="AT174" s="221" t="s">
        <v>118</v>
      </c>
      <c r="AU174" s="221" t="s">
        <v>81</v>
      </c>
      <c r="AY174" s="18" t="s">
        <v>117</v>
      </c>
      <c r="BE174" s="222">
        <f>IF(N174="základní",J174,0)</f>
        <v>0</v>
      </c>
      <c r="BF174" s="222">
        <f>IF(N174="snížená",J174,0)</f>
        <v>0</v>
      </c>
      <c r="BG174" s="222">
        <f>IF(N174="zákl. přenesená",J174,0)</f>
        <v>0</v>
      </c>
      <c r="BH174" s="222">
        <f>IF(N174="sníž. přenesená",J174,0)</f>
        <v>0</v>
      </c>
      <c r="BI174" s="222">
        <f>IF(N174="nulová",J174,0)</f>
        <v>0</v>
      </c>
      <c r="BJ174" s="18" t="s">
        <v>81</v>
      </c>
      <c r="BK174" s="222">
        <f>ROUND(I174*H174,2)</f>
        <v>0</v>
      </c>
      <c r="BL174" s="18" t="s">
        <v>123</v>
      </c>
      <c r="BM174" s="221" t="s">
        <v>325</v>
      </c>
    </row>
    <row r="175" s="12" customFormat="1">
      <c r="A175" s="12"/>
      <c r="B175" s="223"/>
      <c r="C175" s="224"/>
      <c r="D175" s="225" t="s">
        <v>125</v>
      </c>
      <c r="E175" s="226" t="s">
        <v>19</v>
      </c>
      <c r="F175" s="227" t="s">
        <v>326</v>
      </c>
      <c r="G175" s="224"/>
      <c r="H175" s="226" t="s">
        <v>19</v>
      </c>
      <c r="I175" s="228"/>
      <c r="J175" s="224"/>
      <c r="K175" s="224"/>
      <c r="L175" s="229"/>
      <c r="M175" s="230"/>
      <c r="N175" s="231"/>
      <c r="O175" s="231"/>
      <c r="P175" s="231"/>
      <c r="Q175" s="231"/>
      <c r="R175" s="231"/>
      <c r="S175" s="231"/>
      <c r="T175" s="232"/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T175" s="233" t="s">
        <v>125</v>
      </c>
      <c r="AU175" s="233" t="s">
        <v>81</v>
      </c>
      <c r="AV175" s="12" t="s">
        <v>81</v>
      </c>
      <c r="AW175" s="12" t="s">
        <v>35</v>
      </c>
      <c r="AX175" s="12" t="s">
        <v>73</v>
      </c>
      <c r="AY175" s="233" t="s">
        <v>117</v>
      </c>
    </row>
    <row r="176" s="12" customFormat="1">
      <c r="A176" s="12"/>
      <c r="B176" s="223"/>
      <c r="C176" s="224"/>
      <c r="D176" s="225" t="s">
        <v>125</v>
      </c>
      <c r="E176" s="226" t="s">
        <v>19</v>
      </c>
      <c r="F176" s="227" t="s">
        <v>234</v>
      </c>
      <c r="G176" s="224"/>
      <c r="H176" s="226" t="s">
        <v>19</v>
      </c>
      <c r="I176" s="228"/>
      <c r="J176" s="224"/>
      <c r="K176" s="224"/>
      <c r="L176" s="229"/>
      <c r="M176" s="230"/>
      <c r="N176" s="231"/>
      <c r="O176" s="231"/>
      <c r="P176" s="231"/>
      <c r="Q176" s="231"/>
      <c r="R176" s="231"/>
      <c r="S176" s="231"/>
      <c r="T176" s="232"/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T176" s="233" t="s">
        <v>125</v>
      </c>
      <c r="AU176" s="233" t="s">
        <v>81</v>
      </c>
      <c r="AV176" s="12" t="s">
        <v>81</v>
      </c>
      <c r="AW176" s="12" t="s">
        <v>35</v>
      </c>
      <c r="AX176" s="12" t="s">
        <v>73</v>
      </c>
      <c r="AY176" s="233" t="s">
        <v>117</v>
      </c>
    </row>
    <row r="177" s="12" customFormat="1">
      <c r="A177" s="12"/>
      <c r="B177" s="223"/>
      <c r="C177" s="224"/>
      <c r="D177" s="225" t="s">
        <v>125</v>
      </c>
      <c r="E177" s="226" t="s">
        <v>19</v>
      </c>
      <c r="F177" s="227" t="s">
        <v>327</v>
      </c>
      <c r="G177" s="224"/>
      <c r="H177" s="226" t="s">
        <v>19</v>
      </c>
      <c r="I177" s="228"/>
      <c r="J177" s="224"/>
      <c r="K177" s="224"/>
      <c r="L177" s="229"/>
      <c r="M177" s="230"/>
      <c r="N177" s="231"/>
      <c r="O177" s="231"/>
      <c r="P177" s="231"/>
      <c r="Q177" s="231"/>
      <c r="R177" s="231"/>
      <c r="S177" s="231"/>
      <c r="T177" s="232"/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T177" s="233" t="s">
        <v>125</v>
      </c>
      <c r="AU177" s="233" t="s">
        <v>81</v>
      </c>
      <c r="AV177" s="12" t="s">
        <v>81</v>
      </c>
      <c r="AW177" s="12" t="s">
        <v>35</v>
      </c>
      <c r="AX177" s="12" t="s">
        <v>73</v>
      </c>
      <c r="AY177" s="233" t="s">
        <v>117</v>
      </c>
    </row>
    <row r="178" s="13" customFormat="1">
      <c r="A178" s="13"/>
      <c r="B178" s="234"/>
      <c r="C178" s="235"/>
      <c r="D178" s="225" t="s">
        <v>125</v>
      </c>
      <c r="E178" s="236" t="s">
        <v>19</v>
      </c>
      <c r="F178" s="237" t="s">
        <v>328</v>
      </c>
      <c r="G178" s="235"/>
      <c r="H178" s="238">
        <v>262.93700000000001</v>
      </c>
      <c r="I178" s="239"/>
      <c r="J178" s="235"/>
      <c r="K178" s="235"/>
      <c r="L178" s="240"/>
      <c r="M178" s="241"/>
      <c r="N178" s="242"/>
      <c r="O178" s="242"/>
      <c r="P178" s="242"/>
      <c r="Q178" s="242"/>
      <c r="R178" s="242"/>
      <c r="S178" s="242"/>
      <c r="T178" s="243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4" t="s">
        <v>125</v>
      </c>
      <c r="AU178" s="244" t="s">
        <v>81</v>
      </c>
      <c r="AV178" s="13" t="s">
        <v>83</v>
      </c>
      <c r="AW178" s="13" t="s">
        <v>35</v>
      </c>
      <c r="AX178" s="13" t="s">
        <v>73</v>
      </c>
      <c r="AY178" s="244" t="s">
        <v>117</v>
      </c>
    </row>
    <row r="179" s="12" customFormat="1">
      <c r="A179" s="12"/>
      <c r="B179" s="223"/>
      <c r="C179" s="224"/>
      <c r="D179" s="225" t="s">
        <v>125</v>
      </c>
      <c r="E179" s="226" t="s">
        <v>19</v>
      </c>
      <c r="F179" s="227" t="s">
        <v>329</v>
      </c>
      <c r="G179" s="224"/>
      <c r="H179" s="226" t="s">
        <v>19</v>
      </c>
      <c r="I179" s="228"/>
      <c r="J179" s="224"/>
      <c r="K179" s="224"/>
      <c r="L179" s="229"/>
      <c r="M179" s="230"/>
      <c r="N179" s="231"/>
      <c r="O179" s="231"/>
      <c r="P179" s="231"/>
      <c r="Q179" s="231"/>
      <c r="R179" s="231"/>
      <c r="S179" s="231"/>
      <c r="T179" s="232"/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T179" s="233" t="s">
        <v>125</v>
      </c>
      <c r="AU179" s="233" t="s">
        <v>81</v>
      </c>
      <c r="AV179" s="12" t="s">
        <v>81</v>
      </c>
      <c r="AW179" s="12" t="s">
        <v>35</v>
      </c>
      <c r="AX179" s="12" t="s">
        <v>73</v>
      </c>
      <c r="AY179" s="233" t="s">
        <v>117</v>
      </c>
    </row>
    <row r="180" s="13" customFormat="1">
      <c r="A180" s="13"/>
      <c r="B180" s="234"/>
      <c r="C180" s="235"/>
      <c r="D180" s="225" t="s">
        <v>125</v>
      </c>
      <c r="E180" s="236" t="s">
        <v>19</v>
      </c>
      <c r="F180" s="237" t="s">
        <v>330</v>
      </c>
      <c r="G180" s="235"/>
      <c r="H180" s="238">
        <v>30.292000000000002</v>
      </c>
      <c r="I180" s="239"/>
      <c r="J180" s="235"/>
      <c r="K180" s="235"/>
      <c r="L180" s="240"/>
      <c r="M180" s="241"/>
      <c r="N180" s="242"/>
      <c r="O180" s="242"/>
      <c r="P180" s="242"/>
      <c r="Q180" s="242"/>
      <c r="R180" s="242"/>
      <c r="S180" s="242"/>
      <c r="T180" s="243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4" t="s">
        <v>125</v>
      </c>
      <c r="AU180" s="244" t="s">
        <v>81</v>
      </c>
      <c r="AV180" s="13" t="s">
        <v>83</v>
      </c>
      <c r="AW180" s="13" t="s">
        <v>35</v>
      </c>
      <c r="AX180" s="13" t="s">
        <v>73</v>
      </c>
      <c r="AY180" s="244" t="s">
        <v>117</v>
      </c>
    </row>
    <row r="181" s="15" customFormat="1">
      <c r="A181" s="15"/>
      <c r="B181" s="257"/>
      <c r="C181" s="258"/>
      <c r="D181" s="225" t="s">
        <v>125</v>
      </c>
      <c r="E181" s="259" t="s">
        <v>19</v>
      </c>
      <c r="F181" s="260" t="s">
        <v>244</v>
      </c>
      <c r="G181" s="258"/>
      <c r="H181" s="261">
        <v>293.22900000000004</v>
      </c>
      <c r="I181" s="262"/>
      <c r="J181" s="258"/>
      <c r="K181" s="258"/>
      <c r="L181" s="263"/>
      <c r="M181" s="264"/>
      <c r="N181" s="265"/>
      <c r="O181" s="265"/>
      <c r="P181" s="265"/>
      <c r="Q181" s="265"/>
      <c r="R181" s="265"/>
      <c r="S181" s="265"/>
      <c r="T181" s="266"/>
      <c r="U181" s="15"/>
      <c r="V181" s="15"/>
      <c r="W181" s="15"/>
      <c r="X181" s="15"/>
      <c r="Y181" s="15"/>
      <c r="Z181" s="15"/>
      <c r="AA181" s="15"/>
      <c r="AB181" s="15"/>
      <c r="AC181" s="15"/>
      <c r="AD181" s="15"/>
      <c r="AE181" s="15"/>
      <c r="AT181" s="267" t="s">
        <v>125</v>
      </c>
      <c r="AU181" s="267" t="s">
        <v>81</v>
      </c>
      <c r="AV181" s="15" t="s">
        <v>116</v>
      </c>
      <c r="AW181" s="15" t="s">
        <v>35</v>
      </c>
      <c r="AX181" s="15" t="s">
        <v>81</v>
      </c>
      <c r="AY181" s="267" t="s">
        <v>117</v>
      </c>
    </row>
    <row r="182" s="2" customFormat="1" ht="21.75" customHeight="1">
      <c r="A182" s="39"/>
      <c r="B182" s="40"/>
      <c r="C182" s="210" t="s">
        <v>193</v>
      </c>
      <c r="D182" s="210" t="s">
        <v>118</v>
      </c>
      <c r="E182" s="211" t="s">
        <v>331</v>
      </c>
      <c r="F182" s="212" t="s">
        <v>332</v>
      </c>
      <c r="G182" s="213" t="s">
        <v>324</v>
      </c>
      <c r="H182" s="214">
        <v>30.678000000000001</v>
      </c>
      <c r="I182" s="215"/>
      <c r="J182" s="216">
        <f>ROUND(I182*H182,2)</f>
        <v>0</v>
      </c>
      <c r="K182" s="212" t="s">
        <v>122</v>
      </c>
      <c r="L182" s="45"/>
      <c r="M182" s="217" t="s">
        <v>19</v>
      </c>
      <c r="N182" s="218" t="s">
        <v>44</v>
      </c>
      <c r="O182" s="85"/>
      <c r="P182" s="219">
        <f>O182*H182</f>
        <v>0</v>
      </c>
      <c r="Q182" s="219">
        <v>0</v>
      </c>
      <c r="R182" s="219">
        <f>Q182*H182</f>
        <v>0</v>
      </c>
      <c r="S182" s="219">
        <v>0</v>
      </c>
      <c r="T182" s="220">
        <f>S182*H182</f>
        <v>0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21" t="s">
        <v>123</v>
      </c>
      <c r="AT182" s="221" t="s">
        <v>118</v>
      </c>
      <c r="AU182" s="221" t="s">
        <v>81</v>
      </c>
      <c r="AY182" s="18" t="s">
        <v>117</v>
      </c>
      <c r="BE182" s="222">
        <f>IF(N182="základní",J182,0)</f>
        <v>0</v>
      </c>
      <c r="BF182" s="222">
        <f>IF(N182="snížená",J182,0)</f>
        <v>0</v>
      </c>
      <c r="BG182" s="222">
        <f>IF(N182="zákl. přenesená",J182,0)</f>
        <v>0</v>
      </c>
      <c r="BH182" s="222">
        <f>IF(N182="sníž. přenesená",J182,0)</f>
        <v>0</v>
      </c>
      <c r="BI182" s="222">
        <f>IF(N182="nulová",J182,0)</f>
        <v>0</v>
      </c>
      <c r="BJ182" s="18" t="s">
        <v>81</v>
      </c>
      <c r="BK182" s="222">
        <f>ROUND(I182*H182,2)</f>
        <v>0</v>
      </c>
      <c r="BL182" s="18" t="s">
        <v>123</v>
      </c>
      <c r="BM182" s="221" t="s">
        <v>333</v>
      </c>
    </row>
    <row r="183" s="12" customFormat="1">
      <c r="A183" s="12"/>
      <c r="B183" s="223"/>
      <c r="C183" s="224"/>
      <c r="D183" s="225" t="s">
        <v>125</v>
      </c>
      <c r="E183" s="226" t="s">
        <v>19</v>
      </c>
      <c r="F183" s="227" t="s">
        <v>334</v>
      </c>
      <c r="G183" s="224"/>
      <c r="H183" s="226" t="s">
        <v>19</v>
      </c>
      <c r="I183" s="228"/>
      <c r="J183" s="224"/>
      <c r="K183" s="224"/>
      <c r="L183" s="229"/>
      <c r="M183" s="230"/>
      <c r="N183" s="231"/>
      <c r="O183" s="231"/>
      <c r="P183" s="231"/>
      <c r="Q183" s="231"/>
      <c r="R183" s="231"/>
      <c r="S183" s="231"/>
      <c r="T183" s="232"/>
      <c r="U183" s="12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  <c r="AT183" s="233" t="s">
        <v>125</v>
      </c>
      <c r="AU183" s="233" t="s">
        <v>81</v>
      </c>
      <c r="AV183" s="12" t="s">
        <v>81</v>
      </c>
      <c r="AW183" s="12" t="s">
        <v>35</v>
      </c>
      <c r="AX183" s="12" t="s">
        <v>73</v>
      </c>
      <c r="AY183" s="233" t="s">
        <v>117</v>
      </c>
    </row>
    <row r="184" s="12" customFormat="1">
      <c r="A184" s="12"/>
      <c r="B184" s="223"/>
      <c r="C184" s="224"/>
      <c r="D184" s="225" t="s">
        <v>125</v>
      </c>
      <c r="E184" s="226" t="s">
        <v>19</v>
      </c>
      <c r="F184" s="227" t="s">
        <v>335</v>
      </c>
      <c r="G184" s="224"/>
      <c r="H184" s="226" t="s">
        <v>19</v>
      </c>
      <c r="I184" s="228"/>
      <c r="J184" s="224"/>
      <c r="K184" s="224"/>
      <c r="L184" s="229"/>
      <c r="M184" s="230"/>
      <c r="N184" s="231"/>
      <c r="O184" s="231"/>
      <c r="P184" s="231"/>
      <c r="Q184" s="231"/>
      <c r="R184" s="231"/>
      <c r="S184" s="231"/>
      <c r="T184" s="232"/>
      <c r="U184" s="12"/>
      <c r="V184" s="12"/>
      <c r="W184" s="12"/>
      <c r="X184" s="12"/>
      <c r="Y184" s="12"/>
      <c r="Z184" s="12"/>
      <c r="AA184" s="12"/>
      <c r="AB184" s="12"/>
      <c r="AC184" s="12"/>
      <c r="AD184" s="12"/>
      <c r="AE184" s="12"/>
      <c r="AT184" s="233" t="s">
        <v>125</v>
      </c>
      <c r="AU184" s="233" t="s">
        <v>81</v>
      </c>
      <c r="AV184" s="12" t="s">
        <v>81</v>
      </c>
      <c r="AW184" s="12" t="s">
        <v>35</v>
      </c>
      <c r="AX184" s="12" t="s">
        <v>73</v>
      </c>
      <c r="AY184" s="233" t="s">
        <v>117</v>
      </c>
    </row>
    <row r="185" s="12" customFormat="1">
      <c r="A185" s="12"/>
      <c r="B185" s="223"/>
      <c r="C185" s="224"/>
      <c r="D185" s="225" t="s">
        <v>125</v>
      </c>
      <c r="E185" s="226" t="s">
        <v>19</v>
      </c>
      <c r="F185" s="227" t="s">
        <v>336</v>
      </c>
      <c r="G185" s="224"/>
      <c r="H185" s="226" t="s">
        <v>19</v>
      </c>
      <c r="I185" s="228"/>
      <c r="J185" s="224"/>
      <c r="K185" s="224"/>
      <c r="L185" s="229"/>
      <c r="M185" s="230"/>
      <c r="N185" s="231"/>
      <c r="O185" s="231"/>
      <c r="P185" s="231"/>
      <c r="Q185" s="231"/>
      <c r="R185" s="231"/>
      <c r="S185" s="231"/>
      <c r="T185" s="232"/>
      <c r="U185" s="12"/>
      <c r="V185" s="12"/>
      <c r="W185" s="12"/>
      <c r="X185" s="12"/>
      <c r="Y185" s="12"/>
      <c r="Z185" s="12"/>
      <c r="AA185" s="12"/>
      <c r="AB185" s="12"/>
      <c r="AC185" s="12"/>
      <c r="AD185" s="12"/>
      <c r="AE185" s="12"/>
      <c r="AT185" s="233" t="s">
        <v>125</v>
      </c>
      <c r="AU185" s="233" t="s">
        <v>81</v>
      </c>
      <c r="AV185" s="12" t="s">
        <v>81</v>
      </c>
      <c r="AW185" s="12" t="s">
        <v>35</v>
      </c>
      <c r="AX185" s="12" t="s">
        <v>73</v>
      </c>
      <c r="AY185" s="233" t="s">
        <v>117</v>
      </c>
    </row>
    <row r="186" s="12" customFormat="1">
      <c r="A186" s="12"/>
      <c r="B186" s="223"/>
      <c r="C186" s="224"/>
      <c r="D186" s="225" t="s">
        <v>125</v>
      </c>
      <c r="E186" s="226" t="s">
        <v>19</v>
      </c>
      <c r="F186" s="227" t="s">
        <v>337</v>
      </c>
      <c r="G186" s="224"/>
      <c r="H186" s="226" t="s">
        <v>19</v>
      </c>
      <c r="I186" s="228"/>
      <c r="J186" s="224"/>
      <c r="K186" s="224"/>
      <c r="L186" s="229"/>
      <c r="M186" s="230"/>
      <c r="N186" s="231"/>
      <c r="O186" s="231"/>
      <c r="P186" s="231"/>
      <c r="Q186" s="231"/>
      <c r="R186" s="231"/>
      <c r="S186" s="231"/>
      <c r="T186" s="232"/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T186" s="233" t="s">
        <v>125</v>
      </c>
      <c r="AU186" s="233" t="s">
        <v>81</v>
      </c>
      <c r="AV186" s="12" t="s">
        <v>81</v>
      </c>
      <c r="AW186" s="12" t="s">
        <v>35</v>
      </c>
      <c r="AX186" s="12" t="s">
        <v>73</v>
      </c>
      <c r="AY186" s="233" t="s">
        <v>117</v>
      </c>
    </row>
    <row r="187" s="12" customFormat="1">
      <c r="A187" s="12"/>
      <c r="B187" s="223"/>
      <c r="C187" s="224"/>
      <c r="D187" s="225" t="s">
        <v>125</v>
      </c>
      <c r="E187" s="226" t="s">
        <v>19</v>
      </c>
      <c r="F187" s="227" t="s">
        <v>338</v>
      </c>
      <c r="G187" s="224"/>
      <c r="H187" s="226" t="s">
        <v>19</v>
      </c>
      <c r="I187" s="228"/>
      <c r="J187" s="224"/>
      <c r="K187" s="224"/>
      <c r="L187" s="229"/>
      <c r="M187" s="230"/>
      <c r="N187" s="231"/>
      <c r="O187" s="231"/>
      <c r="P187" s="231"/>
      <c r="Q187" s="231"/>
      <c r="R187" s="231"/>
      <c r="S187" s="231"/>
      <c r="T187" s="232"/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T187" s="233" t="s">
        <v>125</v>
      </c>
      <c r="AU187" s="233" t="s">
        <v>81</v>
      </c>
      <c r="AV187" s="12" t="s">
        <v>81</v>
      </c>
      <c r="AW187" s="12" t="s">
        <v>35</v>
      </c>
      <c r="AX187" s="12" t="s">
        <v>73</v>
      </c>
      <c r="AY187" s="233" t="s">
        <v>117</v>
      </c>
    </row>
    <row r="188" s="13" customFormat="1">
      <c r="A188" s="13"/>
      <c r="B188" s="234"/>
      <c r="C188" s="235"/>
      <c r="D188" s="225" t="s">
        <v>125</v>
      </c>
      <c r="E188" s="236" t="s">
        <v>19</v>
      </c>
      <c r="F188" s="237" t="s">
        <v>339</v>
      </c>
      <c r="G188" s="235"/>
      <c r="H188" s="238">
        <v>30.678000000000001</v>
      </c>
      <c r="I188" s="239"/>
      <c r="J188" s="235"/>
      <c r="K188" s="235"/>
      <c r="L188" s="240"/>
      <c r="M188" s="241"/>
      <c r="N188" s="242"/>
      <c r="O188" s="242"/>
      <c r="P188" s="242"/>
      <c r="Q188" s="242"/>
      <c r="R188" s="242"/>
      <c r="S188" s="242"/>
      <c r="T188" s="243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44" t="s">
        <v>125</v>
      </c>
      <c r="AU188" s="244" t="s">
        <v>81</v>
      </c>
      <c r="AV188" s="13" t="s">
        <v>83</v>
      </c>
      <c r="AW188" s="13" t="s">
        <v>35</v>
      </c>
      <c r="AX188" s="13" t="s">
        <v>81</v>
      </c>
      <c r="AY188" s="244" t="s">
        <v>117</v>
      </c>
    </row>
    <row r="189" s="2" customFormat="1" ht="21.75" customHeight="1">
      <c r="A189" s="39"/>
      <c r="B189" s="40"/>
      <c r="C189" s="210" t="s">
        <v>199</v>
      </c>
      <c r="D189" s="210" t="s">
        <v>118</v>
      </c>
      <c r="E189" s="211" t="s">
        <v>340</v>
      </c>
      <c r="F189" s="212" t="s">
        <v>341</v>
      </c>
      <c r="G189" s="213" t="s">
        <v>324</v>
      </c>
      <c r="H189" s="214">
        <v>29.616</v>
      </c>
      <c r="I189" s="215"/>
      <c r="J189" s="216">
        <f>ROUND(I189*H189,2)</f>
        <v>0</v>
      </c>
      <c r="K189" s="212" t="s">
        <v>122</v>
      </c>
      <c r="L189" s="45"/>
      <c r="M189" s="217" t="s">
        <v>19</v>
      </c>
      <c r="N189" s="218" t="s">
        <v>44</v>
      </c>
      <c r="O189" s="85"/>
      <c r="P189" s="219">
        <f>O189*H189</f>
        <v>0</v>
      </c>
      <c r="Q189" s="219">
        <v>0</v>
      </c>
      <c r="R189" s="219">
        <f>Q189*H189</f>
        <v>0</v>
      </c>
      <c r="S189" s="219">
        <v>0</v>
      </c>
      <c r="T189" s="220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21" t="s">
        <v>123</v>
      </c>
      <c r="AT189" s="221" t="s">
        <v>118</v>
      </c>
      <c r="AU189" s="221" t="s">
        <v>81</v>
      </c>
      <c r="AY189" s="18" t="s">
        <v>117</v>
      </c>
      <c r="BE189" s="222">
        <f>IF(N189="základní",J189,0)</f>
        <v>0</v>
      </c>
      <c r="BF189" s="222">
        <f>IF(N189="snížená",J189,0)</f>
        <v>0</v>
      </c>
      <c r="BG189" s="222">
        <f>IF(N189="zákl. přenesená",J189,0)</f>
        <v>0</v>
      </c>
      <c r="BH189" s="222">
        <f>IF(N189="sníž. přenesená",J189,0)</f>
        <v>0</v>
      </c>
      <c r="BI189" s="222">
        <f>IF(N189="nulová",J189,0)</f>
        <v>0</v>
      </c>
      <c r="BJ189" s="18" t="s">
        <v>81</v>
      </c>
      <c r="BK189" s="222">
        <f>ROUND(I189*H189,2)</f>
        <v>0</v>
      </c>
      <c r="BL189" s="18" t="s">
        <v>123</v>
      </c>
      <c r="BM189" s="221" t="s">
        <v>342</v>
      </c>
    </row>
    <row r="190" s="12" customFormat="1">
      <c r="A190" s="12"/>
      <c r="B190" s="223"/>
      <c r="C190" s="224"/>
      <c r="D190" s="225" t="s">
        <v>125</v>
      </c>
      <c r="E190" s="226" t="s">
        <v>19</v>
      </c>
      <c r="F190" s="227" t="s">
        <v>343</v>
      </c>
      <c r="G190" s="224"/>
      <c r="H190" s="226" t="s">
        <v>19</v>
      </c>
      <c r="I190" s="228"/>
      <c r="J190" s="224"/>
      <c r="K190" s="224"/>
      <c r="L190" s="229"/>
      <c r="M190" s="230"/>
      <c r="N190" s="231"/>
      <c r="O190" s="231"/>
      <c r="P190" s="231"/>
      <c r="Q190" s="231"/>
      <c r="R190" s="231"/>
      <c r="S190" s="231"/>
      <c r="T190" s="232"/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T190" s="233" t="s">
        <v>125</v>
      </c>
      <c r="AU190" s="233" t="s">
        <v>81</v>
      </c>
      <c r="AV190" s="12" t="s">
        <v>81</v>
      </c>
      <c r="AW190" s="12" t="s">
        <v>35</v>
      </c>
      <c r="AX190" s="12" t="s">
        <v>73</v>
      </c>
      <c r="AY190" s="233" t="s">
        <v>117</v>
      </c>
    </row>
    <row r="191" s="13" customFormat="1">
      <c r="A191" s="13"/>
      <c r="B191" s="234"/>
      <c r="C191" s="235"/>
      <c r="D191" s="225" t="s">
        <v>125</v>
      </c>
      <c r="E191" s="236" t="s">
        <v>19</v>
      </c>
      <c r="F191" s="237" t="s">
        <v>344</v>
      </c>
      <c r="G191" s="235"/>
      <c r="H191" s="238">
        <v>9.2230000000000008</v>
      </c>
      <c r="I191" s="239"/>
      <c r="J191" s="235"/>
      <c r="K191" s="235"/>
      <c r="L191" s="240"/>
      <c r="M191" s="241"/>
      <c r="N191" s="242"/>
      <c r="O191" s="242"/>
      <c r="P191" s="242"/>
      <c r="Q191" s="242"/>
      <c r="R191" s="242"/>
      <c r="S191" s="242"/>
      <c r="T191" s="243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4" t="s">
        <v>125</v>
      </c>
      <c r="AU191" s="244" t="s">
        <v>81</v>
      </c>
      <c r="AV191" s="13" t="s">
        <v>83</v>
      </c>
      <c r="AW191" s="13" t="s">
        <v>35</v>
      </c>
      <c r="AX191" s="13" t="s">
        <v>73</v>
      </c>
      <c r="AY191" s="244" t="s">
        <v>117</v>
      </c>
    </row>
    <row r="192" s="12" customFormat="1">
      <c r="A192" s="12"/>
      <c r="B192" s="223"/>
      <c r="C192" s="224"/>
      <c r="D192" s="225" t="s">
        <v>125</v>
      </c>
      <c r="E192" s="226" t="s">
        <v>19</v>
      </c>
      <c r="F192" s="227" t="s">
        <v>345</v>
      </c>
      <c r="G192" s="224"/>
      <c r="H192" s="226" t="s">
        <v>19</v>
      </c>
      <c r="I192" s="228"/>
      <c r="J192" s="224"/>
      <c r="K192" s="224"/>
      <c r="L192" s="229"/>
      <c r="M192" s="230"/>
      <c r="N192" s="231"/>
      <c r="O192" s="231"/>
      <c r="P192" s="231"/>
      <c r="Q192" s="231"/>
      <c r="R192" s="231"/>
      <c r="S192" s="231"/>
      <c r="T192" s="232"/>
      <c r="U192" s="12"/>
      <c r="V192" s="12"/>
      <c r="W192" s="12"/>
      <c r="X192" s="12"/>
      <c r="Y192" s="12"/>
      <c r="Z192" s="12"/>
      <c r="AA192" s="12"/>
      <c r="AB192" s="12"/>
      <c r="AC192" s="12"/>
      <c r="AD192" s="12"/>
      <c r="AE192" s="12"/>
      <c r="AT192" s="233" t="s">
        <v>125</v>
      </c>
      <c r="AU192" s="233" t="s">
        <v>81</v>
      </c>
      <c r="AV192" s="12" t="s">
        <v>81</v>
      </c>
      <c r="AW192" s="12" t="s">
        <v>35</v>
      </c>
      <c r="AX192" s="12" t="s">
        <v>73</v>
      </c>
      <c r="AY192" s="233" t="s">
        <v>117</v>
      </c>
    </row>
    <row r="193" s="13" customFormat="1">
      <c r="A193" s="13"/>
      <c r="B193" s="234"/>
      <c r="C193" s="235"/>
      <c r="D193" s="225" t="s">
        <v>125</v>
      </c>
      <c r="E193" s="236" t="s">
        <v>19</v>
      </c>
      <c r="F193" s="237" t="s">
        <v>346</v>
      </c>
      <c r="G193" s="235"/>
      <c r="H193" s="238">
        <v>4.915</v>
      </c>
      <c r="I193" s="239"/>
      <c r="J193" s="235"/>
      <c r="K193" s="235"/>
      <c r="L193" s="240"/>
      <c r="M193" s="241"/>
      <c r="N193" s="242"/>
      <c r="O193" s="242"/>
      <c r="P193" s="242"/>
      <c r="Q193" s="242"/>
      <c r="R193" s="242"/>
      <c r="S193" s="242"/>
      <c r="T193" s="243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44" t="s">
        <v>125</v>
      </c>
      <c r="AU193" s="244" t="s">
        <v>81</v>
      </c>
      <c r="AV193" s="13" t="s">
        <v>83</v>
      </c>
      <c r="AW193" s="13" t="s">
        <v>35</v>
      </c>
      <c r="AX193" s="13" t="s">
        <v>73</v>
      </c>
      <c r="AY193" s="244" t="s">
        <v>117</v>
      </c>
    </row>
    <row r="194" s="12" customFormat="1">
      <c r="A194" s="12"/>
      <c r="B194" s="223"/>
      <c r="C194" s="224"/>
      <c r="D194" s="225" t="s">
        <v>125</v>
      </c>
      <c r="E194" s="226" t="s">
        <v>19</v>
      </c>
      <c r="F194" s="227" t="s">
        <v>347</v>
      </c>
      <c r="G194" s="224"/>
      <c r="H194" s="226" t="s">
        <v>19</v>
      </c>
      <c r="I194" s="228"/>
      <c r="J194" s="224"/>
      <c r="K194" s="224"/>
      <c r="L194" s="229"/>
      <c r="M194" s="230"/>
      <c r="N194" s="231"/>
      <c r="O194" s="231"/>
      <c r="P194" s="231"/>
      <c r="Q194" s="231"/>
      <c r="R194" s="231"/>
      <c r="S194" s="231"/>
      <c r="T194" s="232"/>
      <c r="U194" s="12"/>
      <c r="V194" s="12"/>
      <c r="W194" s="12"/>
      <c r="X194" s="12"/>
      <c r="Y194" s="12"/>
      <c r="Z194" s="12"/>
      <c r="AA194" s="12"/>
      <c r="AB194" s="12"/>
      <c r="AC194" s="12"/>
      <c r="AD194" s="12"/>
      <c r="AE194" s="12"/>
      <c r="AT194" s="233" t="s">
        <v>125</v>
      </c>
      <c r="AU194" s="233" t="s">
        <v>81</v>
      </c>
      <c r="AV194" s="12" t="s">
        <v>81</v>
      </c>
      <c r="AW194" s="12" t="s">
        <v>35</v>
      </c>
      <c r="AX194" s="12" t="s">
        <v>73</v>
      </c>
      <c r="AY194" s="233" t="s">
        <v>117</v>
      </c>
    </row>
    <row r="195" s="13" customFormat="1">
      <c r="A195" s="13"/>
      <c r="B195" s="234"/>
      <c r="C195" s="235"/>
      <c r="D195" s="225" t="s">
        <v>125</v>
      </c>
      <c r="E195" s="236" t="s">
        <v>19</v>
      </c>
      <c r="F195" s="237" t="s">
        <v>348</v>
      </c>
      <c r="G195" s="235"/>
      <c r="H195" s="238">
        <v>15.478</v>
      </c>
      <c r="I195" s="239"/>
      <c r="J195" s="235"/>
      <c r="K195" s="235"/>
      <c r="L195" s="240"/>
      <c r="M195" s="241"/>
      <c r="N195" s="242"/>
      <c r="O195" s="242"/>
      <c r="P195" s="242"/>
      <c r="Q195" s="242"/>
      <c r="R195" s="242"/>
      <c r="S195" s="242"/>
      <c r="T195" s="243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44" t="s">
        <v>125</v>
      </c>
      <c r="AU195" s="244" t="s">
        <v>81</v>
      </c>
      <c r="AV195" s="13" t="s">
        <v>83</v>
      </c>
      <c r="AW195" s="13" t="s">
        <v>35</v>
      </c>
      <c r="AX195" s="13" t="s">
        <v>73</v>
      </c>
      <c r="AY195" s="244" t="s">
        <v>117</v>
      </c>
    </row>
    <row r="196" s="15" customFormat="1">
      <c r="A196" s="15"/>
      <c r="B196" s="257"/>
      <c r="C196" s="258"/>
      <c r="D196" s="225" t="s">
        <v>125</v>
      </c>
      <c r="E196" s="259" t="s">
        <v>19</v>
      </c>
      <c r="F196" s="260" t="s">
        <v>244</v>
      </c>
      <c r="G196" s="258"/>
      <c r="H196" s="261">
        <v>29.616</v>
      </c>
      <c r="I196" s="262"/>
      <c r="J196" s="258"/>
      <c r="K196" s="258"/>
      <c r="L196" s="263"/>
      <c r="M196" s="264"/>
      <c r="N196" s="265"/>
      <c r="O196" s="265"/>
      <c r="P196" s="265"/>
      <c r="Q196" s="265"/>
      <c r="R196" s="265"/>
      <c r="S196" s="265"/>
      <c r="T196" s="266"/>
      <c r="U196" s="15"/>
      <c r="V196" s="15"/>
      <c r="W196" s="15"/>
      <c r="X196" s="15"/>
      <c r="Y196" s="15"/>
      <c r="Z196" s="15"/>
      <c r="AA196" s="15"/>
      <c r="AB196" s="15"/>
      <c r="AC196" s="15"/>
      <c r="AD196" s="15"/>
      <c r="AE196" s="15"/>
      <c r="AT196" s="267" t="s">
        <v>125</v>
      </c>
      <c r="AU196" s="267" t="s">
        <v>81</v>
      </c>
      <c r="AV196" s="15" t="s">
        <v>116</v>
      </c>
      <c r="AW196" s="15" t="s">
        <v>35</v>
      </c>
      <c r="AX196" s="15" t="s">
        <v>81</v>
      </c>
      <c r="AY196" s="267" t="s">
        <v>117</v>
      </c>
    </row>
    <row r="197" s="2" customFormat="1" ht="16.5" customHeight="1">
      <c r="A197" s="39"/>
      <c r="B197" s="40"/>
      <c r="C197" s="210" t="s">
        <v>203</v>
      </c>
      <c r="D197" s="210" t="s">
        <v>118</v>
      </c>
      <c r="E197" s="211" t="s">
        <v>349</v>
      </c>
      <c r="F197" s="212" t="s">
        <v>350</v>
      </c>
      <c r="G197" s="213" t="s">
        <v>324</v>
      </c>
      <c r="H197" s="214">
        <v>50.18</v>
      </c>
      <c r="I197" s="215"/>
      <c r="J197" s="216">
        <f>ROUND(I197*H197,2)</f>
        <v>0</v>
      </c>
      <c r="K197" s="212" t="s">
        <v>122</v>
      </c>
      <c r="L197" s="45"/>
      <c r="M197" s="217" t="s">
        <v>19</v>
      </c>
      <c r="N197" s="218" t="s">
        <v>44</v>
      </c>
      <c r="O197" s="85"/>
      <c r="P197" s="219">
        <f>O197*H197</f>
        <v>0</v>
      </c>
      <c r="Q197" s="219">
        <v>0</v>
      </c>
      <c r="R197" s="219">
        <f>Q197*H197</f>
        <v>0</v>
      </c>
      <c r="S197" s="219">
        <v>0</v>
      </c>
      <c r="T197" s="220">
        <f>S197*H197</f>
        <v>0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21" t="s">
        <v>123</v>
      </c>
      <c r="AT197" s="221" t="s">
        <v>118</v>
      </c>
      <c r="AU197" s="221" t="s">
        <v>81</v>
      </c>
      <c r="AY197" s="18" t="s">
        <v>117</v>
      </c>
      <c r="BE197" s="222">
        <f>IF(N197="základní",J197,0)</f>
        <v>0</v>
      </c>
      <c r="BF197" s="222">
        <f>IF(N197="snížená",J197,0)</f>
        <v>0</v>
      </c>
      <c r="BG197" s="222">
        <f>IF(N197="zákl. přenesená",J197,0)</f>
        <v>0</v>
      </c>
      <c r="BH197" s="222">
        <f>IF(N197="sníž. přenesená",J197,0)</f>
        <v>0</v>
      </c>
      <c r="BI197" s="222">
        <f>IF(N197="nulová",J197,0)</f>
        <v>0</v>
      </c>
      <c r="BJ197" s="18" t="s">
        <v>81</v>
      </c>
      <c r="BK197" s="222">
        <f>ROUND(I197*H197,2)</f>
        <v>0</v>
      </c>
      <c r="BL197" s="18" t="s">
        <v>123</v>
      </c>
      <c r="BM197" s="221" t="s">
        <v>351</v>
      </c>
    </row>
    <row r="198" s="12" customFormat="1">
      <c r="A198" s="12"/>
      <c r="B198" s="223"/>
      <c r="C198" s="224"/>
      <c r="D198" s="225" t="s">
        <v>125</v>
      </c>
      <c r="E198" s="226" t="s">
        <v>19</v>
      </c>
      <c r="F198" s="227" t="s">
        <v>352</v>
      </c>
      <c r="G198" s="224"/>
      <c r="H198" s="226" t="s">
        <v>19</v>
      </c>
      <c r="I198" s="228"/>
      <c r="J198" s="224"/>
      <c r="K198" s="224"/>
      <c r="L198" s="229"/>
      <c r="M198" s="230"/>
      <c r="N198" s="231"/>
      <c r="O198" s="231"/>
      <c r="P198" s="231"/>
      <c r="Q198" s="231"/>
      <c r="R198" s="231"/>
      <c r="S198" s="231"/>
      <c r="T198" s="232"/>
      <c r="U198" s="12"/>
      <c r="V198" s="12"/>
      <c r="W198" s="12"/>
      <c r="X198" s="12"/>
      <c r="Y198" s="12"/>
      <c r="Z198" s="12"/>
      <c r="AA198" s="12"/>
      <c r="AB198" s="12"/>
      <c r="AC198" s="12"/>
      <c r="AD198" s="12"/>
      <c r="AE198" s="12"/>
      <c r="AT198" s="233" t="s">
        <v>125</v>
      </c>
      <c r="AU198" s="233" t="s">
        <v>81</v>
      </c>
      <c r="AV198" s="12" t="s">
        <v>81</v>
      </c>
      <c r="AW198" s="12" t="s">
        <v>35</v>
      </c>
      <c r="AX198" s="12" t="s">
        <v>73</v>
      </c>
      <c r="AY198" s="233" t="s">
        <v>117</v>
      </c>
    </row>
    <row r="199" s="13" customFormat="1">
      <c r="A199" s="13"/>
      <c r="B199" s="234"/>
      <c r="C199" s="235"/>
      <c r="D199" s="225" t="s">
        <v>125</v>
      </c>
      <c r="E199" s="236" t="s">
        <v>19</v>
      </c>
      <c r="F199" s="237" t="s">
        <v>353</v>
      </c>
      <c r="G199" s="235"/>
      <c r="H199" s="238">
        <v>6.8049999999999997</v>
      </c>
      <c r="I199" s="239"/>
      <c r="J199" s="235"/>
      <c r="K199" s="235"/>
      <c r="L199" s="240"/>
      <c r="M199" s="241"/>
      <c r="N199" s="242"/>
      <c r="O199" s="242"/>
      <c r="P199" s="242"/>
      <c r="Q199" s="242"/>
      <c r="R199" s="242"/>
      <c r="S199" s="242"/>
      <c r="T199" s="243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44" t="s">
        <v>125</v>
      </c>
      <c r="AU199" s="244" t="s">
        <v>81</v>
      </c>
      <c r="AV199" s="13" t="s">
        <v>83</v>
      </c>
      <c r="AW199" s="13" t="s">
        <v>35</v>
      </c>
      <c r="AX199" s="13" t="s">
        <v>73</v>
      </c>
      <c r="AY199" s="244" t="s">
        <v>117</v>
      </c>
    </row>
    <row r="200" s="12" customFormat="1">
      <c r="A200" s="12"/>
      <c r="B200" s="223"/>
      <c r="C200" s="224"/>
      <c r="D200" s="225" t="s">
        <v>125</v>
      </c>
      <c r="E200" s="226" t="s">
        <v>19</v>
      </c>
      <c r="F200" s="227" t="s">
        <v>354</v>
      </c>
      <c r="G200" s="224"/>
      <c r="H200" s="226" t="s">
        <v>19</v>
      </c>
      <c r="I200" s="228"/>
      <c r="J200" s="224"/>
      <c r="K200" s="224"/>
      <c r="L200" s="229"/>
      <c r="M200" s="230"/>
      <c r="N200" s="231"/>
      <c r="O200" s="231"/>
      <c r="P200" s="231"/>
      <c r="Q200" s="231"/>
      <c r="R200" s="231"/>
      <c r="S200" s="231"/>
      <c r="T200" s="232"/>
      <c r="U200" s="12"/>
      <c r="V200" s="12"/>
      <c r="W200" s="12"/>
      <c r="X200" s="12"/>
      <c r="Y200" s="12"/>
      <c r="Z200" s="12"/>
      <c r="AA200" s="12"/>
      <c r="AB200" s="12"/>
      <c r="AC200" s="12"/>
      <c r="AD200" s="12"/>
      <c r="AE200" s="12"/>
      <c r="AT200" s="233" t="s">
        <v>125</v>
      </c>
      <c r="AU200" s="233" t="s">
        <v>81</v>
      </c>
      <c r="AV200" s="12" t="s">
        <v>81</v>
      </c>
      <c r="AW200" s="12" t="s">
        <v>35</v>
      </c>
      <c r="AX200" s="12" t="s">
        <v>73</v>
      </c>
      <c r="AY200" s="233" t="s">
        <v>117</v>
      </c>
    </row>
    <row r="201" s="13" customFormat="1">
      <c r="A201" s="13"/>
      <c r="B201" s="234"/>
      <c r="C201" s="235"/>
      <c r="D201" s="225" t="s">
        <v>125</v>
      </c>
      <c r="E201" s="236" t="s">
        <v>19</v>
      </c>
      <c r="F201" s="237" t="s">
        <v>355</v>
      </c>
      <c r="G201" s="235"/>
      <c r="H201" s="238">
        <v>43.375</v>
      </c>
      <c r="I201" s="239"/>
      <c r="J201" s="235"/>
      <c r="K201" s="235"/>
      <c r="L201" s="240"/>
      <c r="M201" s="241"/>
      <c r="N201" s="242"/>
      <c r="O201" s="242"/>
      <c r="P201" s="242"/>
      <c r="Q201" s="242"/>
      <c r="R201" s="242"/>
      <c r="S201" s="242"/>
      <c r="T201" s="243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44" t="s">
        <v>125</v>
      </c>
      <c r="AU201" s="244" t="s">
        <v>81</v>
      </c>
      <c r="AV201" s="13" t="s">
        <v>83</v>
      </c>
      <c r="AW201" s="13" t="s">
        <v>35</v>
      </c>
      <c r="AX201" s="13" t="s">
        <v>73</v>
      </c>
      <c r="AY201" s="244" t="s">
        <v>117</v>
      </c>
    </row>
    <row r="202" s="15" customFormat="1">
      <c r="A202" s="15"/>
      <c r="B202" s="257"/>
      <c r="C202" s="258"/>
      <c r="D202" s="225" t="s">
        <v>125</v>
      </c>
      <c r="E202" s="259" t="s">
        <v>19</v>
      </c>
      <c r="F202" s="260" t="s">
        <v>244</v>
      </c>
      <c r="G202" s="258"/>
      <c r="H202" s="261">
        <v>50.18</v>
      </c>
      <c r="I202" s="262"/>
      <c r="J202" s="258"/>
      <c r="K202" s="258"/>
      <c r="L202" s="263"/>
      <c r="M202" s="264"/>
      <c r="N202" s="265"/>
      <c r="O202" s="265"/>
      <c r="P202" s="265"/>
      <c r="Q202" s="265"/>
      <c r="R202" s="265"/>
      <c r="S202" s="265"/>
      <c r="T202" s="266"/>
      <c r="U202" s="15"/>
      <c r="V202" s="15"/>
      <c r="W202" s="15"/>
      <c r="X202" s="15"/>
      <c r="Y202" s="15"/>
      <c r="Z202" s="15"/>
      <c r="AA202" s="15"/>
      <c r="AB202" s="15"/>
      <c r="AC202" s="15"/>
      <c r="AD202" s="15"/>
      <c r="AE202" s="15"/>
      <c r="AT202" s="267" t="s">
        <v>125</v>
      </c>
      <c r="AU202" s="267" t="s">
        <v>81</v>
      </c>
      <c r="AV202" s="15" t="s">
        <v>116</v>
      </c>
      <c r="AW202" s="15" t="s">
        <v>35</v>
      </c>
      <c r="AX202" s="15" t="s">
        <v>81</v>
      </c>
      <c r="AY202" s="267" t="s">
        <v>117</v>
      </c>
    </row>
    <row r="203" s="2" customFormat="1" ht="21.75" customHeight="1">
      <c r="A203" s="39"/>
      <c r="B203" s="40"/>
      <c r="C203" s="210" t="s">
        <v>356</v>
      </c>
      <c r="D203" s="210" t="s">
        <v>118</v>
      </c>
      <c r="E203" s="211" t="s">
        <v>357</v>
      </c>
      <c r="F203" s="212" t="s">
        <v>358</v>
      </c>
      <c r="G203" s="213" t="s">
        <v>324</v>
      </c>
      <c r="H203" s="214">
        <v>31.093</v>
      </c>
      <c r="I203" s="215"/>
      <c r="J203" s="216">
        <f>ROUND(I203*H203,2)</f>
        <v>0</v>
      </c>
      <c r="K203" s="212" t="s">
        <v>122</v>
      </c>
      <c r="L203" s="45"/>
      <c r="M203" s="217" t="s">
        <v>19</v>
      </c>
      <c r="N203" s="218" t="s">
        <v>44</v>
      </c>
      <c r="O203" s="85"/>
      <c r="P203" s="219">
        <f>O203*H203</f>
        <v>0</v>
      </c>
      <c r="Q203" s="219">
        <v>0</v>
      </c>
      <c r="R203" s="219">
        <f>Q203*H203</f>
        <v>0</v>
      </c>
      <c r="S203" s="219">
        <v>0</v>
      </c>
      <c r="T203" s="220">
        <f>S203*H203</f>
        <v>0</v>
      </c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R203" s="221" t="s">
        <v>123</v>
      </c>
      <c r="AT203" s="221" t="s">
        <v>118</v>
      </c>
      <c r="AU203" s="221" t="s">
        <v>81</v>
      </c>
      <c r="AY203" s="18" t="s">
        <v>117</v>
      </c>
      <c r="BE203" s="222">
        <f>IF(N203="základní",J203,0)</f>
        <v>0</v>
      </c>
      <c r="BF203" s="222">
        <f>IF(N203="snížená",J203,0)</f>
        <v>0</v>
      </c>
      <c r="BG203" s="222">
        <f>IF(N203="zákl. přenesená",J203,0)</f>
        <v>0</v>
      </c>
      <c r="BH203" s="222">
        <f>IF(N203="sníž. přenesená",J203,0)</f>
        <v>0</v>
      </c>
      <c r="BI203" s="222">
        <f>IF(N203="nulová",J203,0)</f>
        <v>0</v>
      </c>
      <c r="BJ203" s="18" t="s">
        <v>81</v>
      </c>
      <c r="BK203" s="222">
        <f>ROUND(I203*H203,2)</f>
        <v>0</v>
      </c>
      <c r="BL203" s="18" t="s">
        <v>123</v>
      </c>
      <c r="BM203" s="221" t="s">
        <v>359</v>
      </c>
    </row>
    <row r="204" s="12" customFormat="1">
      <c r="A204" s="12"/>
      <c r="B204" s="223"/>
      <c r="C204" s="224"/>
      <c r="D204" s="225" t="s">
        <v>125</v>
      </c>
      <c r="E204" s="226" t="s">
        <v>19</v>
      </c>
      <c r="F204" s="227" t="s">
        <v>334</v>
      </c>
      <c r="G204" s="224"/>
      <c r="H204" s="226" t="s">
        <v>19</v>
      </c>
      <c r="I204" s="228"/>
      <c r="J204" s="224"/>
      <c r="K204" s="224"/>
      <c r="L204" s="229"/>
      <c r="M204" s="230"/>
      <c r="N204" s="231"/>
      <c r="O204" s="231"/>
      <c r="P204" s="231"/>
      <c r="Q204" s="231"/>
      <c r="R204" s="231"/>
      <c r="S204" s="231"/>
      <c r="T204" s="232"/>
      <c r="U204" s="12"/>
      <c r="V204" s="12"/>
      <c r="W204" s="12"/>
      <c r="X204" s="12"/>
      <c r="Y204" s="12"/>
      <c r="Z204" s="12"/>
      <c r="AA204" s="12"/>
      <c r="AB204" s="12"/>
      <c r="AC204" s="12"/>
      <c r="AD204" s="12"/>
      <c r="AE204" s="12"/>
      <c r="AT204" s="233" t="s">
        <v>125</v>
      </c>
      <c r="AU204" s="233" t="s">
        <v>81</v>
      </c>
      <c r="AV204" s="12" t="s">
        <v>81</v>
      </c>
      <c r="AW204" s="12" t="s">
        <v>35</v>
      </c>
      <c r="AX204" s="12" t="s">
        <v>73</v>
      </c>
      <c r="AY204" s="233" t="s">
        <v>117</v>
      </c>
    </row>
    <row r="205" s="12" customFormat="1">
      <c r="A205" s="12"/>
      <c r="B205" s="223"/>
      <c r="C205" s="224"/>
      <c r="D205" s="225" t="s">
        <v>125</v>
      </c>
      <c r="E205" s="226" t="s">
        <v>19</v>
      </c>
      <c r="F205" s="227" t="s">
        <v>335</v>
      </c>
      <c r="G205" s="224"/>
      <c r="H205" s="226" t="s">
        <v>19</v>
      </c>
      <c r="I205" s="228"/>
      <c r="J205" s="224"/>
      <c r="K205" s="224"/>
      <c r="L205" s="229"/>
      <c r="M205" s="230"/>
      <c r="N205" s="231"/>
      <c r="O205" s="231"/>
      <c r="P205" s="231"/>
      <c r="Q205" s="231"/>
      <c r="R205" s="231"/>
      <c r="S205" s="231"/>
      <c r="T205" s="232"/>
      <c r="U205" s="12"/>
      <c r="V205" s="12"/>
      <c r="W205" s="12"/>
      <c r="X205" s="12"/>
      <c r="Y205" s="12"/>
      <c r="Z205" s="12"/>
      <c r="AA205" s="12"/>
      <c r="AB205" s="12"/>
      <c r="AC205" s="12"/>
      <c r="AD205" s="12"/>
      <c r="AE205" s="12"/>
      <c r="AT205" s="233" t="s">
        <v>125</v>
      </c>
      <c r="AU205" s="233" t="s">
        <v>81</v>
      </c>
      <c r="AV205" s="12" t="s">
        <v>81</v>
      </c>
      <c r="AW205" s="12" t="s">
        <v>35</v>
      </c>
      <c r="AX205" s="12" t="s">
        <v>73</v>
      </c>
      <c r="AY205" s="233" t="s">
        <v>117</v>
      </c>
    </row>
    <row r="206" s="12" customFormat="1">
      <c r="A206" s="12"/>
      <c r="B206" s="223"/>
      <c r="C206" s="224"/>
      <c r="D206" s="225" t="s">
        <v>125</v>
      </c>
      <c r="E206" s="226" t="s">
        <v>19</v>
      </c>
      <c r="F206" s="227" t="s">
        <v>336</v>
      </c>
      <c r="G206" s="224"/>
      <c r="H206" s="226" t="s">
        <v>19</v>
      </c>
      <c r="I206" s="228"/>
      <c r="J206" s="224"/>
      <c r="K206" s="224"/>
      <c r="L206" s="229"/>
      <c r="M206" s="230"/>
      <c r="N206" s="231"/>
      <c r="O206" s="231"/>
      <c r="P206" s="231"/>
      <c r="Q206" s="231"/>
      <c r="R206" s="231"/>
      <c r="S206" s="231"/>
      <c r="T206" s="232"/>
      <c r="U206" s="12"/>
      <c r="V206" s="12"/>
      <c r="W206" s="12"/>
      <c r="X206" s="12"/>
      <c r="Y206" s="12"/>
      <c r="Z206" s="12"/>
      <c r="AA206" s="12"/>
      <c r="AB206" s="12"/>
      <c r="AC206" s="12"/>
      <c r="AD206" s="12"/>
      <c r="AE206" s="12"/>
      <c r="AT206" s="233" t="s">
        <v>125</v>
      </c>
      <c r="AU206" s="233" t="s">
        <v>81</v>
      </c>
      <c r="AV206" s="12" t="s">
        <v>81</v>
      </c>
      <c r="AW206" s="12" t="s">
        <v>35</v>
      </c>
      <c r="AX206" s="12" t="s">
        <v>73</v>
      </c>
      <c r="AY206" s="233" t="s">
        <v>117</v>
      </c>
    </row>
    <row r="207" s="12" customFormat="1">
      <c r="A207" s="12"/>
      <c r="B207" s="223"/>
      <c r="C207" s="224"/>
      <c r="D207" s="225" t="s">
        <v>125</v>
      </c>
      <c r="E207" s="226" t="s">
        <v>19</v>
      </c>
      <c r="F207" s="227" t="s">
        <v>337</v>
      </c>
      <c r="G207" s="224"/>
      <c r="H207" s="226" t="s">
        <v>19</v>
      </c>
      <c r="I207" s="228"/>
      <c r="J207" s="224"/>
      <c r="K207" s="224"/>
      <c r="L207" s="229"/>
      <c r="M207" s="230"/>
      <c r="N207" s="231"/>
      <c r="O207" s="231"/>
      <c r="P207" s="231"/>
      <c r="Q207" s="231"/>
      <c r="R207" s="231"/>
      <c r="S207" s="231"/>
      <c r="T207" s="232"/>
      <c r="U207" s="12"/>
      <c r="V207" s="12"/>
      <c r="W207" s="12"/>
      <c r="X207" s="12"/>
      <c r="Y207" s="12"/>
      <c r="Z207" s="12"/>
      <c r="AA207" s="12"/>
      <c r="AB207" s="12"/>
      <c r="AC207" s="12"/>
      <c r="AD207" s="12"/>
      <c r="AE207" s="12"/>
      <c r="AT207" s="233" t="s">
        <v>125</v>
      </c>
      <c r="AU207" s="233" t="s">
        <v>81</v>
      </c>
      <c r="AV207" s="12" t="s">
        <v>81</v>
      </c>
      <c r="AW207" s="12" t="s">
        <v>35</v>
      </c>
      <c r="AX207" s="12" t="s">
        <v>73</v>
      </c>
      <c r="AY207" s="233" t="s">
        <v>117</v>
      </c>
    </row>
    <row r="208" s="12" customFormat="1">
      <c r="A208" s="12"/>
      <c r="B208" s="223"/>
      <c r="C208" s="224"/>
      <c r="D208" s="225" t="s">
        <v>125</v>
      </c>
      <c r="E208" s="226" t="s">
        <v>19</v>
      </c>
      <c r="F208" s="227" t="s">
        <v>338</v>
      </c>
      <c r="G208" s="224"/>
      <c r="H208" s="226" t="s">
        <v>19</v>
      </c>
      <c r="I208" s="228"/>
      <c r="J208" s="224"/>
      <c r="K208" s="224"/>
      <c r="L208" s="229"/>
      <c r="M208" s="230"/>
      <c r="N208" s="231"/>
      <c r="O208" s="231"/>
      <c r="P208" s="231"/>
      <c r="Q208" s="231"/>
      <c r="R208" s="231"/>
      <c r="S208" s="231"/>
      <c r="T208" s="232"/>
      <c r="U208" s="12"/>
      <c r="V208" s="12"/>
      <c r="W208" s="12"/>
      <c r="X208" s="12"/>
      <c r="Y208" s="12"/>
      <c r="Z208" s="12"/>
      <c r="AA208" s="12"/>
      <c r="AB208" s="12"/>
      <c r="AC208" s="12"/>
      <c r="AD208" s="12"/>
      <c r="AE208" s="12"/>
      <c r="AT208" s="233" t="s">
        <v>125</v>
      </c>
      <c r="AU208" s="233" t="s">
        <v>81</v>
      </c>
      <c r="AV208" s="12" t="s">
        <v>81</v>
      </c>
      <c r="AW208" s="12" t="s">
        <v>35</v>
      </c>
      <c r="AX208" s="12" t="s">
        <v>73</v>
      </c>
      <c r="AY208" s="233" t="s">
        <v>117</v>
      </c>
    </row>
    <row r="209" s="13" customFormat="1">
      <c r="A209" s="13"/>
      <c r="B209" s="234"/>
      <c r="C209" s="235"/>
      <c r="D209" s="225" t="s">
        <v>125</v>
      </c>
      <c r="E209" s="236" t="s">
        <v>19</v>
      </c>
      <c r="F209" s="237" t="s">
        <v>339</v>
      </c>
      <c r="G209" s="235"/>
      <c r="H209" s="238">
        <v>30.678000000000001</v>
      </c>
      <c r="I209" s="239"/>
      <c r="J209" s="235"/>
      <c r="K209" s="235"/>
      <c r="L209" s="240"/>
      <c r="M209" s="241"/>
      <c r="N209" s="242"/>
      <c r="O209" s="242"/>
      <c r="P209" s="242"/>
      <c r="Q209" s="242"/>
      <c r="R209" s="242"/>
      <c r="S209" s="242"/>
      <c r="T209" s="243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44" t="s">
        <v>125</v>
      </c>
      <c r="AU209" s="244" t="s">
        <v>81</v>
      </c>
      <c r="AV209" s="13" t="s">
        <v>83</v>
      </c>
      <c r="AW209" s="13" t="s">
        <v>35</v>
      </c>
      <c r="AX209" s="13" t="s">
        <v>73</v>
      </c>
      <c r="AY209" s="244" t="s">
        <v>117</v>
      </c>
    </row>
    <row r="210" s="12" customFormat="1">
      <c r="A210" s="12"/>
      <c r="B210" s="223"/>
      <c r="C210" s="224"/>
      <c r="D210" s="225" t="s">
        <v>125</v>
      </c>
      <c r="E210" s="226" t="s">
        <v>19</v>
      </c>
      <c r="F210" s="227" t="s">
        <v>360</v>
      </c>
      <c r="G210" s="224"/>
      <c r="H210" s="226" t="s">
        <v>19</v>
      </c>
      <c r="I210" s="228"/>
      <c r="J210" s="224"/>
      <c r="K210" s="224"/>
      <c r="L210" s="229"/>
      <c r="M210" s="230"/>
      <c r="N210" s="231"/>
      <c r="O210" s="231"/>
      <c r="P210" s="231"/>
      <c r="Q210" s="231"/>
      <c r="R210" s="231"/>
      <c r="S210" s="231"/>
      <c r="T210" s="232"/>
      <c r="U210" s="12"/>
      <c r="V210" s="12"/>
      <c r="W210" s="12"/>
      <c r="X210" s="12"/>
      <c r="Y210" s="12"/>
      <c r="Z210" s="12"/>
      <c r="AA210" s="12"/>
      <c r="AB210" s="12"/>
      <c r="AC210" s="12"/>
      <c r="AD210" s="12"/>
      <c r="AE210" s="12"/>
      <c r="AT210" s="233" t="s">
        <v>125</v>
      </c>
      <c r="AU210" s="233" t="s">
        <v>81</v>
      </c>
      <c r="AV210" s="12" t="s">
        <v>81</v>
      </c>
      <c r="AW210" s="12" t="s">
        <v>35</v>
      </c>
      <c r="AX210" s="12" t="s">
        <v>73</v>
      </c>
      <c r="AY210" s="233" t="s">
        <v>117</v>
      </c>
    </row>
    <row r="211" s="13" customFormat="1">
      <c r="A211" s="13"/>
      <c r="B211" s="234"/>
      <c r="C211" s="235"/>
      <c r="D211" s="225" t="s">
        <v>125</v>
      </c>
      <c r="E211" s="236" t="s">
        <v>19</v>
      </c>
      <c r="F211" s="237" t="s">
        <v>361</v>
      </c>
      <c r="G211" s="235"/>
      <c r="H211" s="238">
        <v>0.41499999999999998</v>
      </c>
      <c r="I211" s="239"/>
      <c r="J211" s="235"/>
      <c r="K211" s="235"/>
      <c r="L211" s="240"/>
      <c r="M211" s="241"/>
      <c r="N211" s="242"/>
      <c r="O211" s="242"/>
      <c r="P211" s="242"/>
      <c r="Q211" s="242"/>
      <c r="R211" s="242"/>
      <c r="S211" s="242"/>
      <c r="T211" s="243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44" t="s">
        <v>125</v>
      </c>
      <c r="AU211" s="244" t="s">
        <v>81</v>
      </c>
      <c r="AV211" s="13" t="s">
        <v>83</v>
      </c>
      <c r="AW211" s="13" t="s">
        <v>35</v>
      </c>
      <c r="AX211" s="13" t="s">
        <v>73</v>
      </c>
      <c r="AY211" s="244" t="s">
        <v>117</v>
      </c>
    </row>
    <row r="212" s="15" customFormat="1">
      <c r="A212" s="15"/>
      <c r="B212" s="257"/>
      <c r="C212" s="258"/>
      <c r="D212" s="225" t="s">
        <v>125</v>
      </c>
      <c r="E212" s="259" t="s">
        <v>19</v>
      </c>
      <c r="F212" s="260" t="s">
        <v>244</v>
      </c>
      <c r="G212" s="258"/>
      <c r="H212" s="261">
        <v>31.093</v>
      </c>
      <c r="I212" s="262"/>
      <c r="J212" s="258"/>
      <c r="K212" s="258"/>
      <c r="L212" s="263"/>
      <c r="M212" s="268"/>
      <c r="N212" s="269"/>
      <c r="O212" s="269"/>
      <c r="P212" s="269"/>
      <c r="Q212" s="269"/>
      <c r="R212" s="269"/>
      <c r="S212" s="269"/>
      <c r="T212" s="270"/>
      <c r="U212" s="15"/>
      <c r="V212" s="15"/>
      <c r="W212" s="15"/>
      <c r="X212" s="15"/>
      <c r="Y212" s="15"/>
      <c r="Z212" s="15"/>
      <c r="AA212" s="15"/>
      <c r="AB212" s="15"/>
      <c r="AC212" s="15"/>
      <c r="AD212" s="15"/>
      <c r="AE212" s="15"/>
      <c r="AT212" s="267" t="s">
        <v>125</v>
      </c>
      <c r="AU212" s="267" t="s">
        <v>81</v>
      </c>
      <c r="AV212" s="15" t="s">
        <v>116</v>
      </c>
      <c r="AW212" s="15" t="s">
        <v>35</v>
      </c>
      <c r="AX212" s="15" t="s">
        <v>81</v>
      </c>
      <c r="AY212" s="267" t="s">
        <v>117</v>
      </c>
    </row>
    <row r="213" s="2" customFormat="1" ht="6.96" customHeight="1">
      <c r="A213" s="39"/>
      <c r="B213" s="60"/>
      <c r="C213" s="61"/>
      <c r="D213" s="61"/>
      <c r="E213" s="61"/>
      <c r="F213" s="61"/>
      <c r="G213" s="61"/>
      <c r="H213" s="61"/>
      <c r="I213" s="167"/>
      <c r="J213" s="61"/>
      <c r="K213" s="61"/>
      <c r="L213" s="45"/>
      <c r="M213" s="39"/>
      <c r="O213" s="39"/>
      <c r="P213" s="39"/>
      <c r="Q213" s="39"/>
      <c r="R213" s="39"/>
      <c r="S213" s="39"/>
      <c r="T213" s="39"/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</row>
  </sheetData>
  <sheetProtection sheet="1" autoFilter="0" formatColumns="0" formatRows="0" objects="1" scenarios="1" spinCount="100000" saltValue="R6YVZeZ2/XwF9ZPnge6KI6SlAalhMKufdnlGPCS1W1yAlfuiQ0NA9b5WlgX5xHgap+a4qdYgezEDPp/HuSZrVA==" hashValue="gAeR7XKWoMgLPOGhoRUHfi49BHb/AZlSOtG2uQRwCyH3o+ZRlwzUiBcRtZCkrej2Ul0k9xsr2i/qsUi+plQwvw==" algorithmName="SHA-512" password="CC35"/>
  <autoFilter ref="C82:K212"/>
  <mergeCells count="9">
    <mergeCell ref="E7:H7"/>
    <mergeCell ref="E9:H9"/>
    <mergeCell ref="E18:H18"/>
    <mergeCell ref="E27:H27"/>
    <mergeCell ref="E48:H48"/>
    <mergeCell ref="E50:H50"/>
    <mergeCell ref="E73:H73"/>
    <mergeCell ref="E75:H75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" style="1" customWidth="1"/>
    <col min="8" max="8" width="11.5" style="1" customWidth="1"/>
    <col min="9" max="9" width="20.16016" style="129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29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89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2"/>
      <c r="J3" s="131"/>
      <c r="K3" s="131"/>
      <c r="L3" s="21"/>
      <c r="AT3" s="18" t="s">
        <v>83</v>
      </c>
    </row>
    <row r="4" s="1" customFormat="1" ht="24.96" customHeight="1">
      <c r="B4" s="21"/>
      <c r="D4" s="133" t="s">
        <v>93</v>
      </c>
      <c r="I4" s="129"/>
      <c r="L4" s="21"/>
      <c r="M4" s="134" t="s">
        <v>10</v>
      </c>
      <c r="AT4" s="18" t="s">
        <v>4</v>
      </c>
    </row>
    <row r="5" s="1" customFormat="1" ht="6.96" customHeight="1">
      <c r="B5" s="21"/>
      <c r="I5" s="129"/>
      <c r="L5" s="21"/>
    </row>
    <row r="6" s="1" customFormat="1" ht="12" customHeight="1">
      <c r="B6" s="21"/>
      <c r="D6" s="135" t="s">
        <v>16</v>
      </c>
      <c r="I6" s="129"/>
      <c r="L6" s="21"/>
    </row>
    <row r="7" s="1" customFormat="1" ht="16.5" customHeight="1">
      <c r="B7" s="21"/>
      <c r="E7" s="136" t="str">
        <f>'Rekapitulace stavby'!K6</f>
        <v>III/41020 Lovčovice - most ev.č.41020-02</v>
      </c>
      <c r="F7" s="135"/>
      <c r="G7" s="135"/>
      <c r="H7" s="135"/>
      <c r="I7" s="129"/>
      <c r="L7" s="21"/>
    </row>
    <row r="8" s="2" customFormat="1" ht="12" customHeight="1">
      <c r="A8" s="39"/>
      <c r="B8" s="45"/>
      <c r="C8" s="39"/>
      <c r="D8" s="135" t="s">
        <v>94</v>
      </c>
      <c r="E8" s="39"/>
      <c r="F8" s="39"/>
      <c r="G8" s="39"/>
      <c r="H8" s="39"/>
      <c r="I8" s="137"/>
      <c r="J8" s="39"/>
      <c r="K8" s="39"/>
      <c r="L8" s="138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9" t="s">
        <v>362</v>
      </c>
      <c r="F9" s="39"/>
      <c r="G9" s="39"/>
      <c r="H9" s="39"/>
      <c r="I9" s="137"/>
      <c r="J9" s="39"/>
      <c r="K9" s="39"/>
      <c r="L9" s="138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137"/>
      <c r="J10" s="39"/>
      <c r="K10" s="39"/>
      <c r="L10" s="138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5" t="s">
        <v>18</v>
      </c>
      <c r="E11" s="39"/>
      <c r="F11" s="140" t="s">
        <v>19</v>
      </c>
      <c r="G11" s="39"/>
      <c r="H11" s="39"/>
      <c r="I11" s="141" t="s">
        <v>20</v>
      </c>
      <c r="J11" s="140" t="s">
        <v>19</v>
      </c>
      <c r="K11" s="39"/>
      <c r="L11" s="138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5" t="s">
        <v>21</v>
      </c>
      <c r="E12" s="39"/>
      <c r="F12" s="140" t="s">
        <v>22</v>
      </c>
      <c r="G12" s="39"/>
      <c r="H12" s="39"/>
      <c r="I12" s="141" t="s">
        <v>23</v>
      </c>
      <c r="J12" s="142" t="str">
        <f>'Rekapitulace stavby'!AN8</f>
        <v>15. 1. 2020</v>
      </c>
      <c r="K12" s="39"/>
      <c r="L12" s="138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137"/>
      <c r="J13" s="39"/>
      <c r="K13" s="39"/>
      <c r="L13" s="138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5" t="s">
        <v>25</v>
      </c>
      <c r="E14" s="39"/>
      <c r="F14" s="39"/>
      <c r="G14" s="39"/>
      <c r="H14" s="39"/>
      <c r="I14" s="141" t="s">
        <v>26</v>
      </c>
      <c r="J14" s="140" t="s">
        <v>27</v>
      </c>
      <c r="K14" s="39"/>
      <c r="L14" s="138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0" t="s">
        <v>28</v>
      </c>
      <c r="F15" s="39"/>
      <c r="G15" s="39"/>
      <c r="H15" s="39"/>
      <c r="I15" s="141" t="s">
        <v>29</v>
      </c>
      <c r="J15" s="140" t="s">
        <v>19</v>
      </c>
      <c r="K15" s="39"/>
      <c r="L15" s="138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137"/>
      <c r="J16" s="39"/>
      <c r="K16" s="39"/>
      <c r="L16" s="138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5" t="s">
        <v>30</v>
      </c>
      <c r="E17" s="39"/>
      <c r="F17" s="39"/>
      <c r="G17" s="39"/>
      <c r="H17" s="39"/>
      <c r="I17" s="141" t="s">
        <v>26</v>
      </c>
      <c r="J17" s="34" t="str">
        <f>'Rekapitulace stavby'!AN13</f>
        <v>Vyplň údaj</v>
      </c>
      <c r="K17" s="39"/>
      <c r="L17" s="138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0"/>
      <c r="G18" s="140"/>
      <c r="H18" s="140"/>
      <c r="I18" s="141" t="s">
        <v>29</v>
      </c>
      <c r="J18" s="34" t="str">
        <f>'Rekapitulace stavby'!AN14</f>
        <v>Vyplň údaj</v>
      </c>
      <c r="K18" s="39"/>
      <c r="L18" s="138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137"/>
      <c r="J19" s="39"/>
      <c r="K19" s="39"/>
      <c r="L19" s="138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5" t="s">
        <v>32</v>
      </c>
      <c r="E20" s="39"/>
      <c r="F20" s="39"/>
      <c r="G20" s="39"/>
      <c r="H20" s="39"/>
      <c r="I20" s="141" t="s">
        <v>26</v>
      </c>
      <c r="J20" s="140" t="s">
        <v>33</v>
      </c>
      <c r="K20" s="39"/>
      <c r="L20" s="138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0" t="s">
        <v>34</v>
      </c>
      <c r="F21" s="39"/>
      <c r="G21" s="39"/>
      <c r="H21" s="39"/>
      <c r="I21" s="141" t="s">
        <v>29</v>
      </c>
      <c r="J21" s="140" t="s">
        <v>19</v>
      </c>
      <c r="K21" s="39"/>
      <c r="L21" s="138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137"/>
      <c r="J22" s="39"/>
      <c r="K22" s="39"/>
      <c r="L22" s="138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5" t="s">
        <v>36</v>
      </c>
      <c r="E23" s="39"/>
      <c r="F23" s="39"/>
      <c r="G23" s="39"/>
      <c r="H23" s="39"/>
      <c r="I23" s="141" t="s">
        <v>26</v>
      </c>
      <c r="J23" s="140" t="s">
        <v>19</v>
      </c>
      <c r="K23" s="39"/>
      <c r="L23" s="138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0" t="s">
        <v>34</v>
      </c>
      <c r="F24" s="39"/>
      <c r="G24" s="39"/>
      <c r="H24" s="39"/>
      <c r="I24" s="141" t="s">
        <v>29</v>
      </c>
      <c r="J24" s="140" t="s">
        <v>19</v>
      </c>
      <c r="K24" s="39"/>
      <c r="L24" s="138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137"/>
      <c r="J25" s="39"/>
      <c r="K25" s="39"/>
      <c r="L25" s="138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5" t="s">
        <v>37</v>
      </c>
      <c r="E26" s="39"/>
      <c r="F26" s="39"/>
      <c r="G26" s="39"/>
      <c r="H26" s="39"/>
      <c r="I26" s="137"/>
      <c r="J26" s="39"/>
      <c r="K26" s="39"/>
      <c r="L26" s="138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3"/>
      <c r="B27" s="144"/>
      <c r="C27" s="143"/>
      <c r="D27" s="143"/>
      <c r="E27" s="145" t="s">
        <v>19</v>
      </c>
      <c r="F27" s="145"/>
      <c r="G27" s="145"/>
      <c r="H27" s="145"/>
      <c r="I27" s="146"/>
      <c r="J27" s="143"/>
      <c r="K27" s="143"/>
      <c r="L27" s="147"/>
      <c r="S27" s="143"/>
      <c r="T27" s="143"/>
      <c r="U27" s="143"/>
      <c r="V27" s="143"/>
      <c r="W27" s="143"/>
      <c r="X27" s="143"/>
      <c r="Y27" s="143"/>
      <c r="Z27" s="143"/>
      <c r="AA27" s="143"/>
      <c r="AB27" s="143"/>
      <c r="AC27" s="143"/>
      <c r="AD27" s="143"/>
      <c r="AE27" s="143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137"/>
      <c r="J28" s="39"/>
      <c r="K28" s="39"/>
      <c r="L28" s="138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8"/>
      <c r="E29" s="148"/>
      <c r="F29" s="148"/>
      <c r="G29" s="148"/>
      <c r="H29" s="148"/>
      <c r="I29" s="149"/>
      <c r="J29" s="148"/>
      <c r="K29" s="148"/>
      <c r="L29" s="138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0" t="s">
        <v>39</v>
      </c>
      <c r="E30" s="39"/>
      <c r="F30" s="39"/>
      <c r="G30" s="39"/>
      <c r="H30" s="39"/>
      <c r="I30" s="137"/>
      <c r="J30" s="151">
        <f>ROUND(J82, 2)</f>
        <v>0</v>
      </c>
      <c r="K30" s="39"/>
      <c r="L30" s="138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8"/>
      <c r="E31" s="148"/>
      <c r="F31" s="148"/>
      <c r="G31" s="148"/>
      <c r="H31" s="148"/>
      <c r="I31" s="149"/>
      <c r="J31" s="148"/>
      <c r="K31" s="148"/>
      <c r="L31" s="138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2" t="s">
        <v>41</v>
      </c>
      <c r="G32" s="39"/>
      <c r="H32" s="39"/>
      <c r="I32" s="153" t="s">
        <v>40</v>
      </c>
      <c r="J32" s="152" t="s">
        <v>42</v>
      </c>
      <c r="K32" s="39"/>
      <c r="L32" s="138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43</v>
      </c>
      <c r="E33" s="135" t="s">
        <v>44</v>
      </c>
      <c r="F33" s="155">
        <f>ROUND((SUM(BE82:BE135)),  2)</f>
        <v>0</v>
      </c>
      <c r="G33" s="39"/>
      <c r="H33" s="39"/>
      <c r="I33" s="156">
        <v>0.20999999999999999</v>
      </c>
      <c r="J33" s="155">
        <f>ROUND(((SUM(BE82:BE135))*I33),  2)</f>
        <v>0</v>
      </c>
      <c r="K33" s="39"/>
      <c r="L33" s="138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5" t="s">
        <v>45</v>
      </c>
      <c r="F34" s="155">
        <f>ROUND((SUM(BF82:BF135)),  2)</f>
        <v>0</v>
      </c>
      <c r="G34" s="39"/>
      <c r="H34" s="39"/>
      <c r="I34" s="156">
        <v>0.14999999999999999</v>
      </c>
      <c r="J34" s="155">
        <f>ROUND(((SUM(BF82:BF135))*I34),  2)</f>
        <v>0</v>
      </c>
      <c r="K34" s="39"/>
      <c r="L34" s="138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5" t="s">
        <v>46</v>
      </c>
      <c r="F35" s="155">
        <f>ROUND((SUM(BG82:BG135)),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138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5" t="s">
        <v>47</v>
      </c>
      <c r="F36" s="155">
        <f>ROUND((SUM(BH82:BH135)),  2)</f>
        <v>0</v>
      </c>
      <c r="G36" s="39"/>
      <c r="H36" s="39"/>
      <c r="I36" s="156">
        <v>0.14999999999999999</v>
      </c>
      <c r="J36" s="155">
        <f>0</f>
        <v>0</v>
      </c>
      <c r="K36" s="39"/>
      <c r="L36" s="138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5" t="s">
        <v>48</v>
      </c>
      <c r="F37" s="155">
        <f>ROUND((SUM(BI82:BI135)),  2)</f>
        <v>0</v>
      </c>
      <c r="G37" s="39"/>
      <c r="H37" s="39"/>
      <c r="I37" s="156">
        <v>0</v>
      </c>
      <c r="J37" s="155">
        <f>0</f>
        <v>0</v>
      </c>
      <c r="K37" s="39"/>
      <c r="L37" s="138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137"/>
      <c r="J38" s="39"/>
      <c r="K38" s="39"/>
      <c r="L38" s="138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49</v>
      </c>
      <c r="E39" s="159"/>
      <c r="F39" s="159"/>
      <c r="G39" s="160" t="s">
        <v>50</v>
      </c>
      <c r="H39" s="161" t="s">
        <v>51</v>
      </c>
      <c r="I39" s="162"/>
      <c r="J39" s="163">
        <f>SUM(J30:J37)</f>
        <v>0</v>
      </c>
      <c r="K39" s="164"/>
      <c r="L39" s="138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65"/>
      <c r="C40" s="166"/>
      <c r="D40" s="166"/>
      <c r="E40" s="166"/>
      <c r="F40" s="166"/>
      <c r="G40" s="166"/>
      <c r="H40" s="166"/>
      <c r="I40" s="167"/>
      <c r="J40" s="166"/>
      <c r="K40" s="166"/>
      <c r="L40" s="138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68"/>
      <c r="C44" s="169"/>
      <c r="D44" s="169"/>
      <c r="E44" s="169"/>
      <c r="F44" s="169"/>
      <c r="G44" s="169"/>
      <c r="H44" s="169"/>
      <c r="I44" s="170"/>
      <c r="J44" s="169"/>
      <c r="K44" s="169"/>
      <c r="L44" s="138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96</v>
      </c>
      <c r="D45" s="41"/>
      <c r="E45" s="41"/>
      <c r="F45" s="41"/>
      <c r="G45" s="41"/>
      <c r="H45" s="41"/>
      <c r="I45" s="137"/>
      <c r="J45" s="41"/>
      <c r="K45" s="41"/>
      <c r="L45" s="138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137"/>
      <c r="J46" s="41"/>
      <c r="K46" s="41"/>
      <c r="L46" s="138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137"/>
      <c r="J47" s="41"/>
      <c r="K47" s="41"/>
      <c r="L47" s="138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71" t="str">
        <f>E7</f>
        <v>III/41020 Lovčovice - most ev.č.41020-02</v>
      </c>
      <c r="F48" s="33"/>
      <c r="G48" s="33"/>
      <c r="H48" s="33"/>
      <c r="I48" s="137"/>
      <c r="J48" s="41"/>
      <c r="K48" s="41"/>
      <c r="L48" s="138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94</v>
      </c>
      <c r="D49" s="41"/>
      <c r="E49" s="41"/>
      <c r="F49" s="41"/>
      <c r="G49" s="41"/>
      <c r="H49" s="41"/>
      <c r="I49" s="137"/>
      <c r="J49" s="41"/>
      <c r="K49" s="41"/>
      <c r="L49" s="138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SO 110 - Dopravně inženýrská opatření</v>
      </c>
      <c r="F50" s="41"/>
      <c r="G50" s="41"/>
      <c r="H50" s="41"/>
      <c r="I50" s="137"/>
      <c r="J50" s="41"/>
      <c r="K50" s="41"/>
      <c r="L50" s="138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137"/>
      <c r="J51" s="41"/>
      <c r="K51" s="41"/>
      <c r="L51" s="138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 xml:space="preserve"> </v>
      </c>
      <c r="G52" s="41"/>
      <c r="H52" s="41"/>
      <c r="I52" s="141" t="s">
        <v>23</v>
      </c>
      <c r="J52" s="73" t="str">
        <f>IF(J12="","",J12)</f>
        <v>15. 1. 2020</v>
      </c>
      <c r="K52" s="41"/>
      <c r="L52" s="138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137"/>
      <c r="J53" s="41"/>
      <c r="K53" s="41"/>
      <c r="L53" s="138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>Kraj Vysočina - KSÚS</v>
      </c>
      <c r="G54" s="41"/>
      <c r="H54" s="41"/>
      <c r="I54" s="141" t="s">
        <v>32</v>
      </c>
      <c r="J54" s="37" t="str">
        <f>E21</f>
        <v>Ing. Jan Šedivý</v>
      </c>
      <c r="K54" s="41"/>
      <c r="L54" s="138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30</v>
      </c>
      <c r="D55" s="41"/>
      <c r="E55" s="41"/>
      <c r="F55" s="28" t="str">
        <f>IF(E18="","",E18)</f>
        <v>Vyplň údaj</v>
      </c>
      <c r="G55" s="41"/>
      <c r="H55" s="41"/>
      <c r="I55" s="141" t="s">
        <v>36</v>
      </c>
      <c r="J55" s="37" t="str">
        <f>E24</f>
        <v>Ing. Jan Šedivý</v>
      </c>
      <c r="K55" s="41"/>
      <c r="L55" s="138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137"/>
      <c r="J56" s="41"/>
      <c r="K56" s="41"/>
      <c r="L56" s="138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72" t="s">
        <v>97</v>
      </c>
      <c r="D57" s="173"/>
      <c r="E57" s="173"/>
      <c r="F57" s="173"/>
      <c r="G57" s="173"/>
      <c r="H57" s="173"/>
      <c r="I57" s="174"/>
      <c r="J57" s="175" t="s">
        <v>98</v>
      </c>
      <c r="K57" s="173"/>
      <c r="L57" s="138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137"/>
      <c r="J58" s="41"/>
      <c r="K58" s="41"/>
      <c r="L58" s="138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76" t="s">
        <v>71</v>
      </c>
      <c r="D59" s="41"/>
      <c r="E59" s="41"/>
      <c r="F59" s="41"/>
      <c r="G59" s="41"/>
      <c r="H59" s="41"/>
      <c r="I59" s="137"/>
      <c r="J59" s="103">
        <f>J82</f>
        <v>0</v>
      </c>
      <c r="K59" s="41"/>
      <c r="L59" s="138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99</v>
      </c>
    </row>
    <row r="60" s="9" customFormat="1" ht="24.96" customHeight="1">
      <c r="A60" s="9"/>
      <c r="B60" s="177"/>
      <c r="C60" s="178"/>
      <c r="D60" s="179" t="s">
        <v>210</v>
      </c>
      <c r="E60" s="180"/>
      <c r="F60" s="180"/>
      <c r="G60" s="180"/>
      <c r="H60" s="180"/>
      <c r="I60" s="181"/>
      <c r="J60" s="182">
        <f>J83</f>
        <v>0</v>
      </c>
      <c r="K60" s="178"/>
      <c r="L60" s="183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4" customFormat="1" ht="19.92" customHeight="1">
      <c r="A61" s="14"/>
      <c r="B61" s="248"/>
      <c r="C61" s="249"/>
      <c r="D61" s="250" t="s">
        <v>212</v>
      </c>
      <c r="E61" s="251"/>
      <c r="F61" s="251"/>
      <c r="G61" s="251"/>
      <c r="H61" s="251"/>
      <c r="I61" s="252"/>
      <c r="J61" s="253">
        <f>J84</f>
        <v>0</v>
      </c>
      <c r="K61" s="249"/>
      <c r="L61" s="254"/>
      <c r="S61" s="14"/>
      <c r="T61" s="14"/>
      <c r="U61" s="14"/>
      <c r="V61" s="14"/>
      <c r="W61" s="14"/>
      <c r="X61" s="14"/>
      <c r="Y61" s="14"/>
      <c r="Z61" s="14"/>
      <c r="AA61" s="14"/>
      <c r="AB61" s="14"/>
      <c r="AC61" s="14"/>
      <c r="AD61" s="14"/>
      <c r="AE61" s="14"/>
    </row>
    <row r="62" s="9" customFormat="1" ht="24.96" customHeight="1">
      <c r="A62" s="9"/>
      <c r="B62" s="177"/>
      <c r="C62" s="178"/>
      <c r="D62" s="179" t="s">
        <v>100</v>
      </c>
      <c r="E62" s="180"/>
      <c r="F62" s="180"/>
      <c r="G62" s="180"/>
      <c r="H62" s="180"/>
      <c r="I62" s="181"/>
      <c r="J62" s="182">
        <f>J129</f>
        <v>0</v>
      </c>
      <c r="K62" s="178"/>
      <c r="L62" s="183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</row>
    <row r="63" s="2" customFormat="1" ht="21.84" customHeight="1">
      <c r="A63" s="39"/>
      <c r="B63" s="40"/>
      <c r="C63" s="41"/>
      <c r="D63" s="41"/>
      <c r="E63" s="41"/>
      <c r="F63" s="41"/>
      <c r="G63" s="41"/>
      <c r="H63" s="41"/>
      <c r="I63" s="137"/>
      <c r="J63" s="41"/>
      <c r="K63" s="41"/>
      <c r="L63" s="138"/>
      <c r="S63" s="39"/>
      <c r="T63" s="39"/>
      <c r="U63" s="39"/>
      <c r="V63" s="39"/>
      <c r="W63" s="39"/>
      <c r="X63" s="39"/>
      <c r="Y63" s="39"/>
      <c r="Z63" s="39"/>
      <c r="AA63" s="39"/>
      <c r="AB63" s="39"/>
      <c r="AC63" s="39"/>
      <c r="AD63" s="39"/>
      <c r="AE63" s="39"/>
    </row>
    <row r="64" s="2" customFormat="1" ht="6.96" customHeight="1">
      <c r="A64" s="39"/>
      <c r="B64" s="60"/>
      <c r="C64" s="61"/>
      <c r="D64" s="61"/>
      <c r="E64" s="61"/>
      <c r="F64" s="61"/>
      <c r="G64" s="61"/>
      <c r="H64" s="61"/>
      <c r="I64" s="167"/>
      <c r="J64" s="61"/>
      <c r="K64" s="61"/>
      <c r="L64" s="138"/>
      <c r="S64" s="39"/>
      <c r="T64" s="39"/>
      <c r="U64" s="39"/>
      <c r="V64" s="39"/>
      <c r="W64" s="39"/>
      <c r="X64" s="39"/>
      <c r="Y64" s="39"/>
      <c r="Z64" s="39"/>
      <c r="AA64" s="39"/>
      <c r="AB64" s="39"/>
      <c r="AC64" s="39"/>
      <c r="AD64" s="39"/>
      <c r="AE64" s="39"/>
    </row>
    <row r="68" s="2" customFormat="1" ht="6.96" customHeight="1">
      <c r="A68" s="39"/>
      <c r="B68" s="62"/>
      <c r="C68" s="63"/>
      <c r="D68" s="63"/>
      <c r="E68" s="63"/>
      <c r="F68" s="63"/>
      <c r="G68" s="63"/>
      <c r="H68" s="63"/>
      <c r="I68" s="170"/>
      <c r="J68" s="63"/>
      <c r="K68" s="63"/>
      <c r="L68" s="138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69" s="2" customFormat="1" ht="24.96" customHeight="1">
      <c r="A69" s="39"/>
      <c r="B69" s="40"/>
      <c r="C69" s="24" t="s">
        <v>101</v>
      </c>
      <c r="D69" s="41"/>
      <c r="E69" s="41"/>
      <c r="F69" s="41"/>
      <c r="G69" s="41"/>
      <c r="H69" s="41"/>
      <c r="I69" s="137"/>
      <c r="J69" s="41"/>
      <c r="K69" s="41"/>
      <c r="L69" s="138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6.96" customHeight="1">
      <c r="A70" s="39"/>
      <c r="B70" s="40"/>
      <c r="C70" s="41"/>
      <c r="D70" s="41"/>
      <c r="E70" s="41"/>
      <c r="F70" s="41"/>
      <c r="G70" s="41"/>
      <c r="H70" s="41"/>
      <c r="I70" s="137"/>
      <c r="J70" s="41"/>
      <c r="K70" s="41"/>
      <c r="L70" s="138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12" customHeight="1">
      <c r="A71" s="39"/>
      <c r="B71" s="40"/>
      <c r="C71" s="33" t="s">
        <v>16</v>
      </c>
      <c r="D71" s="41"/>
      <c r="E71" s="41"/>
      <c r="F71" s="41"/>
      <c r="G71" s="41"/>
      <c r="H71" s="41"/>
      <c r="I71" s="137"/>
      <c r="J71" s="41"/>
      <c r="K71" s="41"/>
      <c r="L71" s="138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16.5" customHeight="1">
      <c r="A72" s="39"/>
      <c r="B72" s="40"/>
      <c r="C72" s="41"/>
      <c r="D72" s="41"/>
      <c r="E72" s="171" t="str">
        <f>E7</f>
        <v>III/41020 Lovčovice - most ev.č.41020-02</v>
      </c>
      <c r="F72" s="33"/>
      <c r="G72" s="33"/>
      <c r="H72" s="33"/>
      <c r="I72" s="137"/>
      <c r="J72" s="41"/>
      <c r="K72" s="41"/>
      <c r="L72" s="138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12" customHeight="1">
      <c r="A73" s="39"/>
      <c r="B73" s="40"/>
      <c r="C73" s="33" t="s">
        <v>94</v>
      </c>
      <c r="D73" s="41"/>
      <c r="E73" s="41"/>
      <c r="F73" s="41"/>
      <c r="G73" s="41"/>
      <c r="H73" s="41"/>
      <c r="I73" s="137"/>
      <c r="J73" s="41"/>
      <c r="K73" s="41"/>
      <c r="L73" s="138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16.5" customHeight="1">
      <c r="A74" s="39"/>
      <c r="B74" s="40"/>
      <c r="C74" s="41"/>
      <c r="D74" s="41"/>
      <c r="E74" s="70" t="str">
        <f>E9</f>
        <v>SO 110 - Dopravně inženýrská opatření</v>
      </c>
      <c r="F74" s="41"/>
      <c r="G74" s="41"/>
      <c r="H74" s="41"/>
      <c r="I74" s="137"/>
      <c r="J74" s="41"/>
      <c r="K74" s="41"/>
      <c r="L74" s="138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6.96" customHeight="1">
      <c r="A75" s="39"/>
      <c r="B75" s="40"/>
      <c r="C75" s="41"/>
      <c r="D75" s="41"/>
      <c r="E75" s="41"/>
      <c r="F75" s="41"/>
      <c r="G75" s="41"/>
      <c r="H75" s="41"/>
      <c r="I75" s="137"/>
      <c r="J75" s="41"/>
      <c r="K75" s="41"/>
      <c r="L75" s="138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2" customHeight="1">
      <c r="A76" s="39"/>
      <c r="B76" s="40"/>
      <c r="C76" s="33" t="s">
        <v>21</v>
      </c>
      <c r="D76" s="41"/>
      <c r="E76" s="41"/>
      <c r="F76" s="28" t="str">
        <f>F12</f>
        <v xml:space="preserve"> </v>
      </c>
      <c r="G76" s="41"/>
      <c r="H76" s="41"/>
      <c r="I76" s="141" t="s">
        <v>23</v>
      </c>
      <c r="J76" s="73" t="str">
        <f>IF(J12="","",J12)</f>
        <v>15. 1. 2020</v>
      </c>
      <c r="K76" s="41"/>
      <c r="L76" s="138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6.96" customHeight="1">
      <c r="A77" s="39"/>
      <c r="B77" s="40"/>
      <c r="C77" s="41"/>
      <c r="D77" s="41"/>
      <c r="E77" s="41"/>
      <c r="F77" s="41"/>
      <c r="G77" s="41"/>
      <c r="H77" s="41"/>
      <c r="I77" s="137"/>
      <c r="J77" s="41"/>
      <c r="K77" s="41"/>
      <c r="L77" s="138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5.15" customHeight="1">
      <c r="A78" s="39"/>
      <c r="B78" s="40"/>
      <c r="C78" s="33" t="s">
        <v>25</v>
      </c>
      <c r="D78" s="41"/>
      <c r="E78" s="41"/>
      <c r="F78" s="28" t="str">
        <f>E15</f>
        <v>Kraj Vysočina - KSÚS</v>
      </c>
      <c r="G78" s="41"/>
      <c r="H78" s="41"/>
      <c r="I78" s="141" t="s">
        <v>32</v>
      </c>
      <c r="J78" s="37" t="str">
        <f>E21</f>
        <v>Ing. Jan Šedivý</v>
      </c>
      <c r="K78" s="41"/>
      <c r="L78" s="138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5.15" customHeight="1">
      <c r="A79" s="39"/>
      <c r="B79" s="40"/>
      <c r="C79" s="33" t="s">
        <v>30</v>
      </c>
      <c r="D79" s="41"/>
      <c r="E79" s="41"/>
      <c r="F79" s="28" t="str">
        <f>IF(E18="","",E18)</f>
        <v>Vyplň údaj</v>
      </c>
      <c r="G79" s="41"/>
      <c r="H79" s="41"/>
      <c r="I79" s="141" t="s">
        <v>36</v>
      </c>
      <c r="J79" s="37" t="str">
        <f>E24</f>
        <v>Ing. Jan Šedivý</v>
      </c>
      <c r="K79" s="41"/>
      <c r="L79" s="138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0.32" customHeight="1">
      <c r="A80" s="39"/>
      <c r="B80" s="40"/>
      <c r="C80" s="41"/>
      <c r="D80" s="41"/>
      <c r="E80" s="41"/>
      <c r="F80" s="41"/>
      <c r="G80" s="41"/>
      <c r="H80" s="41"/>
      <c r="I80" s="137"/>
      <c r="J80" s="41"/>
      <c r="K80" s="41"/>
      <c r="L80" s="138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10" customFormat="1" ht="29.28" customHeight="1">
      <c r="A81" s="184"/>
      <c r="B81" s="185"/>
      <c r="C81" s="186" t="s">
        <v>102</v>
      </c>
      <c r="D81" s="187" t="s">
        <v>58</v>
      </c>
      <c r="E81" s="187" t="s">
        <v>54</v>
      </c>
      <c r="F81" s="187" t="s">
        <v>55</v>
      </c>
      <c r="G81" s="187" t="s">
        <v>103</v>
      </c>
      <c r="H81" s="187" t="s">
        <v>104</v>
      </c>
      <c r="I81" s="188" t="s">
        <v>105</v>
      </c>
      <c r="J81" s="187" t="s">
        <v>98</v>
      </c>
      <c r="K81" s="189" t="s">
        <v>106</v>
      </c>
      <c r="L81" s="190"/>
      <c r="M81" s="93" t="s">
        <v>19</v>
      </c>
      <c r="N81" s="94" t="s">
        <v>43</v>
      </c>
      <c r="O81" s="94" t="s">
        <v>107</v>
      </c>
      <c r="P81" s="94" t="s">
        <v>108</v>
      </c>
      <c r="Q81" s="94" t="s">
        <v>109</v>
      </c>
      <c r="R81" s="94" t="s">
        <v>110</v>
      </c>
      <c r="S81" s="94" t="s">
        <v>111</v>
      </c>
      <c r="T81" s="95" t="s">
        <v>112</v>
      </c>
      <c r="U81" s="184"/>
      <c r="V81" s="184"/>
      <c r="W81" s="184"/>
      <c r="X81" s="184"/>
      <c r="Y81" s="184"/>
      <c r="Z81" s="184"/>
      <c r="AA81" s="184"/>
      <c r="AB81" s="184"/>
      <c r="AC81" s="184"/>
      <c r="AD81" s="184"/>
      <c r="AE81" s="184"/>
    </row>
    <row r="82" s="2" customFormat="1" ht="22.8" customHeight="1">
      <c r="A82" s="39"/>
      <c r="B82" s="40"/>
      <c r="C82" s="100" t="s">
        <v>113</v>
      </c>
      <c r="D82" s="41"/>
      <c r="E82" s="41"/>
      <c r="F82" s="41"/>
      <c r="G82" s="41"/>
      <c r="H82" s="41"/>
      <c r="I82" s="137"/>
      <c r="J82" s="191">
        <f>BK82</f>
        <v>0</v>
      </c>
      <c r="K82" s="41"/>
      <c r="L82" s="45"/>
      <c r="M82" s="96"/>
      <c r="N82" s="192"/>
      <c r="O82" s="97"/>
      <c r="P82" s="193">
        <f>P83+P129</f>
        <v>0</v>
      </c>
      <c r="Q82" s="97"/>
      <c r="R82" s="193">
        <f>R83+R129</f>
        <v>0</v>
      </c>
      <c r="S82" s="97"/>
      <c r="T82" s="194">
        <f>T83+T129</f>
        <v>0</v>
      </c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T82" s="18" t="s">
        <v>72</v>
      </c>
      <c r="AU82" s="18" t="s">
        <v>99</v>
      </c>
      <c r="BK82" s="195">
        <f>BK83+BK129</f>
        <v>0</v>
      </c>
    </row>
    <row r="83" s="11" customFormat="1" ht="25.92" customHeight="1">
      <c r="A83" s="11"/>
      <c r="B83" s="196"/>
      <c r="C83" s="197"/>
      <c r="D83" s="198" t="s">
        <v>72</v>
      </c>
      <c r="E83" s="199" t="s">
        <v>213</v>
      </c>
      <c r="F83" s="199" t="s">
        <v>214</v>
      </c>
      <c r="G83" s="197"/>
      <c r="H83" s="197"/>
      <c r="I83" s="200"/>
      <c r="J83" s="201">
        <f>BK83</f>
        <v>0</v>
      </c>
      <c r="K83" s="197"/>
      <c r="L83" s="202"/>
      <c r="M83" s="203"/>
      <c r="N83" s="204"/>
      <c r="O83" s="204"/>
      <c r="P83" s="205">
        <f>P84</f>
        <v>0</v>
      </c>
      <c r="Q83" s="204"/>
      <c r="R83" s="205">
        <f>R84</f>
        <v>0</v>
      </c>
      <c r="S83" s="204"/>
      <c r="T83" s="206">
        <f>T84</f>
        <v>0</v>
      </c>
      <c r="U83" s="11"/>
      <c r="V83" s="11"/>
      <c r="W83" s="11"/>
      <c r="X83" s="11"/>
      <c r="Y83" s="11"/>
      <c r="Z83" s="11"/>
      <c r="AA83" s="11"/>
      <c r="AB83" s="11"/>
      <c r="AC83" s="11"/>
      <c r="AD83" s="11"/>
      <c r="AE83" s="11"/>
      <c r="AR83" s="207" t="s">
        <v>81</v>
      </c>
      <c r="AT83" s="208" t="s">
        <v>72</v>
      </c>
      <c r="AU83" s="208" t="s">
        <v>73</v>
      </c>
      <c r="AY83" s="207" t="s">
        <v>117</v>
      </c>
      <c r="BK83" s="209">
        <f>BK84</f>
        <v>0</v>
      </c>
    </row>
    <row r="84" s="11" customFormat="1" ht="22.8" customHeight="1">
      <c r="A84" s="11"/>
      <c r="B84" s="196"/>
      <c r="C84" s="197"/>
      <c r="D84" s="198" t="s">
        <v>72</v>
      </c>
      <c r="E84" s="255" t="s">
        <v>160</v>
      </c>
      <c r="F84" s="255" t="s">
        <v>277</v>
      </c>
      <c r="G84" s="197"/>
      <c r="H84" s="197"/>
      <c r="I84" s="200"/>
      <c r="J84" s="256">
        <f>BK84</f>
        <v>0</v>
      </c>
      <c r="K84" s="197"/>
      <c r="L84" s="202"/>
      <c r="M84" s="203"/>
      <c r="N84" s="204"/>
      <c r="O84" s="204"/>
      <c r="P84" s="205">
        <f>SUM(P85:P128)</f>
        <v>0</v>
      </c>
      <c r="Q84" s="204"/>
      <c r="R84" s="205">
        <f>SUM(R85:R128)</f>
        <v>0</v>
      </c>
      <c r="S84" s="204"/>
      <c r="T84" s="206">
        <f>SUM(T85:T128)</f>
        <v>0</v>
      </c>
      <c r="U84" s="11"/>
      <c r="V84" s="11"/>
      <c r="W84" s="11"/>
      <c r="X84" s="11"/>
      <c r="Y84" s="11"/>
      <c r="Z84" s="11"/>
      <c r="AA84" s="11"/>
      <c r="AB84" s="11"/>
      <c r="AC84" s="11"/>
      <c r="AD84" s="11"/>
      <c r="AE84" s="11"/>
      <c r="AR84" s="207" t="s">
        <v>81</v>
      </c>
      <c r="AT84" s="208" t="s">
        <v>72</v>
      </c>
      <c r="AU84" s="208" t="s">
        <v>81</v>
      </c>
      <c r="AY84" s="207" t="s">
        <v>117</v>
      </c>
      <c r="BK84" s="209">
        <f>SUM(BK85:BK128)</f>
        <v>0</v>
      </c>
    </row>
    <row r="85" s="2" customFormat="1" ht="16.5" customHeight="1">
      <c r="A85" s="39"/>
      <c r="B85" s="40"/>
      <c r="C85" s="210" t="s">
        <v>81</v>
      </c>
      <c r="D85" s="210" t="s">
        <v>118</v>
      </c>
      <c r="E85" s="211" t="s">
        <v>363</v>
      </c>
      <c r="F85" s="212" t="s">
        <v>364</v>
      </c>
      <c r="G85" s="213" t="s">
        <v>196</v>
      </c>
      <c r="H85" s="214">
        <v>2</v>
      </c>
      <c r="I85" s="215"/>
      <c r="J85" s="216">
        <f>ROUND(I85*H85,2)</f>
        <v>0</v>
      </c>
      <c r="K85" s="212" t="s">
        <v>122</v>
      </c>
      <c r="L85" s="45"/>
      <c r="M85" s="217" t="s">
        <v>19</v>
      </c>
      <c r="N85" s="218" t="s">
        <v>44</v>
      </c>
      <c r="O85" s="85"/>
      <c r="P85" s="219">
        <f>O85*H85</f>
        <v>0</v>
      </c>
      <c r="Q85" s="219">
        <v>0</v>
      </c>
      <c r="R85" s="219">
        <f>Q85*H85</f>
        <v>0</v>
      </c>
      <c r="S85" s="219">
        <v>0</v>
      </c>
      <c r="T85" s="220">
        <f>S85*H85</f>
        <v>0</v>
      </c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  <c r="AR85" s="221" t="s">
        <v>116</v>
      </c>
      <c r="AT85" s="221" t="s">
        <v>118</v>
      </c>
      <c r="AU85" s="221" t="s">
        <v>83</v>
      </c>
      <c r="AY85" s="18" t="s">
        <v>117</v>
      </c>
      <c r="BE85" s="222">
        <f>IF(N85="základní",J85,0)</f>
        <v>0</v>
      </c>
      <c r="BF85" s="222">
        <f>IF(N85="snížená",J85,0)</f>
        <v>0</v>
      </c>
      <c r="BG85" s="222">
        <f>IF(N85="zákl. přenesená",J85,0)</f>
        <v>0</v>
      </c>
      <c r="BH85" s="222">
        <f>IF(N85="sníž. přenesená",J85,0)</f>
        <v>0</v>
      </c>
      <c r="BI85" s="222">
        <f>IF(N85="nulová",J85,0)</f>
        <v>0</v>
      </c>
      <c r="BJ85" s="18" t="s">
        <v>81</v>
      </c>
      <c r="BK85" s="222">
        <f>ROUND(I85*H85,2)</f>
        <v>0</v>
      </c>
      <c r="BL85" s="18" t="s">
        <v>116</v>
      </c>
      <c r="BM85" s="221" t="s">
        <v>365</v>
      </c>
    </row>
    <row r="86" s="12" customFormat="1">
      <c r="A86" s="12"/>
      <c r="B86" s="223"/>
      <c r="C86" s="224"/>
      <c r="D86" s="225" t="s">
        <v>125</v>
      </c>
      <c r="E86" s="226" t="s">
        <v>19</v>
      </c>
      <c r="F86" s="227" t="s">
        <v>366</v>
      </c>
      <c r="G86" s="224"/>
      <c r="H86" s="226" t="s">
        <v>19</v>
      </c>
      <c r="I86" s="228"/>
      <c r="J86" s="224"/>
      <c r="K86" s="224"/>
      <c r="L86" s="229"/>
      <c r="M86" s="230"/>
      <c r="N86" s="231"/>
      <c r="O86" s="231"/>
      <c r="P86" s="231"/>
      <c r="Q86" s="231"/>
      <c r="R86" s="231"/>
      <c r="S86" s="231"/>
      <c r="T86" s="232"/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T86" s="233" t="s">
        <v>125</v>
      </c>
      <c r="AU86" s="233" t="s">
        <v>83</v>
      </c>
      <c r="AV86" s="12" t="s">
        <v>81</v>
      </c>
      <c r="AW86" s="12" t="s">
        <v>35</v>
      </c>
      <c r="AX86" s="12" t="s">
        <v>73</v>
      </c>
      <c r="AY86" s="233" t="s">
        <v>117</v>
      </c>
    </row>
    <row r="87" s="13" customFormat="1">
      <c r="A87" s="13"/>
      <c r="B87" s="234"/>
      <c r="C87" s="235"/>
      <c r="D87" s="225" t="s">
        <v>125</v>
      </c>
      <c r="E87" s="236" t="s">
        <v>19</v>
      </c>
      <c r="F87" s="237" t="s">
        <v>83</v>
      </c>
      <c r="G87" s="235"/>
      <c r="H87" s="238">
        <v>2</v>
      </c>
      <c r="I87" s="239"/>
      <c r="J87" s="235"/>
      <c r="K87" s="235"/>
      <c r="L87" s="240"/>
      <c r="M87" s="241"/>
      <c r="N87" s="242"/>
      <c r="O87" s="242"/>
      <c r="P87" s="242"/>
      <c r="Q87" s="242"/>
      <c r="R87" s="242"/>
      <c r="S87" s="242"/>
      <c r="T87" s="243"/>
      <c r="U87" s="13"/>
      <c r="V87" s="13"/>
      <c r="W87" s="13"/>
      <c r="X87" s="13"/>
      <c r="Y87" s="13"/>
      <c r="Z87" s="13"/>
      <c r="AA87" s="13"/>
      <c r="AB87" s="13"/>
      <c r="AC87" s="13"/>
      <c r="AD87" s="13"/>
      <c r="AE87" s="13"/>
      <c r="AT87" s="244" t="s">
        <v>125</v>
      </c>
      <c r="AU87" s="244" t="s">
        <v>83</v>
      </c>
      <c r="AV87" s="13" t="s">
        <v>83</v>
      </c>
      <c r="AW87" s="13" t="s">
        <v>35</v>
      </c>
      <c r="AX87" s="13" t="s">
        <v>81</v>
      </c>
      <c r="AY87" s="244" t="s">
        <v>117</v>
      </c>
    </row>
    <row r="88" s="2" customFormat="1" ht="21.75" customHeight="1">
      <c r="A88" s="39"/>
      <c r="B88" s="40"/>
      <c r="C88" s="210" t="s">
        <v>132</v>
      </c>
      <c r="D88" s="210" t="s">
        <v>118</v>
      </c>
      <c r="E88" s="211" t="s">
        <v>367</v>
      </c>
      <c r="F88" s="212" t="s">
        <v>368</v>
      </c>
      <c r="G88" s="213" t="s">
        <v>196</v>
      </c>
      <c r="H88" s="214">
        <v>16</v>
      </c>
      <c r="I88" s="215"/>
      <c r="J88" s="216">
        <f>ROUND(I88*H88,2)</f>
        <v>0</v>
      </c>
      <c r="K88" s="212" t="s">
        <v>19</v>
      </c>
      <c r="L88" s="45"/>
      <c r="M88" s="217" t="s">
        <v>19</v>
      </c>
      <c r="N88" s="218" t="s">
        <v>44</v>
      </c>
      <c r="O88" s="85"/>
      <c r="P88" s="219">
        <f>O88*H88</f>
        <v>0</v>
      </c>
      <c r="Q88" s="219">
        <v>0</v>
      </c>
      <c r="R88" s="219">
        <f>Q88*H88</f>
        <v>0</v>
      </c>
      <c r="S88" s="219">
        <v>0</v>
      </c>
      <c r="T88" s="220">
        <f>S88*H88</f>
        <v>0</v>
      </c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R88" s="221" t="s">
        <v>116</v>
      </c>
      <c r="AT88" s="221" t="s">
        <v>118</v>
      </c>
      <c r="AU88" s="221" t="s">
        <v>83</v>
      </c>
      <c r="AY88" s="18" t="s">
        <v>117</v>
      </c>
      <c r="BE88" s="222">
        <f>IF(N88="základní",J88,0)</f>
        <v>0</v>
      </c>
      <c r="BF88" s="222">
        <f>IF(N88="snížená",J88,0)</f>
        <v>0</v>
      </c>
      <c r="BG88" s="222">
        <f>IF(N88="zákl. přenesená",J88,0)</f>
        <v>0</v>
      </c>
      <c r="BH88" s="222">
        <f>IF(N88="sníž. přenesená",J88,0)</f>
        <v>0</v>
      </c>
      <c r="BI88" s="222">
        <f>IF(N88="nulová",J88,0)</f>
        <v>0</v>
      </c>
      <c r="BJ88" s="18" t="s">
        <v>81</v>
      </c>
      <c r="BK88" s="222">
        <f>ROUND(I88*H88,2)</f>
        <v>0</v>
      </c>
      <c r="BL88" s="18" t="s">
        <v>116</v>
      </c>
      <c r="BM88" s="221" t="s">
        <v>369</v>
      </c>
    </row>
    <row r="89" s="12" customFormat="1">
      <c r="A89" s="12"/>
      <c r="B89" s="223"/>
      <c r="C89" s="224"/>
      <c r="D89" s="225" t="s">
        <v>125</v>
      </c>
      <c r="E89" s="226" t="s">
        <v>19</v>
      </c>
      <c r="F89" s="227" t="s">
        <v>366</v>
      </c>
      <c r="G89" s="224"/>
      <c r="H89" s="226" t="s">
        <v>19</v>
      </c>
      <c r="I89" s="228"/>
      <c r="J89" s="224"/>
      <c r="K89" s="224"/>
      <c r="L89" s="229"/>
      <c r="M89" s="230"/>
      <c r="N89" s="231"/>
      <c r="O89" s="231"/>
      <c r="P89" s="231"/>
      <c r="Q89" s="231"/>
      <c r="R89" s="231"/>
      <c r="S89" s="231"/>
      <c r="T89" s="232"/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T89" s="233" t="s">
        <v>125</v>
      </c>
      <c r="AU89" s="233" t="s">
        <v>83</v>
      </c>
      <c r="AV89" s="12" t="s">
        <v>81</v>
      </c>
      <c r="AW89" s="12" t="s">
        <v>35</v>
      </c>
      <c r="AX89" s="12" t="s">
        <v>73</v>
      </c>
      <c r="AY89" s="233" t="s">
        <v>117</v>
      </c>
    </row>
    <row r="90" s="12" customFormat="1">
      <c r="A90" s="12"/>
      <c r="B90" s="223"/>
      <c r="C90" s="224"/>
      <c r="D90" s="225" t="s">
        <v>125</v>
      </c>
      <c r="E90" s="226" t="s">
        <v>19</v>
      </c>
      <c r="F90" s="227" t="s">
        <v>370</v>
      </c>
      <c r="G90" s="224"/>
      <c r="H90" s="226" t="s">
        <v>19</v>
      </c>
      <c r="I90" s="228"/>
      <c r="J90" s="224"/>
      <c r="K90" s="224"/>
      <c r="L90" s="229"/>
      <c r="M90" s="230"/>
      <c r="N90" s="231"/>
      <c r="O90" s="231"/>
      <c r="P90" s="231"/>
      <c r="Q90" s="231"/>
      <c r="R90" s="231"/>
      <c r="S90" s="231"/>
      <c r="T90" s="232"/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T90" s="233" t="s">
        <v>125</v>
      </c>
      <c r="AU90" s="233" t="s">
        <v>83</v>
      </c>
      <c r="AV90" s="12" t="s">
        <v>81</v>
      </c>
      <c r="AW90" s="12" t="s">
        <v>35</v>
      </c>
      <c r="AX90" s="12" t="s">
        <v>73</v>
      </c>
      <c r="AY90" s="233" t="s">
        <v>117</v>
      </c>
    </row>
    <row r="91" s="13" customFormat="1">
      <c r="A91" s="13"/>
      <c r="B91" s="234"/>
      <c r="C91" s="235"/>
      <c r="D91" s="225" t="s">
        <v>125</v>
      </c>
      <c r="E91" s="236" t="s">
        <v>19</v>
      </c>
      <c r="F91" s="237" t="s">
        <v>83</v>
      </c>
      <c r="G91" s="235"/>
      <c r="H91" s="238">
        <v>2</v>
      </c>
      <c r="I91" s="239"/>
      <c r="J91" s="235"/>
      <c r="K91" s="235"/>
      <c r="L91" s="240"/>
      <c r="M91" s="241"/>
      <c r="N91" s="242"/>
      <c r="O91" s="242"/>
      <c r="P91" s="242"/>
      <c r="Q91" s="242"/>
      <c r="R91" s="242"/>
      <c r="S91" s="242"/>
      <c r="T91" s="243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T91" s="244" t="s">
        <v>125</v>
      </c>
      <c r="AU91" s="244" t="s">
        <v>83</v>
      </c>
      <c r="AV91" s="13" t="s">
        <v>83</v>
      </c>
      <c r="AW91" s="13" t="s">
        <v>35</v>
      </c>
      <c r="AX91" s="13" t="s">
        <v>73</v>
      </c>
      <c r="AY91" s="244" t="s">
        <v>117</v>
      </c>
    </row>
    <row r="92" s="12" customFormat="1">
      <c r="A92" s="12"/>
      <c r="B92" s="223"/>
      <c r="C92" s="224"/>
      <c r="D92" s="225" t="s">
        <v>125</v>
      </c>
      <c r="E92" s="226" t="s">
        <v>19</v>
      </c>
      <c r="F92" s="227" t="s">
        <v>371</v>
      </c>
      <c r="G92" s="224"/>
      <c r="H92" s="226" t="s">
        <v>19</v>
      </c>
      <c r="I92" s="228"/>
      <c r="J92" s="224"/>
      <c r="K92" s="224"/>
      <c r="L92" s="229"/>
      <c r="M92" s="230"/>
      <c r="N92" s="231"/>
      <c r="O92" s="231"/>
      <c r="P92" s="231"/>
      <c r="Q92" s="231"/>
      <c r="R92" s="231"/>
      <c r="S92" s="231"/>
      <c r="T92" s="232"/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T92" s="233" t="s">
        <v>125</v>
      </c>
      <c r="AU92" s="233" t="s">
        <v>83</v>
      </c>
      <c r="AV92" s="12" t="s">
        <v>81</v>
      </c>
      <c r="AW92" s="12" t="s">
        <v>35</v>
      </c>
      <c r="AX92" s="12" t="s">
        <v>73</v>
      </c>
      <c r="AY92" s="233" t="s">
        <v>117</v>
      </c>
    </row>
    <row r="93" s="13" customFormat="1">
      <c r="A93" s="13"/>
      <c r="B93" s="234"/>
      <c r="C93" s="235"/>
      <c r="D93" s="225" t="s">
        <v>125</v>
      </c>
      <c r="E93" s="236" t="s">
        <v>19</v>
      </c>
      <c r="F93" s="237" t="s">
        <v>83</v>
      </c>
      <c r="G93" s="235"/>
      <c r="H93" s="238">
        <v>2</v>
      </c>
      <c r="I93" s="239"/>
      <c r="J93" s="235"/>
      <c r="K93" s="235"/>
      <c r="L93" s="240"/>
      <c r="M93" s="241"/>
      <c r="N93" s="242"/>
      <c r="O93" s="242"/>
      <c r="P93" s="242"/>
      <c r="Q93" s="242"/>
      <c r="R93" s="242"/>
      <c r="S93" s="242"/>
      <c r="T93" s="243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44" t="s">
        <v>125</v>
      </c>
      <c r="AU93" s="244" t="s">
        <v>83</v>
      </c>
      <c r="AV93" s="13" t="s">
        <v>83</v>
      </c>
      <c r="AW93" s="13" t="s">
        <v>35</v>
      </c>
      <c r="AX93" s="13" t="s">
        <v>73</v>
      </c>
      <c r="AY93" s="244" t="s">
        <v>117</v>
      </c>
    </row>
    <row r="94" s="12" customFormat="1">
      <c r="A94" s="12"/>
      <c r="B94" s="223"/>
      <c r="C94" s="224"/>
      <c r="D94" s="225" t="s">
        <v>125</v>
      </c>
      <c r="E94" s="226" t="s">
        <v>19</v>
      </c>
      <c r="F94" s="227" t="s">
        <v>372</v>
      </c>
      <c r="G94" s="224"/>
      <c r="H94" s="226" t="s">
        <v>19</v>
      </c>
      <c r="I94" s="228"/>
      <c r="J94" s="224"/>
      <c r="K94" s="224"/>
      <c r="L94" s="229"/>
      <c r="M94" s="230"/>
      <c r="N94" s="231"/>
      <c r="O94" s="231"/>
      <c r="P94" s="231"/>
      <c r="Q94" s="231"/>
      <c r="R94" s="231"/>
      <c r="S94" s="231"/>
      <c r="T94" s="232"/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T94" s="233" t="s">
        <v>125</v>
      </c>
      <c r="AU94" s="233" t="s">
        <v>83</v>
      </c>
      <c r="AV94" s="12" t="s">
        <v>81</v>
      </c>
      <c r="AW94" s="12" t="s">
        <v>35</v>
      </c>
      <c r="AX94" s="12" t="s">
        <v>73</v>
      </c>
      <c r="AY94" s="233" t="s">
        <v>117</v>
      </c>
    </row>
    <row r="95" s="13" customFormat="1">
      <c r="A95" s="13"/>
      <c r="B95" s="234"/>
      <c r="C95" s="235"/>
      <c r="D95" s="225" t="s">
        <v>125</v>
      </c>
      <c r="E95" s="236" t="s">
        <v>19</v>
      </c>
      <c r="F95" s="237" t="s">
        <v>83</v>
      </c>
      <c r="G95" s="235"/>
      <c r="H95" s="238">
        <v>2</v>
      </c>
      <c r="I95" s="239"/>
      <c r="J95" s="235"/>
      <c r="K95" s="235"/>
      <c r="L95" s="240"/>
      <c r="M95" s="241"/>
      <c r="N95" s="242"/>
      <c r="O95" s="242"/>
      <c r="P95" s="242"/>
      <c r="Q95" s="242"/>
      <c r="R95" s="242"/>
      <c r="S95" s="242"/>
      <c r="T95" s="243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44" t="s">
        <v>125</v>
      </c>
      <c r="AU95" s="244" t="s">
        <v>83</v>
      </c>
      <c r="AV95" s="13" t="s">
        <v>83</v>
      </c>
      <c r="AW95" s="13" t="s">
        <v>35</v>
      </c>
      <c r="AX95" s="13" t="s">
        <v>73</v>
      </c>
      <c r="AY95" s="244" t="s">
        <v>117</v>
      </c>
    </row>
    <row r="96" s="12" customFormat="1">
      <c r="A96" s="12"/>
      <c r="B96" s="223"/>
      <c r="C96" s="224"/>
      <c r="D96" s="225" t="s">
        <v>125</v>
      </c>
      <c r="E96" s="226" t="s">
        <v>19</v>
      </c>
      <c r="F96" s="227" t="s">
        <v>373</v>
      </c>
      <c r="G96" s="224"/>
      <c r="H96" s="226" t="s">
        <v>19</v>
      </c>
      <c r="I96" s="228"/>
      <c r="J96" s="224"/>
      <c r="K96" s="224"/>
      <c r="L96" s="229"/>
      <c r="M96" s="230"/>
      <c r="N96" s="231"/>
      <c r="O96" s="231"/>
      <c r="P96" s="231"/>
      <c r="Q96" s="231"/>
      <c r="R96" s="231"/>
      <c r="S96" s="231"/>
      <c r="T96" s="232"/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T96" s="233" t="s">
        <v>125</v>
      </c>
      <c r="AU96" s="233" t="s">
        <v>83</v>
      </c>
      <c r="AV96" s="12" t="s">
        <v>81</v>
      </c>
      <c r="AW96" s="12" t="s">
        <v>35</v>
      </c>
      <c r="AX96" s="12" t="s">
        <v>73</v>
      </c>
      <c r="AY96" s="233" t="s">
        <v>117</v>
      </c>
    </row>
    <row r="97" s="13" customFormat="1">
      <c r="A97" s="13"/>
      <c r="B97" s="234"/>
      <c r="C97" s="235"/>
      <c r="D97" s="225" t="s">
        <v>125</v>
      </c>
      <c r="E97" s="236" t="s">
        <v>19</v>
      </c>
      <c r="F97" s="237" t="s">
        <v>116</v>
      </c>
      <c r="G97" s="235"/>
      <c r="H97" s="238">
        <v>4</v>
      </c>
      <c r="I97" s="239"/>
      <c r="J97" s="235"/>
      <c r="K97" s="235"/>
      <c r="L97" s="240"/>
      <c r="M97" s="241"/>
      <c r="N97" s="242"/>
      <c r="O97" s="242"/>
      <c r="P97" s="242"/>
      <c r="Q97" s="242"/>
      <c r="R97" s="242"/>
      <c r="S97" s="242"/>
      <c r="T97" s="243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44" t="s">
        <v>125</v>
      </c>
      <c r="AU97" s="244" t="s">
        <v>83</v>
      </c>
      <c r="AV97" s="13" t="s">
        <v>83</v>
      </c>
      <c r="AW97" s="13" t="s">
        <v>35</v>
      </c>
      <c r="AX97" s="13" t="s">
        <v>73</v>
      </c>
      <c r="AY97" s="244" t="s">
        <v>117</v>
      </c>
    </row>
    <row r="98" s="12" customFormat="1">
      <c r="A98" s="12"/>
      <c r="B98" s="223"/>
      <c r="C98" s="224"/>
      <c r="D98" s="225" t="s">
        <v>125</v>
      </c>
      <c r="E98" s="226" t="s">
        <v>19</v>
      </c>
      <c r="F98" s="227" t="s">
        <v>374</v>
      </c>
      <c r="G98" s="224"/>
      <c r="H98" s="226" t="s">
        <v>19</v>
      </c>
      <c r="I98" s="228"/>
      <c r="J98" s="224"/>
      <c r="K98" s="224"/>
      <c r="L98" s="229"/>
      <c r="M98" s="230"/>
      <c r="N98" s="231"/>
      <c r="O98" s="231"/>
      <c r="P98" s="231"/>
      <c r="Q98" s="231"/>
      <c r="R98" s="231"/>
      <c r="S98" s="231"/>
      <c r="T98" s="232"/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T98" s="233" t="s">
        <v>125</v>
      </c>
      <c r="AU98" s="233" t="s">
        <v>83</v>
      </c>
      <c r="AV98" s="12" t="s">
        <v>81</v>
      </c>
      <c r="AW98" s="12" t="s">
        <v>35</v>
      </c>
      <c r="AX98" s="12" t="s">
        <v>73</v>
      </c>
      <c r="AY98" s="233" t="s">
        <v>117</v>
      </c>
    </row>
    <row r="99" s="13" customFormat="1">
      <c r="A99" s="13"/>
      <c r="B99" s="234"/>
      <c r="C99" s="235"/>
      <c r="D99" s="225" t="s">
        <v>125</v>
      </c>
      <c r="E99" s="236" t="s">
        <v>19</v>
      </c>
      <c r="F99" s="237" t="s">
        <v>83</v>
      </c>
      <c r="G99" s="235"/>
      <c r="H99" s="238">
        <v>2</v>
      </c>
      <c r="I99" s="239"/>
      <c r="J99" s="235"/>
      <c r="K99" s="235"/>
      <c r="L99" s="240"/>
      <c r="M99" s="241"/>
      <c r="N99" s="242"/>
      <c r="O99" s="242"/>
      <c r="P99" s="242"/>
      <c r="Q99" s="242"/>
      <c r="R99" s="242"/>
      <c r="S99" s="242"/>
      <c r="T99" s="243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44" t="s">
        <v>125</v>
      </c>
      <c r="AU99" s="244" t="s">
        <v>83</v>
      </c>
      <c r="AV99" s="13" t="s">
        <v>83</v>
      </c>
      <c r="AW99" s="13" t="s">
        <v>35</v>
      </c>
      <c r="AX99" s="13" t="s">
        <v>73</v>
      </c>
      <c r="AY99" s="244" t="s">
        <v>117</v>
      </c>
    </row>
    <row r="100" s="12" customFormat="1">
      <c r="A100" s="12"/>
      <c r="B100" s="223"/>
      <c r="C100" s="224"/>
      <c r="D100" s="225" t="s">
        <v>125</v>
      </c>
      <c r="E100" s="226" t="s">
        <v>19</v>
      </c>
      <c r="F100" s="227" t="s">
        <v>375</v>
      </c>
      <c r="G100" s="224"/>
      <c r="H100" s="226" t="s">
        <v>19</v>
      </c>
      <c r="I100" s="228"/>
      <c r="J100" s="224"/>
      <c r="K100" s="224"/>
      <c r="L100" s="229"/>
      <c r="M100" s="230"/>
      <c r="N100" s="231"/>
      <c r="O100" s="231"/>
      <c r="P100" s="231"/>
      <c r="Q100" s="231"/>
      <c r="R100" s="231"/>
      <c r="S100" s="231"/>
      <c r="T100" s="232"/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T100" s="233" t="s">
        <v>125</v>
      </c>
      <c r="AU100" s="233" t="s">
        <v>83</v>
      </c>
      <c r="AV100" s="12" t="s">
        <v>81</v>
      </c>
      <c r="AW100" s="12" t="s">
        <v>35</v>
      </c>
      <c r="AX100" s="12" t="s">
        <v>73</v>
      </c>
      <c r="AY100" s="233" t="s">
        <v>117</v>
      </c>
    </row>
    <row r="101" s="13" customFormat="1">
      <c r="A101" s="13"/>
      <c r="B101" s="234"/>
      <c r="C101" s="235"/>
      <c r="D101" s="225" t="s">
        <v>125</v>
      </c>
      <c r="E101" s="236" t="s">
        <v>19</v>
      </c>
      <c r="F101" s="237" t="s">
        <v>83</v>
      </c>
      <c r="G101" s="235"/>
      <c r="H101" s="238">
        <v>2</v>
      </c>
      <c r="I101" s="239"/>
      <c r="J101" s="235"/>
      <c r="K101" s="235"/>
      <c r="L101" s="240"/>
      <c r="M101" s="241"/>
      <c r="N101" s="242"/>
      <c r="O101" s="242"/>
      <c r="P101" s="242"/>
      <c r="Q101" s="242"/>
      <c r="R101" s="242"/>
      <c r="S101" s="242"/>
      <c r="T101" s="243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44" t="s">
        <v>125</v>
      </c>
      <c r="AU101" s="244" t="s">
        <v>83</v>
      </c>
      <c r="AV101" s="13" t="s">
        <v>83</v>
      </c>
      <c r="AW101" s="13" t="s">
        <v>35</v>
      </c>
      <c r="AX101" s="13" t="s">
        <v>73</v>
      </c>
      <c r="AY101" s="244" t="s">
        <v>117</v>
      </c>
    </row>
    <row r="102" s="12" customFormat="1">
      <c r="A102" s="12"/>
      <c r="B102" s="223"/>
      <c r="C102" s="224"/>
      <c r="D102" s="225" t="s">
        <v>125</v>
      </c>
      <c r="E102" s="226" t="s">
        <v>19</v>
      </c>
      <c r="F102" s="227" t="s">
        <v>376</v>
      </c>
      <c r="G102" s="224"/>
      <c r="H102" s="226" t="s">
        <v>19</v>
      </c>
      <c r="I102" s="228"/>
      <c r="J102" s="224"/>
      <c r="K102" s="224"/>
      <c r="L102" s="229"/>
      <c r="M102" s="230"/>
      <c r="N102" s="231"/>
      <c r="O102" s="231"/>
      <c r="P102" s="231"/>
      <c r="Q102" s="231"/>
      <c r="R102" s="231"/>
      <c r="S102" s="231"/>
      <c r="T102" s="232"/>
      <c r="U102" s="12"/>
      <c r="V102" s="12"/>
      <c r="W102" s="12"/>
      <c r="X102" s="12"/>
      <c r="Y102" s="12"/>
      <c r="Z102" s="12"/>
      <c r="AA102" s="12"/>
      <c r="AB102" s="12"/>
      <c r="AC102" s="12"/>
      <c r="AD102" s="12"/>
      <c r="AE102" s="12"/>
      <c r="AT102" s="233" t="s">
        <v>125</v>
      </c>
      <c r="AU102" s="233" t="s">
        <v>83</v>
      </c>
      <c r="AV102" s="12" t="s">
        <v>81</v>
      </c>
      <c r="AW102" s="12" t="s">
        <v>35</v>
      </c>
      <c r="AX102" s="12" t="s">
        <v>73</v>
      </c>
      <c r="AY102" s="233" t="s">
        <v>117</v>
      </c>
    </row>
    <row r="103" s="13" customFormat="1">
      <c r="A103" s="13"/>
      <c r="B103" s="234"/>
      <c r="C103" s="235"/>
      <c r="D103" s="225" t="s">
        <v>125</v>
      </c>
      <c r="E103" s="236" t="s">
        <v>19</v>
      </c>
      <c r="F103" s="237" t="s">
        <v>83</v>
      </c>
      <c r="G103" s="235"/>
      <c r="H103" s="238">
        <v>2</v>
      </c>
      <c r="I103" s="239"/>
      <c r="J103" s="235"/>
      <c r="K103" s="235"/>
      <c r="L103" s="240"/>
      <c r="M103" s="241"/>
      <c r="N103" s="242"/>
      <c r="O103" s="242"/>
      <c r="P103" s="242"/>
      <c r="Q103" s="242"/>
      <c r="R103" s="242"/>
      <c r="S103" s="242"/>
      <c r="T103" s="243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44" t="s">
        <v>125</v>
      </c>
      <c r="AU103" s="244" t="s">
        <v>83</v>
      </c>
      <c r="AV103" s="13" t="s">
        <v>83</v>
      </c>
      <c r="AW103" s="13" t="s">
        <v>35</v>
      </c>
      <c r="AX103" s="13" t="s">
        <v>73</v>
      </c>
      <c r="AY103" s="244" t="s">
        <v>117</v>
      </c>
    </row>
    <row r="104" s="15" customFormat="1">
      <c r="A104" s="15"/>
      <c r="B104" s="257"/>
      <c r="C104" s="258"/>
      <c r="D104" s="225" t="s">
        <v>125</v>
      </c>
      <c r="E104" s="259" t="s">
        <v>19</v>
      </c>
      <c r="F104" s="260" t="s">
        <v>244</v>
      </c>
      <c r="G104" s="258"/>
      <c r="H104" s="261">
        <v>16</v>
      </c>
      <c r="I104" s="262"/>
      <c r="J104" s="258"/>
      <c r="K104" s="258"/>
      <c r="L104" s="263"/>
      <c r="M104" s="264"/>
      <c r="N104" s="265"/>
      <c r="O104" s="265"/>
      <c r="P104" s="265"/>
      <c r="Q104" s="265"/>
      <c r="R104" s="265"/>
      <c r="S104" s="265"/>
      <c r="T104" s="266"/>
      <c r="U104" s="15"/>
      <c r="V104" s="15"/>
      <c r="W104" s="15"/>
      <c r="X104" s="15"/>
      <c r="Y104" s="15"/>
      <c r="Z104" s="15"/>
      <c r="AA104" s="15"/>
      <c r="AB104" s="15"/>
      <c r="AC104" s="15"/>
      <c r="AD104" s="15"/>
      <c r="AE104" s="15"/>
      <c r="AT104" s="267" t="s">
        <v>125</v>
      </c>
      <c r="AU104" s="267" t="s">
        <v>83</v>
      </c>
      <c r="AV104" s="15" t="s">
        <v>116</v>
      </c>
      <c r="AW104" s="15" t="s">
        <v>35</v>
      </c>
      <c r="AX104" s="15" t="s">
        <v>81</v>
      </c>
      <c r="AY104" s="267" t="s">
        <v>117</v>
      </c>
    </row>
    <row r="105" s="2" customFormat="1" ht="16.5" customHeight="1">
      <c r="A105" s="39"/>
      <c r="B105" s="40"/>
      <c r="C105" s="210" t="s">
        <v>116</v>
      </c>
      <c r="D105" s="210" t="s">
        <v>118</v>
      </c>
      <c r="E105" s="211" t="s">
        <v>377</v>
      </c>
      <c r="F105" s="212" t="s">
        <v>378</v>
      </c>
      <c r="G105" s="213" t="s">
        <v>196</v>
      </c>
      <c r="H105" s="214">
        <v>11</v>
      </c>
      <c r="I105" s="215"/>
      <c r="J105" s="216">
        <f>ROUND(I105*H105,2)</f>
        <v>0</v>
      </c>
      <c r="K105" s="212" t="s">
        <v>19</v>
      </c>
      <c r="L105" s="45"/>
      <c r="M105" s="217" t="s">
        <v>19</v>
      </c>
      <c r="N105" s="218" t="s">
        <v>44</v>
      </c>
      <c r="O105" s="85"/>
      <c r="P105" s="219">
        <f>O105*H105</f>
        <v>0</v>
      </c>
      <c r="Q105" s="219">
        <v>0</v>
      </c>
      <c r="R105" s="219">
        <f>Q105*H105</f>
        <v>0</v>
      </c>
      <c r="S105" s="219">
        <v>0</v>
      </c>
      <c r="T105" s="220">
        <f>S105*H105</f>
        <v>0</v>
      </c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R105" s="221" t="s">
        <v>116</v>
      </c>
      <c r="AT105" s="221" t="s">
        <v>118</v>
      </c>
      <c r="AU105" s="221" t="s">
        <v>83</v>
      </c>
      <c r="AY105" s="18" t="s">
        <v>117</v>
      </c>
      <c r="BE105" s="222">
        <f>IF(N105="základní",J105,0)</f>
        <v>0</v>
      </c>
      <c r="BF105" s="222">
        <f>IF(N105="snížená",J105,0)</f>
        <v>0</v>
      </c>
      <c r="BG105" s="222">
        <f>IF(N105="zákl. přenesená",J105,0)</f>
        <v>0</v>
      </c>
      <c r="BH105" s="222">
        <f>IF(N105="sníž. přenesená",J105,0)</f>
        <v>0</v>
      </c>
      <c r="BI105" s="222">
        <f>IF(N105="nulová",J105,0)</f>
        <v>0</v>
      </c>
      <c r="BJ105" s="18" t="s">
        <v>81</v>
      </c>
      <c r="BK105" s="222">
        <f>ROUND(I105*H105,2)</f>
        <v>0</v>
      </c>
      <c r="BL105" s="18" t="s">
        <v>116</v>
      </c>
      <c r="BM105" s="221" t="s">
        <v>379</v>
      </c>
    </row>
    <row r="106" s="12" customFormat="1">
      <c r="A106" s="12"/>
      <c r="B106" s="223"/>
      <c r="C106" s="224"/>
      <c r="D106" s="225" t="s">
        <v>125</v>
      </c>
      <c r="E106" s="226" t="s">
        <v>19</v>
      </c>
      <c r="F106" s="227" t="s">
        <v>366</v>
      </c>
      <c r="G106" s="224"/>
      <c r="H106" s="226" t="s">
        <v>19</v>
      </c>
      <c r="I106" s="228"/>
      <c r="J106" s="224"/>
      <c r="K106" s="224"/>
      <c r="L106" s="229"/>
      <c r="M106" s="230"/>
      <c r="N106" s="231"/>
      <c r="O106" s="231"/>
      <c r="P106" s="231"/>
      <c r="Q106" s="231"/>
      <c r="R106" s="231"/>
      <c r="S106" s="231"/>
      <c r="T106" s="232"/>
      <c r="U106" s="12"/>
      <c r="V106" s="12"/>
      <c r="W106" s="12"/>
      <c r="X106" s="12"/>
      <c r="Y106" s="12"/>
      <c r="Z106" s="12"/>
      <c r="AA106" s="12"/>
      <c r="AB106" s="12"/>
      <c r="AC106" s="12"/>
      <c r="AD106" s="12"/>
      <c r="AE106" s="12"/>
      <c r="AT106" s="233" t="s">
        <v>125</v>
      </c>
      <c r="AU106" s="233" t="s">
        <v>83</v>
      </c>
      <c r="AV106" s="12" t="s">
        <v>81</v>
      </c>
      <c r="AW106" s="12" t="s">
        <v>35</v>
      </c>
      <c r="AX106" s="12" t="s">
        <v>73</v>
      </c>
      <c r="AY106" s="233" t="s">
        <v>117</v>
      </c>
    </row>
    <row r="107" s="12" customFormat="1">
      <c r="A107" s="12"/>
      <c r="B107" s="223"/>
      <c r="C107" s="224"/>
      <c r="D107" s="225" t="s">
        <v>125</v>
      </c>
      <c r="E107" s="226" t="s">
        <v>19</v>
      </c>
      <c r="F107" s="227" t="s">
        <v>380</v>
      </c>
      <c r="G107" s="224"/>
      <c r="H107" s="226" t="s">
        <v>19</v>
      </c>
      <c r="I107" s="228"/>
      <c r="J107" s="224"/>
      <c r="K107" s="224"/>
      <c r="L107" s="229"/>
      <c r="M107" s="230"/>
      <c r="N107" s="231"/>
      <c r="O107" s="231"/>
      <c r="P107" s="231"/>
      <c r="Q107" s="231"/>
      <c r="R107" s="231"/>
      <c r="S107" s="231"/>
      <c r="T107" s="232"/>
      <c r="U107" s="12"/>
      <c r="V107" s="12"/>
      <c r="W107" s="12"/>
      <c r="X107" s="12"/>
      <c r="Y107" s="12"/>
      <c r="Z107" s="12"/>
      <c r="AA107" s="12"/>
      <c r="AB107" s="12"/>
      <c r="AC107" s="12"/>
      <c r="AD107" s="12"/>
      <c r="AE107" s="12"/>
      <c r="AT107" s="233" t="s">
        <v>125</v>
      </c>
      <c r="AU107" s="233" t="s">
        <v>83</v>
      </c>
      <c r="AV107" s="12" t="s">
        <v>81</v>
      </c>
      <c r="AW107" s="12" t="s">
        <v>35</v>
      </c>
      <c r="AX107" s="12" t="s">
        <v>73</v>
      </c>
      <c r="AY107" s="233" t="s">
        <v>117</v>
      </c>
    </row>
    <row r="108" s="13" customFormat="1">
      <c r="A108" s="13"/>
      <c r="B108" s="234"/>
      <c r="C108" s="235"/>
      <c r="D108" s="225" t="s">
        <v>125</v>
      </c>
      <c r="E108" s="236" t="s">
        <v>19</v>
      </c>
      <c r="F108" s="237" t="s">
        <v>116</v>
      </c>
      <c r="G108" s="235"/>
      <c r="H108" s="238">
        <v>4</v>
      </c>
      <c r="I108" s="239"/>
      <c r="J108" s="235"/>
      <c r="K108" s="235"/>
      <c r="L108" s="240"/>
      <c r="M108" s="241"/>
      <c r="N108" s="242"/>
      <c r="O108" s="242"/>
      <c r="P108" s="242"/>
      <c r="Q108" s="242"/>
      <c r="R108" s="242"/>
      <c r="S108" s="242"/>
      <c r="T108" s="243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44" t="s">
        <v>125</v>
      </c>
      <c r="AU108" s="244" t="s">
        <v>83</v>
      </c>
      <c r="AV108" s="13" t="s">
        <v>83</v>
      </c>
      <c r="AW108" s="13" t="s">
        <v>35</v>
      </c>
      <c r="AX108" s="13" t="s">
        <v>73</v>
      </c>
      <c r="AY108" s="244" t="s">
        <v>117</v>
      </c>
    </row>
    <row r="109" s="12" customFormat="1">
      <c r="A109" s="12"/>
      <c r="B109" s="223"/>
      <c r="C109" s="224"/>
      <c r="D109" s="225" t="s">
        <v>125</v>
      </c>
      <c r="E109" s="226" t="s">
        <v>19</v>
      </c>
      <c r="F109" s="227" t="s">
        <v>381</v>
      </c>
      <c r="G109" s="224"/>
      <c r="H109" s="226" t="s">
        <v>19</v>
      </c>
      <c r="I109" s="228"/>
      <c r="J109" s="224"/>
      <c r="K109" s="224"/>
      <c r="L109" s="229"/>
      <c r="M109" s="230"/>
      <c r="N109" s="231"/>
      <c r="O109" s="231"/>
      <c r="P109" s="231"/>
      <c r="Q109" s="231"/>
      <c r="R109" s="231"/>
      <c r="S109" s="231"/>
      <c r="T109" s="232"/>
      <c r="U109" s="12"/>
      <c r="V109" s="12"/>
      <c r="W109" s="12"/>
      <c r="X109" s="12"/>
      <c r="Y109" s="12"/>
      <c r="Z109" s="12"/>
      <c r="AA109" s="12"/>
      <c r="AB109" s="12"/>
      <c r="AC109" s="12"/>
      <c r="AD109" s="12"/>
      <c r="AE109" s="12"/>
      <c r="AT109" s="233" t="s">
        <v>125</v>
      </c>
      <c r="AU109" s="233" t="s">
        <v>83</v>
      </c>
      <c r="AV109" s="12" t="s">
        <v>81</v>
      </c>
      <c r="AW109" s="12" t="s">
        <v>35</v>
      </c>
      <c r="AX109" s="12" t="s">
        <v>73</v>
      </c>
      <c r="AY109" s="233" t="s">
        <v>117</v>
      </c>
    </row>
    <row r="110" s="13" customFormat="1">
      <c r="A110" s="13"/>
      <c r="B110" s="234"/>
      <c r="C110" s="235"/>
      <c r="D110" s="225" t="s">
        <v>125</v>
      </c>
      <c r="E110" s="236" t="s">
        <v>19</v>
      </c>
      <c r="F110" s="237" t="s">
        <v>150</v>
      </c>
      <c r="G110" s="235"/>
      <c r="H110" s="238">
        <v>7</v>
      </c>
      <c r="I110" s="239"/>
      <c r="J110" s="235"/>
      <c r="K110" s="235"/>
      <c r="L110" s="240"/>
      <c r="M110" s="241"/>
      <c r="N110" s="242"/>
      <c r="O110" s="242"/>
      <c r="P110" s="242"/>
      <c r="Q110" s="242"/>
      <c r="R110" s="242"/>
      <c r="S110" s="242"/>
      <c r="T110" s="243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44" t="s">
        <v>125</v>
      </c>
      <c r="AU110" s="244" t="s">
        <v>83</v>
      </c>
      <c r="AV110" s="13" t="s">
        <v>83</v>
      </c>
      <c r="AW110" s="13" t="s">
        <v>35</v>
      </c>
      <c r="AX110" s="13" t="s">
        <v>73</v>
      </c>
      <c r="AY110" s="244" t="s">
        <v>117</v>
      </c>
    </row>
    <row r="111" s="15" customFormat="1">
      <c r="A111" s="15"/>
      <c r="B111" s="257"/>
      <c r="C111" s="258"/>
      <c r="D111" s="225" t="s">
        <v>125</v>
      </c>
      <c r="E111" s="259" t="s">
        <v>19</v>
      </c>
      <c r="F111" s="260" t="s">
        <v>244</v>
      </c>
      <c r="G111" s="258"/>
      <c r="H111" s="261">
        <v>11</v>
      </c>
      <c r="I111" s="262"/>
      <c r="J111" s="258"/>
      <c r="K111" s="258"/>
      <c r="L111" s="263"/>
      <c r="M111" s="264"/>
      <c r="N111" s="265"/>
      <c r="O111" s="265"/>
      <c r="P111" s="265"/>
      <c r="Q111" s="265"/>
      <c r="R111" s="265"/>
      <c r="S111" s="265"/>
      <c r="T111" s="266"/>
      <c r="U111" s="15"/>
      <c r="V111" s="15"/>
      <c r="W111" s="15"/>
      <c r="X111" s="15"/>
      <c r="Y111" s="15"/>
      <c r="Z111" s="15"/>
      <c r="AA111" s="15"/>
      <c r="AB111" s="15"/>
      <c r="AC111" s="15"/>
      <c r="AD111" s="15"/>
      <c r="AE111" s="15"/>
      <c r="AT111" s="267" t="s">
        <v>125</v>
      </c>
      <c r="AU111" s="267" t="s">
        <v>83</v>
      </c>
      <c r="AV111" s="15" t="s">
        <v>116</v>
      </c>
      <c r="AW111" s="15" t="s">
        <v>35</v>
      </c>
      <c r="AX111" s="15" t="s">
        <v>81</v>
      </c>
      <c r="AY111" s="267" t="s">
        <v>117</v>
      </c>
    </row>
    <row r="112" s="2" customFormat="1" ht="16.5" customHeight="1">
      <c r="A112" s="39"/>
      <c r="B112" s="40"/>
      <c r="C112" s="210" t="s">
        <v>140</v>
      </c>
      <c r="D112" s="210" t="s">
        <v>118</v>
      </c>
      <c r="E112" s="211" t="s">
        <v>382</v>
      </c>
      <c r="F112" s="212" t="s">
        <v>383</v>
      </c>
      <c r="G112" s="213" t="s">
        <v>196</v>
      </c>
      <c r="H112" s="214">
        <v>7</v>
      </c>
      <c r="I112" s="215"/>
      <c r="J112" s="216">
        <f>ROUND(I112*H112,2)</f>
        <v>0</v>
      </c>
      <c r="K112" s="212" t="s">
        <v>19</v>
      </c>
      <c r="L112" s="45"/>
      <c r="M112" s="217" t="s">
        <v>19</v>
      </c>
      <c r="N112" s="218" t="s">
        <v>44</v>
      </c>
      <c r="O112" s="85"/>
      <c r="P112" s="219">
        <f>O112*H112</f>
        <v>0</v>
      </c>
      <c r="Q112" s="219">
        <v>0</v>
      </c>
      <c r="R112" s="219">
        <f>Q112*H112</f>
        <v>0</v>
      </c>
      <c r="S112" s="219">
        <v>0</v>
      </c>
      <c r="T112" s="220">
        <f>S112*H112</f>
        <v>0</v>
      </c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R112" s="221" t="s">
        <v>116</v>
      </c>
      <c r="AT112" s="221" t="s">
        <v>118</v>
      </c>
      <c r="AU112" s="221" t="s">
        <v>83</v>
      </c>
      <c r="AY112" s="18" t="s">
        <v>117</v>
      </c>
      <c r="BE112" s="222">
        <f>IF(N112="základní",J112,0)</f>
        <v>0</v>
      </c>
      <c r="BF112" s="222">
        <f>IF(N112="snížená",J112,0)</f>
        <v>0</v>
      </c>
      <c r="BG112" s="222">
        <f>IF(N112="zákl. přenesená",J112,0)</f>
        <v>0</v>
      </c>
      <c r="BH112" s="222">
        <f>IF(N112="sníž. přenesená",J112,0)</f>
        <v>0</v>
      </c>
      <c r="BI112" s="222">
        <f>IF(N112="nulová",J112,0)</f>
        <v>0</v>
      </c>
      <c r="BJ112" s="18" t="s">
        <v>81</v>
      </c>
      <c r="BK112" s="222">
        <f>ROUND(I112*H112,2)</f>
        <v>0</v>
      </c>
      <c r="BL112" s="18" t="s">
        <v>116</v>
      </c>
      <c r="BM112" s="221" t="s">
        <v>384</v>
      </c>
    </row>
    <row r="113" s="12" customFormat="1">
      <c r="A113" s="12"/>
      <c r="B113" s="223"/>
      <c r="C113" s="224"/>
      <c r="D113" s="225" t="s">
        <v>125</v>
      </c>
      <c r="E113" s="226" t="s">
        <v>19</v>
      </c>
      <c r="F113" s="227" t="s">
        <v>366</v>
      </c>
      <c r="G113" s="224"/>
      <c r="H113" s="226" t="s">
        <v>19</v>
      </c>
      <c r="I113" s="228"/>
      <c r="J113" s="224"/>
      <c r="K113" s="224"/>
      <c r="L113" s="229"/>
      <c r="M113" s="230"/>
      <c r="N113" s="231"/>
      <c r="O113" s="231"/>
      <c r="P113" s="231"/>
      <c r="Q113" s="231"/>
      <c r="R113" s="231"/>
      <c r="S113" s="231"/>
      <c r="T113" s="232"/>
      <c r="U113" s="12"/>
      <c r="V113" s="12"/>
      <c r="W113" s="12"/>
      <c r="X113" s="12"/>
      <c r="Y113" s="12"/>
      <c r="Z113" s="12"/>
      <c r="AA113" s="12"/>
      <c r="AB113" s="12"/>
      <c r="AC113" s="12"/>
      <c r="AD113" s="12"/>
      <c r="AE113" s="12"/>
      <c r="AT113" s="233" t="s">
        <v>125</v>
      </c>
      <c r="AU113" s="233" t="s">
        <v>83</v>
      </c>
      <c r="AV113" s="12" t="s">
        <v>81</v>
      </c>
      <c r="AW113" s="12" t="s">
        <v>35</v>
      </c>
      <c r="AX113" s="12" t="s">
        <v>73</v>
      </c>
      <c r="AY113" s="233" t="s">
        <v>117</v>
      </c>
    </row>
    <row r="114" s="12" customFormat="1">
      <c r="A114" s="12"/>
      <c r="B114" s="223"/>
      <c r="C114" s="224"/>
      <c r="D114" s="225" t="s">
        <v>125</v>
      </c>
      <c r="E114" s="226" t="s">
        <v>19</v>
      </c>
      <c r="F114" s="227" t="s">
        <v>385</v>
      </c>
      <c r="G114" s="224"/>
      <c r="H114" s="226" t="s">
        <v>19</v>
      </c>
      <c r="I114" s="228"/>
      <c r="J114" s="224"/>
      <c r="K114" s="224"/>
      <c r="L114" s="229"/>
      <c r="M114" s="230"/>
      <c r="N114" s="231"/>
      <c r="O114" s="231"/>
      <c r="P114" s="231"/>
      <c r="Q114" s="231"/>
      <c r="R114" s="231"/>
      <c r="S114" s="231"/>
      <c r="T114" s="232"/>
      <c r="U114" s="12"/>
      <c r="V114" s="12"/>
      <c r="W114" s="12"/>
      <c r="X114" s="12"/>
      <c r="Y114" s="12"/>
      <c r="Z114" s="12"/>
      <c r="AA114" s="12"/>
      <c r="AB114" s="12"/>
      <c r="AC114" s="12"/>
      <c r="AD114" s="12"/>
      <c r="AE114" s="12"/>
      <c r="AT114" s="233" t="s">
        <v>125</v>
      </c>
      <c r="AU114" s="233" t="s">
        <v>83</v>
      </c>
      <c r="AV114" s="12" t="s">
        <v>81</v>
      </c>
      <c r="AW114" s="12" t="s">
        <v>35</v>
      </c>
      <c r="AX114" s="12" t="s">
        <v>73</v>
      </c>
      <c r="AY114" s="233" t="s">
        <v>117</v>
      </c>
    </row>
    <row r="115" s="13" customFormat="1">
      <c r="A115" s="13"/>
      <c r="B115" s="234"/>
      <c r="C115" s="235"/>
      <c r="D115" s="225" t="s">
        <v>125</v>
      </c>
      <c r="E115" s="236" t="s">
        <v>19</v>
      </c>
      <c r="F115" s="237" t="s">
        <v>150</v>
      </c>
      <c r="G115" s="235"/>
      <c r="H115" s="238">
        <v>7</v>
      </c>
      <c r="I115" s="239"/>
      <c r="J115" s="235"/>
      <c r="K115" s="235"/>
      <c r="L115" s="240"/>
      <c r="M115" s="241"/>
      <c r="N115" s="242"/>
      <c r="O115" s="242"/>
      <c r="P115" s="242"/>
      <c r="Q115" s="242"/>
      <c r="R115" s="242"/>
      <c r="S115" s="242"/>
      <c r="T115" s="243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44" t="s">
        <v>125</v>
      </c>
      <c r="AU115" s="244" t="s">
        <v>83</v>
      </c>
      <c r="AV115" s="13" t="s">
        <v>83</v>
      </c>
      <c r="AW115" s="13" t="s">
        <v>35</v>
      </c>
      <c r="AX115" s="13" t="s">
        <v>81</v>
      </c>
      <c r="AY115" s="244" t="s">
        <v>117</v>
      </c>
    </row>
    <row r="116" s="2" customFormat="1" ht="16.5" customHeight="1">
      <c r="A116" s="39"/>
      <c r="B116" s="40"/>
      <c r="C116" s="210" t="s">
        <v>145</v>
      </c>
      <c r="D116" s="210" t="s">
        <v>118</v>
      </c>
      <c r="E116" s="211" t="s">
        <v>386</v>
      </c>
      <c r="F116" s="212" t="s">
        <v>387</v>
      </c>
      <c r="G116" s="213" t="s">
        <v>196</v>
      </c>
      <c r="H116" s="214">
        <v>14</v>
      </c>
      <c r="I116" s="215"/>
      <c r="J116" s="216">
        <f>ROUND(I116*H116,2)</f>
        <v>0</v>
      </c>
      <c r="K116" s="212" t="s">
        <v>19</v>
      </c>
      <c r="L116" s="45"/>
      <c r="M116" s="217" t="s">
        <v>19</v>
      </c>
      <c r="N116" s="218" t="s">
        <v>44</v>
      </c>
      <c r="O116" s="85"/>
      <c r="P116" s="219">
        <f>O116*H116</f>
        <v>0</v>
      </c>
      <c r="Q116" s="219">
        <v>0</v>
      </c>
      <c r="R116" s="219">
        <f>Q116*H116</f>
        <v>0</v>
      </c>
      <c r="S116" s="219">
        <v>0</v>
      </c>
      <c r="T116" s="220">
        <f>S116*H116</f>
        <v>0</v>
      </c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R116" s="221" t="s">
        <v>116</v>
      </c>
      <c r="AT116" s="221" t="s">
        <v>118</v>
      </c>
      <c r="AU116" s="221" t="s">
        <v>83</v>
      </c>
      <c r="AY116" s="18" t="s">
        <v>117</v>
      </c>
      <c r="BE116" s="222">
        <f>IF(N116="základní",J116,0)</f>
        <v>0</v>
      </c>
      <c r="BF116" s="222">
        <f>IF(N116="snížená",J116,0)</f>
        <v>0</v>
      </c>
      <c r="BG116" s="222">
        <f>IF(N116="zákl. přenesená",J116,0)</f>
        <v>0</v>
      </c>
      <c r="BH116" s="222">
        <f>IF(N116="sníž. přenesená",J116,0)</f>
        <v>0</v>
      </c>
      <c r="BI116" s="222">
        <f>IF(N116="nulová",J116,0)</f>
        <v>0</v>
      </c>
      <c r="BJ116" s="18" t="s">
        <v>81</v>
      </c>
      <c r="BK116" s="222">
        <f>ROUND(I116*H116,2)</f>
        <v>0</v>
      </c>
      <c r="BL116" s="18" t="s">
        <v>116</v>
      </c>
      <c r="BM116" s="221" t="s">
        <v>388</v>
      </c>
    </row>
    <row r="117" s="12" customFormat="1">
      <c r="A117" s="12"/>
      <c r="B117" s="223"/>
      <c r="C117" s="224"/>
      <c r="D117" s="225" t="s">
        <v>125</v>
      </c>
      <c r="E117" s="226" t="s">
        <v>19</v>
      </c>
      <c r="F117" s="227" t="s">
        <v>366</v>
      </c>
      <c r="G117" s="224"/>
      <c r="H117" s="226" t="s">
        <v>19</v>
      </c>
      <c r="I117" s="228"/>
      <c r="J117" s="224"/>
      <c r="K117" s="224"/>
      <c r="L117" s="229"/>
      <c r="M117" s="230"/>
      <c r="N117" s="231"/>
      <c r="O117" s="231"/>
      <c r="P117" s="231"/>
      <c r="Q117" s="231"/>
      <c r="R117" s="231"/>
      <c r="S117" s="231"/>
      <c r="T117" s="232"/>
      <c r="U117" s="12"/>
      <c r="V117" s="12"/>
      <c r="W117" s="12"/>
      <c r="X117" s="12"/>
      <c r="Y117" s="12"/>
      <c r="Z117" s="12"/>
      <c r="AA117" s="12"/>
      <c r="AB117" s="12"/>
      <c r="AC117" s="12"/>
      <c r="AD117" s="12"/>
      <c r="AE117" s="12"/>
      <c r="AT117" s="233" t="s">
        <v>125</v>
      </c>
      <c r="AU117" s="233" t="s">
        <v>83</v>
      </c>
      <c r="AV117" s="12" t="s">
        <v>81</v>
      </c>
      <c r="AW117" s="12" t="s">
        <v>35</v>
      </c>
      <c r="AX117" s="12" t="s">
        <v>73</v>
      </c>
      <c r="AY117" s="233" t="s">
        <v>117</v>
      </c>
    </row>
    <row r="118" s="12" customFormat="1">
      <c r="A118" s="12"/>
      <c r="B118" s="223"/>
      <c r="C118" s="224"/>
      <c r="D118" s="225" t="s">
        <v>125</v>
      </c>
      <c r="E118" s="226" t="s">
        <v>19</v>
      </c>
      <c r="F118" s="227" t="s">
        <v>389</v>
      </c>
      <c r="G118" s="224"/>
      <c r="H118" s="226" t="s">
        <v>19</v>
      </c>
      <c r="I118" s="228"/>
      <c r="J118" s="224"/>
      <c r="K118" s="224"/>
      <c r="L118" s="229"/>
      <c r="M118" s="230"/>
      <c r="N118" s="231"/>
      <c r="O118" s="231"/>
      <c r="P118" s="231"/>
      <c r="Q118" s="231"/>
      <c r="R118" s="231"/>
      <c r="S118" s="231"/>
      <c r="T118" s="232"/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T118" s="233" t="s">
        <v>125</v>
      </c>
      <c r="AU118" s="233" t="s">
        <v>83</v>
      </c>
      <c r="AV118" s="12" t="s">
        <v>81</v>
      </c>
      <c r="AW118" s="12" t="s">
        <v>35</v>
      </c>
      <c r="AX118" s="12" t="s">
        <v>73</v>
      </c>
      <c r="AY118" s="233" t="s">
        <v>117</v>
      </c>
    </row>
    <row r="119" s="13" customFormat="1">
      <c r="A119" s="13"/>
      <c r="B119" s="234"/>
      <c r="C119" s="235"/>
      <c r="D119" s="225" t="s">
        <v>125</v>
      </c>
      <c r="E119" s="236" t="s">
        <v>19</v>
      </c>
      <c r="F119" s="237" t="s">
        <v>150</v>
      </c>
      <c r="G119" s="235"/>
      <c r="H119" s="238">
        <v>7</v>
      </c>
      <c r="I119" s="239"/>
      <c r="J119" s="235"/>
      <c r="K119" s="235"/>
      <c r="L119" s="240"/>
      <c r="M119" s="241"/>
      <c r="N119" s="242"/>
      <c r="O119" s="242"/>
      <c r="P119" s="242"/>
      <c r="Q119" s="242"/>
      <c r="R119" s="242"/>
      <c r="S119" s="242"/>
      <c r="T119" s="243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44" t="s">
        <v>125</v>
      </c>
      <c r="AU119" s="244" t="s">
        <v>83</v>
      </c>
      <c r="AV119" s="13" t="s">
        <v>83</v>
      </c>
      <c r="AW119" s="13" t="s">
        <v>35</v>
      </c>
      <c r="AX119" s="13" t="s">
        <v>73</v>
      </c>
      <c r="AY119" s="244" t="s">
        <v>117</v>
      </c>
    </row>
    <row r="120" s="12" customFormat="1">
      <c r="A120" s="12"/>
      <c r="B120" s="223"/>
      <c r="C120" s="224"/>
      <c r="D120" s="225" t="s">
        <v>125</v>
      </c>
      <c r="E120" s="226" t="s">
        <v>19</v>
      </c>
      <c r="F120" s="227" t="s">
        <v>390</v>
      </c>
      <c r="G120" s="224"/>
      <c r="H120" s="226" t="s">
        <v>19</v>
      </c>
      <c r="I120" s="228"/>
      <c r="J120" s="224"/>
      <c r="K120" s="224"/>
      <c r="L120" s="229"/>
      <c r="M120" s="230"/>
      <c r="N120" s="231"/>
      <c r="O120" s="231"/>
      <c r="P120" s="231"/>
      <c r="Q120" s="231"/>
      <c r="R120" s="231"/>
      <c r="S120" s="231"/>
      <c r="T120" s="232"/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T120" s="233" t="s">
        <v>125</v>
      </c>
      <c r="AU120" s="233" t="s">
        <v>83</v>
      </c>
      <c r="AV120" s="12" t="s">
        <v>81</v>
      </c>
      <c r="AW120" s="12" t="s">
        <v>35</v>
      </c>
      <c r="AX120" s="12" t="s">
        <v>73</v>
      </c>
      <c r="AY120" s="233" t="s">
        <v>117</v>
      </c>
    </row>
    <row r="121" s="13" customFormat="1">
      <c r="A121" s="13"/>
      <c r="B121" s="234"/>
      <c r="C121" s="235"/>
      <c r="D121" s="225" t="s">
        <v>125</v>
      </c>
      <c r="E121" s="236" t="s">
        <v>19</v>
      </c>
      <c r="F121" s="237" t="s">
        <v>150</v>
      </c>
      <c r="G121" s="235"/>
      <c r="H121" s="238">
        <v>7</v>
      </c>
      <c r="I121" s="239"/>
      <c r="J121" s="235"/>
      <c r="K121" s="235"/>
      <c r="L121" s="240"/>
      <c r="M121" s="241"/>
      <c r="N121" s="242"/>
      <c r="O121" s="242"/>
      <c r="P121" s="242"/>
      <c r="Q121" s="242"/>
      <c r="R121" s="242"/>
      <c r="S121" s="242"/>
      <c r="T121" s="243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44" t="s">
        <v>125</v>
      </c>
      <c r="AU121" s="244" t="s">
        <v>83</v>
      </c>
      <c r="AV121" s="13" t="s">
        <v>83</v>
      </c>
      <c r="AW121" s="13" t="s">
        <v>35</v>
      </c>
      <c r="AX121" s="13" t="s">
        <v>73</v>
      </c>
      <c r="AY121" s="244" t="s">
        <v>117</v>
      </c>
    </row>
    <row r="122" s="15" customFormat="1">
      <c r="A122" s="15"/>
      <c r="B122" s="257"/>
      <c r="C122" s="258"/>
      <c r="D122" s="225" t="s">
        <v>125</v>
      </c>
      <c r="E122" s="259" t="s">
        <v>19</v>
      </c>
      <c r="F122" s="260" t="s">
        <v>244</v>
      </c>
      <c r="G122" s="258"/>
      <c r="H122" s="261">
        <v>14</v>
      </c>
      <c r="I122" s="262"/>
      <c r="J122" s="258"/>
      <c r="K122" s="258"/>
      <c r="L122" s="263"/>
      <c r="M122" s="264"/>
      <c r="N122" s="265"/>
      <c r="O122" s="265"/>
      <c r="P122" s="265"/>
      <c r="Q122" s="265"/>
      <c r="R122" s="265"/>
      <c r="S122" s="265"/>
      <c r="T122" s="266"/>
      <c r="U122" s="15"/>
      <c r="V122" s="15"/>
      <c r="W122" s="15"/>
      <c r="X122" s="15"/>
      <c r="Y122" s="15"/>
      <c r="Z122" s="15"/>
      <c r="AA122" s="15"/>
      <c r="AB122" s="15"/>
      <c r="AC122" s="15"/>
      <c r="AD122" s="15"/>
      <c r="AE122" s="15"/>
      <c r="AT122" s="267" t="s">
        <v>125</v>
      </c>
      <c r="AU122" s="267" t="s">
        <v>83</v>
      </c>
      <c r="AV122" s="15" t="s">
        <v>116</v>
      </c>
      <c r="AW122" s="15" t="s">
        <v>35</v>
      </c>
      <c r="AX122" s="15" t="s">
        <v>81</v>
      </c>
      <c r="AY122" s="267" t="s">
        <v>117</v>
      </c>
    </row>
    <row r="123" s="2" customFormat="1" ht="16.5" customHeight="1">
      <c r="A123" s="39"/>
      <c r="B123" s="40"/>
      <c r="C123" s="210" t="s">
        <v>150</v>
      </c>
      <c r="D123" s="210" t="s">
        <v>118</v>
      </c>
      <c r="E123" s="211" t="s">
        <v>391</v>
      </c>
      <c r="F123" s="212" t="s">
        <v>392</v>
      </c>
      <c r="G123" s="213" t="s">
        <v>196</v>
      </c>
      <c r="H123" s="214">
        <v>2</v>
      </c>
      <c r="I123" s="215"/>
      <c r="J123" s="216">
        <f>ROUND(I123*H123,2)</f>
        <v>0</v>
      </c>
      <c r="K123" s="212" t="s">
        <v>19</v>
      </c>
      <c r="L123" s="45"/>
      <c r="M123" s="217" t="s">
        <v>19</v>
      </c>
      <c r="N123" s="218" t="s">
        <v>44</v>
      </c>
      <c r="O123" s="85"/>
      <c r="P123" s="219">
        <f>O123*H123</f>
        <v>0</v>
      </c>
      <c r="Q123" s="219">
        <v>0</v>
      </c>
      <c r="R123" s="219">
        <f>Q123*H123</f>
        <v>0</v>
      </c>
      <c r="S123" s="219">
        <v>0</v>
      </c>
      <c r="T123" s="220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21" t="s">
        <v>116</v>
      </c>
      <c r="AT123" s="221" t="s">
        <v>118</v>
      </c>
      <c r="AU123" s="221" t="s">
        <v>83</v>
      </c>
      <c r="AY123" s="18" t="s">
        <v>117</v>
      </c>
      <c r="BE123" s="222">
        <f>IF(N123="základní",J123,0)</f>
        <v>0</v>
      </c>
      <c r="BF123" s="222">
        <f>IF(N123="snížená",J123,0)</f>
        <v>0</v>
      </c>
      <c r="BG123" s="222">
        <f>IF(N123="zákl. přenesená",J123,0)</f>
        <v>0</v>
      </c>
      <c r="BH123" s="222">
        <f>IF(N123="sníž. přenesená",J123,0)</f>
        <v>0</v>
      </c>
      <c r="BI123" s="222">
        <f>IF(N123="nulová",J123,0)</f>
        <v>0</v>
      </c>
      <c r="BJ123" s="18" t="s">
        <v>81</v>
      </c>
      <c r="BK123" s="222">
        <f>ROUND(I123*H123,2)</f>
        <v>0</v>
      </c>
      <c r="BL123" s="18" t="s">
        <v>116</v>
      </c>
      <c r="BM123" s="221" t="s">
        <v>393</v>
      </c>
    </row>
    <row r="124" s="12" customFormat="1">
      <c r="A124" s="12"/>
      <c r="B124" s="223"/>
      <c r="C124" s="224"/>
      <c r="D124" s="225" t="s">
        <v>125</v>
      </c>
      <c r="E124" s="226" t="s">
        <v>19</v>
      </c>
      <c r="F124" s="227" t="s">
        <v>366</v>
      </c>
      <c r="G124" s="224"/>
      <c r="H124" s="226" t="s">
        <v>19</v>
      </c>
      <c r="I124" s="228"/>
      <c r="J124" s="224"/>
      <c r="K124" s="224"/>
      <c r="L124" s="229"/>
      <c r="M124" s="230"/>
      <c r="N124" s="231"/>
      <c r="O124" s="231"/>
      <c r="P124" s="231"/>
      <c r="Q124" s="231"/>
      <c r="R124" s="231"/>
      <c r="S124" s="231"/>
      <c r="T124" s="232"/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T124" s="233" t="s">
        <v>125</v>
      </c>
      <c r="AU124" s="233" t="s">
        <v>83</v>
      </c>
      <c r="AV124" s="12" t="s">
        <v>81</v>
      </c>
      <c r="AW124" s="12" t="s">
        <v>35</v>
      </c>
      <c r="AX124" s="12" t="s">
        <v>73</v>
      </c>
      <c r="AY124" s="233" t="s">
        <v>117</v>
      </c>
    </row>
    <row r="125" s="13" customFormat="1">
      <c r="A125" s="13"/>
      <c r="B125" s="234"/>
      <c r="C125" s="235"/>
      <c r="D125" s="225" t="s">
        <v>125</v>
      </c>
      <c r="E125" s="236" t="s">
        <v>19</v>
      </c>
      <c r="F125" s="237" t="s">
        <v>83</v>
      </c>
      <c r="G125" s="235"/>
      <c r="H125" s="238">
        <v>2</v>
      </c>
      <c r="I125" s="239"/>
      <c r="J125" s="235"/>
      <c r="K125" s="235"/>
      <c r="L125" s="240"/>
      <c r="M125" s="241"/>
      <c r="N125" s="242"/>
      <c r="O125" s="242"/>
      <c r="P125" s="242"/>
      <c r="Q125" s="242"/>
      <c r="R125" s="242"/>
      <c r="S125" s="242"/>
      <c r="T125" s="243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44" t="s">
        <v>125</v>
      </c>
      <c r="AU125" s="244" t="s">
        <v>83</v>
      </c>
      <c r="AV125" s="13" t="s">
        <v>83</v>
      </c>
      <c r="AW125" s="13" t="s">
        <v>35</v>
      </c>
      <c r="AX125" s="13" t="s">
        <v>81</v>
      </c>
      <c r="AY125" s="244" t="s">
        <v>117</v>
      </c>
    </row>
    <row r="126" s="2" customFormat="1" ht="16.5" customHeight="1">
      <c r="A126" s="39"/>
      <c r="B126" s="40"/>
      <c r="C126" s="210" t="s">
        <v>155</v>
      </c>
      <c r="D126" s="210" t="s">
        <v>118</v>
      </c>
      <c r="E126" s="211" t="s">
        <v>394</v>
      </c>
      <c r="F126" s="212" t="s">
        <v>395</v>
      </c>
      <c r="G126" s="213" t="s">
        <v>196</v>
      </c>
      <c r="H126" s="214">
        <v>2</v>
      </c>
      <c r="I126" s="215"/>
      <c r="J126" s="216">
        <f>ROUND(I126*H126,2)</f>
        <v>0</v>
      </c>
      <c r="K126" s="212" t="s">
        <v>19</v>
      </c>
      <c r="L126" s="45"/>
      <c r="M126" s="217" t="s">
        <v>19</v>
      </c>
      <c r="N126" s="218" t="s">
        <v>44</v>
      </c>
      <c r="O126" s="85"/>
      <c r="P126" s="219">
        <f>O126*H126</f>
        <v>0</v>
      </c>
      <c r="Q126" s="219">
        <v>0</v>
      </c>
      <c r="R126" s="219">
        <f>Q126*H126</f>
        <v>0</v>
      </c>
      <c r="S126" s="219">
        <v>0</v>
      </c>
      <c r="T126" s="220">
        <f>S126*H126</f>
        <v>0</v>
      </c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R126" s="221" t="s">
        <v>116</v>
      </c>
      <c r="AT126" s="221" t="s">
        <v>118</v>
      </c>
      <c r="AU126" s="221" t="s">
        <v>83</v>
      </c>
      <c r="AY126" s="18" t="s">
        <v>117</v>
      </c>
      <c r="BE126" s="222">
        <f>IF(N126="základní",J126,0)</f>
        <v>0</v>
      </c>
      <c r="BF126" s="222">
        <f>IF(N126="snížená",J126,0)</f>
        <v>0</v>
      </c>
      <c r="BG126" s="222">
        <f>IF(N126="zákl. přenesená",J126,0)</f>
        <v>0</v>
      </c>
      <c r="BH126" s="222">
        <f>IF(N126="sníž. přenesená",J126,0)</f>
        <v>0</v>
      </c>
      <c r="BI126" s="222">
        <f>IF(N126="nulová",J126,0)</f>
        <v>0</v>
      </c>
      <c r="BJ126" s="18" t="s">
        <v>81</v>
      </c>
      <c r="BK126" s="222">
        <f>ROUND(I126*H126,2)</f>
        <v>0</v>
      </c>
      <c r="BL126" s="18" t="s">
        <v>116</v>
      </c>
      <c r="BM126" s="221" t="s">
        <v>396</v>
      </c>
    </row>
    <row r="127" s="12" customFormat="1">
      <c r="A127" s="12"/>
      <c r="B127" s="223"/>
      <c r="C127" s="224"/>
      <c r="D127" s="225" t="s">
        <v>125</v>
      </c>
      <c r="E127" s="226" t="s">
        <v>19</v>
      </c>
      <c r="F127" s="227" t="s">
        <v>366</v>
      </c>
      <c r="G127" s="224"/>
      <c r="H127" s="226" t="s">
        <v>19</v>
      </c>
      <c r="I127" s="228"/>
      <c r="J127" s="224"/>
      <c r="K127" s="224"/>
      <c r="L127" s="229"/>
      <c r="M127" s="230"/>
      <c r="N127" s="231"/>
      <c r="O127" s="231"/>
      <c r="P127" s="231"/>
      <c r="Q127" s="231"/>
      <c r="R127" s="231"/>
      <c r="S127" s="231"/>
      <c r="T127" s="232"/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T127" s="233" t="s">
        <v>125</v>
      </c>
      <c r="AU127" s="233" t="s">
        <v>83</v>
      </c>
      <c r="AV127" s="12" t="s">
        <v>81</v>
      </c>
      <c r="AW127" s="12" t="s">
        <v>35</v>
      </c>
      <c r="AX127" s="12" t="s">
        <v>73</v>
      </c>
      <c r="AY127" s="233" t="s">
        <v>117</v>
      </c>
    </row>
    <row r="128" s="13" customFormat="1">
      <c r="A128" s="13"/>
      <c r="B128" s="234"/>
      <c r="C128" s="235"/>
      <c r="D128" s="225" t="s">
        <v>125</v>
      </c>
      <c r="E128" s="236" t="s">
        <v>19</v>
      </c>
      <c r="F128" s="237" t="s">
        <v>83</v>
      </c>
      <c r="G128" s="235"/>
      <c r="H128" s="238">
        <v>2</v>
      </c>
      <c r="I128" s="239"/>
      <c r="J128" s="235"/>
      <c r="K128" s="235"/>
      <c r="L128" s="240"/>
      <c r="M128" s="241"/>
      <c r="N128" s="242"/>
      <c r="O128" s="242"/>
      <c r="P128" s="242"/>
      <c r="Q128" s="242"/>
      <c r="R128" s="242"/>
      <c r="S128" s="242"/>
      <c r="T128" s="243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4" t="s">
        <v>125</v>
      </c>
      <c r="AU128" s="244" t="s">
        <v>83</v>
      </c>
      <c r="AV128" s="13" t="s">
        <v>83</v>
      </c>
      <c r="AW128" s="13" t="s">
        <v>35</v>
      </c>
      <c r="AX128" s="13" t="s">
        <v>81</v>
      </c>
      <c r="AY128" s="244" t="s">
        <v>117</v>
      </c>
    </row>
    <row r="129" s="11" customFormat="1" ht="25.92" customHeight="1">
      <c r="A129" s="11"/>
      <c r="B129" s="196"/>
      <c r="C129" s="197"/>
      <c r="D129" s="198" t="s">
        <v>72</v>
      </c>
      <c r="E129" s="199" t="s">
        <v>114</v>
      </c>
      <c r="F129" s="199" t="s">
        <v>115</v>
      </c>
      <c r="G129" s="197"/>
      <c r="H129" s="197"/>
      <c r="I129" s="200"/>
      <c r="J129" s="201">
        <f>BK129</f>
        <v>0</v>
      </c>
      <c r="K129" s="197"/>
      <c r="L129" s="202"/>
      <c r="M129" s="203"/>
      <c r="N129" s="204"/>
      <c r="O129" s="204"/>
      <c r="P129" s="205">
        <f>SUM(P130:P135)</f>
        <v>0</v>
      </c>
      <c r="Q129" s="204"/>
      <c r="R129" s="205">
        <f>SUM(R130:R135)</f>
        <v>0</v>
      </c>
      <c r="S129" s="204"/>
      <c r="T129" s="206">
        <f>SUM(T130:T135)</f>
        <v>0</v>
      </c>
      <c r="U129" s="11"/>
      <c r="V129" s="11"/>
      <c r="W129" s="11"/>
      <c r="X129" s="11"/>
      <c r="Y129" s="11"/>
      <c r="Z129" s="11"/>
      <c r="AA129" s="11"/>
      <c r="AB129" s="11"/>
      <c r="AC129" s="11"/>
      <c r="AD129" s="11"/>
      <c r="AE129" s="11"/>
      <c r="AR129" s="207" t="s">
        <v>116</v>
      </c>
      <c r="AT129" s="208" t="s">
        <v>72</v>
      </c>
      <c r="AU129" s="208" t="s">
        <v>73</v>
      </c>
      <c r="AY129" s="207" t="s">
        <v>117</v>
      </c>
      <c r="BK129" s="209">
        <f>SUM(BK130:BK135)</f>
        <v>0</v>
      </c>
    </row>
    <row r="130" s="2" customFormat="1" ht="16.5" customHeight="1">
      <c r="A130" s="39"/>
      <c r="B130" s="40"/>
      <c r="C130" s="210" t="s">
        <v>160</v>
      </c>
      <c r="D130" s="210" t="s">
        <v>118</v>
      </c>
      <c r="E130" s="211" t="s">
        <v>397</v>
      </c>
      <c r="F130" s="212" t="s">
        <v>398</v>
      </c>
      <c r="G130" s="213" t="s">
        <v>121</v>
      </c>
      <c r="H130" s="214">
        <v>1</v>
      </c>
      <c r="I130" s="215"/>
      <c r="J130" s="216">
        <f>ROUND(I130*H130,2)</f>
        <v>0</v>
      </c>
      <c r="K130" s="212" t="s">
        <v>19</v>
      </c>
      <c r="L130" s="45"/>
      <c r="M130" s="217" t="s">
        <v>19</v>
      </c>
      <c r="N130" s="218" t="s">
        <v>44</v>
      </c>
      <c r="O130" s="85"/>
      <c r="P130" s="219">
        <f>O130*H130</f>
        <v>0</v>
      </c>
      <c r="Q130" s="219">
        <v>0</v>
      </c>
      <c r="R130" s="219">
        <f>Q130*H130</f>
        <v>0</v>
      </c>
      <c r="S130" s="219">
        <v>0</v>
      </c>
      <c r="T130" s="220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21" t="s">
        <v>123</v>
      </c>
      <c r="AT130" s="221" t="s">
        <v>118</v>
      </c>
      <c r="AU130" s="221" t="s">
        <v>81</v>
      </c>
      <c r="AY130" s="18" t="s">
        <v>117</v>
      </c>
      <c r="BE130" s="222">
        <f>IF(N130="základní",J130,0)</f>
        <v>0</v>
      </c>
      <c r="BF130" s="222">
        <f>IF(N130="snížená",J130,0)</f>
        <v>0</v>
      </c>
      <c r="BG130" s="222">
        <f>IF(N130="zákl. přenesená",J130,0)</f>
        <v>0</v>
      </c>
      <c r="BH130" s="222">
        <f>IF(N130="sníž. přenesená",J130,0)</f>
        <v>0</v>
      </c>
      <c r="BI130" s="222">
        <f>IF(N130="nulová",J130,0)</f>
        <v>0</v>
      </c>
      <c r="BJ130" s="18" t="s">
        <v>81</v>
      </c>
      <c r="BK130" s="222">
        <f>ROUND(I130*H130,2)</f>
        <v>0</v>
      </c>
      <c r="BL130" s="18" t="s">
        <v>123</v>
      </c>
      <c r="BM130" s="221" t="s">
        <v>399</v>
      </c>
    </row>
    <row r="131" s="12" customFormat="1">
      <c r="A131" s="12"/>
      <c r="B131" s="223"/>
      <c r="C131" s="224"/>
      <c r="D131" s="225" t="s">
        <v>125</v>
      </c>
      <c r="E131" s="226" t="s">
        <v>19</v>
      </c>
      <c r="F131" s="227" t="s">
        <v>400</v>
      </c>
      <c r="G131" s="224"/>
      <c r="H131" s="226" t="s">
        <v>19</v>
      </c>
      <c r="I131" s="228"/>
      <c r="J131" s="224"/>
      <c r="K131" s="224"/>
      <c r="L131" s="229"/>
      <c r="M131" s="230"/>
      <c r="N131" s="231"/>
      <c r="O131" s="231"/>
      <c r="P131" s="231"/>
      <c r="Q131" s="231"/>
      <c r="R131" s="231"/>
      <c r="S131" s="231"/>
      <c r="T131" s="232"/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T131" s="233" t="s">
        <v>125</v>
      </c>
      <c r="AU131" s="233" t="s">
        <v>81</v>
      </c>
      <c r="AV131" s="12" t="s">
        <v>81</v>
      </c>
      <c r="AW131" s="12" t="s">
        <v>35</v>
      </c>
      <c r="AX131" s="12" t="s">
        <v>73</v>
      </c>
      <c r="AY131" s="233" t="s">
        <v>117</v>
      </c>
    </row>
    <row r="132" s="13" customFormat="1">
      <c r="A132" s="13"/>
      <c r="B132" s="234"/>
      <c r="C132" s="235"/>
      <c r="D132" s="225" t="s">
        <v>125</v>
      </c>
      <c r="E132" s="236" t="s">
        <v>19</v>
      </c>
      <c r="F132" s="237" t="s">
        <v>81</v>
      </c>
      <c r="G132" s="235"/>
      <c r="H132" s="238">
        <v>1</v>
      </c>
      <c r="I132" s="239"/>
      <c r="J132" s="235"/>
      <c r="K132" s="235"/>
      <c r="L132" s="240"/>
      <c r="M132" s="241"/>
      <c r="N132" s="242"/>
      <c r="O132" s="242"/>
      <c r="P132" s="242"/>
      <c r="Q132" s="242"/>
      <c r="R132" s="242"/>
      <c r="S132" s="242"/>
      <c r="T132" s="243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4" t="s">
        <v>125</v>
      </c>
      <c r="AU132" s="244" t="s">
        <v>81</v>
      </c>
      <c r="AV132" s="13" t="s">
        <v>83</v>
      </c>
      <c r="AW132" s="13" t="s">
        <v>35</v>
      </c>
      <c r="AX132" s="13" t="s">
        <v>81</v>
      </c>
      <c r="AY132" s="244" t="s">
        <v>117</v>
      </c>
    </row>
    <row r="133" s="2" customFormat="1" ht="16.5" customHeight="1">
      <c r="A133" s="39"/>
      <c r="B133" s="40"/>
      <c r="C133" s="210" t="s">
        <v>165</v>
      </c>
      <c r="D133" s="210" t="s">
        <v>118</v>
      </c>
      <c r="E133" s="211" t="s">
        <v>401</v>
      </c>
      <c r="F133" s="212" t="s">
        <v>402</v>
      </c>
      <c r="G133" s="213" t="s">
        <v>121</v>
      </c>
      <c r="H133" s="214">
        <v>1</v>
      </c>
      <c r="I133" s="215"/>
      <c r="J133" s="216">
        <f>ROUND(I133*H133,2)</f>
        <v>0</v>
      </c>
      <c r="K133" s="212" t="s">
        <v>19</v>
      </c>
      <c r="L133" s="45"/>
      <c r="M133" s="217" t="s">
        <v>19</v>
      </c>
      <c r="N133" s="218" t="s">
        <v>44</v>
      </c>
      <c r="O133" s="85"/>
      <c r="P133" s="219">
        <f>O133*H133</f>
        <v>0</v>
      </c>
      <c r="Q133" s="219">
        <v>0</v>
      </c>
      <c r="R133" s="219">
        <f>Q133*H133</f>
        <v>0</v>
      </c>
      <c r="S133" s="219">
        <v>0</v>
      </c>
      <c r="T133" s="220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21" t="s">
        <v>123</v>
      </c>
      <c r="AT133" s="221" t="s">
        <v>118</v>
      </c>
      <c r="AU133" s="221" t="s">
        <v>81</v>
      </c>
      <c r="AY133" s="18" t="s">
        <v>117</v>
      </c>
      <c r="BE133" s="222">
        <f>IF(N133="základní",J133,0)</f>
        <v>0</v>
      </c>
      <c r="BF133" s="222">
        <f>IF(N133="snížená",J133,0)</f>
        <v>0</v>
      </c>
      <c r="BG133" s="222">
        <f>IF(N133="zákl. přenesená",J133,0)</f>
        <v>0</v>
      </c>
      <c r="BH133" s="222">
        <f>IF(N133="sníž. přenesená",J133,0)</f>
        <v>0</v>
      </c>
      <c r="BI133" s="222">
        <f>IF(N133="nulová",J133,0)</f>
        <v>0</v>
      </c>
      <c r="BJ133" s="18" t="s">
        <v>81</v>
      </c>
      <c r="BK133" s="222">
        <f>ROUND(I133*H133,2)</f>
        <v>0</v>
      </c>
      <c r="BL133" s="18" t="s">
        <v>123</v>
      </c>
      <c r="BM133" s="221" t="s">
        <v>403</v>
      </c>
    </row>
    <row r="134" s="12" customFormat="1">
      <c r="A134" s="12"/>
      <c r="B134" s="223"/>
      <c r="C134" s="224"/>
      <c r="D134" s="225" t="s">
        <v>125</v>
      </c>
      <c r="E134" s="226" t="s">
        <v>19</v>
      </c>
      <c r="F134" s="227" t="s">
        <v>404</v>
      </c>
      <c r="G134" s="224"/>
      <c r="H134" s="226" t="s">
        <v>19</v>
      </c>
      <c r="I134" s="228"/>
      <c r="J134" s="224"/>
      <c r="K134" s="224"/>
      <c r="L134" s="229"/>
      <c r="M134" s="230"/>
      <c r="N134" s="231"/>
      <c r="O134" s="231"/>
      <c r="P134" s="231"/>
      <c r="Q134" s="231"/>
      <c r="R134" s="231"/>
      <c r="S134" s="231"/>
      <c r="T134" s="232"/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T134" s="233" t="s">
        <v>125</v>
      </c>
      <c r="AU134" s="233" t="s">
        <v>81</v>
      </c>
      <c r="AV134" s="12" t="s">
        <v>81</v>
      </c>
      <c r="AW134" s="12" t="s">
        <v>35</v>
      </c>
      <c r="AX134" s="12" t="s">
        <v>73</v>
      </c>
      <c r="AY134" s="233" t="s">
        <v>117</v>
      </c>
    </row>
    <row r="135" s="13" customFormat="1">
      <c r="A135" s="13"/>
      <c r="B135" s="234"/>
      <c r="C135" s="235"/>
      <c r="D135" s="225" t="s">
        <v>125</v>
      </c>
      <c r="E135" s="236" t="s">
        <v>19</v>
      </c>
      <c r="F135" s="237" t="s">
        <v>81</v>
      </c>
      <c r="G135" s="235"/>
      <c r="H135" s="238">
        <v>1</v>
      </c>
      <c r="I135" s="239"/>
      <c r="J135" s="235"/>
      <c r="K135" s="235"/>
      <c r="L135" s="240"/>
      <c r="M135" s="245"/>
      <c r="N135" s="246"/>
      <c r="O135" s="246"/>
      <c r="P135" s="246"/>
      <c r="Q135" s="246"/>
      <c r="R135" s="246"/>
      <c r="S135" s="246"/>
      <c r="T135" s="247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4" t="s">
        <v>125</v>
      </c>
      <c r="AU135" s="244" t="s">
        <v>81</v>
      </c>
      <c r="AV135" s="13" t="s">
        <v>83</v>
      </c>
      <c r="AW135" s="13" t="s">
        <v>35</v>
      </c>
      <c r="AX135" s="13" t="s">
        <v>81</v>
      </c>
      <c r="AY135" s="244" t="s">
        <v>117</v>
      </c>
    </row>
    <row r="136" s="2" customFormat="1" ht="6.96" customHeight="1">
      <c r="A136" s="39"/>
      <c r="B136" s="60"/>
      <c r="C136" s="61"/>
      <c r="D136" s="61"/>
      <c r="E136" s="61"/>
      <c r="F136" s="61"/>
      <c r="G136" s="61"/>
      <c r="H136" s="61"/>
      <c r="I136" s="167"/>
      <c r="J136" s="61"/>
      <c r="K136" s="61"/>
      <c r="L136" s="45"/>
      <c r="M136" s="39"/>
      <c r="O136" s="39"/>
      <c r="P136" s="39"/>
      <c r="Q136" s="39"/>
      <c r="R136" s="39"/>
      <c r="S136" s="39"/>
      <c r="T136" s="39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</row>
  </sheetData>
  <sheetProtection sheet="1" autoFilter="0" formatColumns="0" formatRows="0" objects="1" scenarios="1" spinCount="100000" saltValue="JRj3XR0IKeYikEsBv2JC+NLCjb2x+FQQ2qI4/bxM0aqNdPZAQDaIKWByuXH/o/yBHhN/5YIvY8oLxPbis+BsKg==" hashValue="Y6v1oBwpqKz9GzRSdeEQmVPaRAWCZDcZSUPP+K+nsw4yVuDsrDowOXqHR4vajOOCKv6Rw1vQsd/zbwH+si76oQ==" algorithmName="SHA-512" password="CC35"/>
  <autoFilter ref="C81:K135"/>
  <mergeCells count="9">
    <mergeCell ref="E7:H7"/>
    <mergeCell ref="E9:H9"/>
    <mergeCell ref="E18:H18"/>
    <mergeCell ref="E27:H27"/>
    <mergeCell ref="E48:H48"/>
    <mergeCell ref="E50:H50"/>
    <mergeCell ref="E72:H72"/>
    <mergeCell ref="E74:H74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" style="1" customWidth="1"/>
    <col min="8" max="8" width="11.5" style="1" customWidth="1"/>
    <col min="9" max="9" width="20.16016" style="129" customWidth="1"/>
    <col min="10" max="10" width="20.16016" style="1" customWidth="1"/>
    <col min="11" max="11" width="20.16016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29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92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2"/>
      <c r="J3" s="131"/>
      <c r="K3" s="131"/>
      <c r="L3" s="21"/>
      <c r="AT3" s="18" t="s">
        <v>83</v>
      </c>
    </row>
    <row r="4" s="1" customFormat="1" ht="24.96" customHeight="1">
      <c r="B4" s="21"/>
      <c r="D4" s="133" t="s">
        <v>93</v>
      </c>
      <c r="I4" s="129"/>
      <c r="L4" s="21"/>
      <c r="M4" s="134" t="s">
        <v>10</v>
      </c>
      <c r="AT4" s="18" t="s">
        <v>4</v>
      </c>
    </row>
    <row r="5" s="1" customFormat="1" ht="6.96" customHeight="1">
      <c r="B5" s="21"/>
      <c r="I5" s="129"/>
      <c r="L5" s="21"/>
    </row>
    <row r="6" s="1" customFormat="1" ht="12" customHeight="1">
      <c r="B6" s="21"/>
      <c r="D6" s="135" t="s">
        <v>16</v>
      </c>
      <c r="I6" s="129"/>
      <c r="L6" s="21"/>
    </row>
    <row r="7" s="1" customFormat="1" ht="16.5" customHeight="1">
      <c r="B7" s="21"/>
      <c r="E7" s="136" t="str">
        <f>'Rekapitulace stavby'!K6</f>
        <v>III/41020 Lovčovice - most ev.č.41020-02</v>
      </c>
      <c r="F7" s="135"/>
      <c r="G7" s="135"/>
      <c r="H7" s="135"/>
      <c r="I7" s="129"/>
      <c r="L7" s="21"/>
    </row>
    <row r="8" s="2" customFormat="1" ht="12" customHeight="1">
      <c r="A8" s="39"/>
      <c r="B8" s="45"/>
      <c r="C8" s="39"/>
      <c r="D8" s="135" t="s">
        <v>94</v>
      </c>
      <c r="E8" s="39"/>
      <c r="F8" s="39"/>
      <c r="G8" s="39"/>
      <c r="H8" s="39"/>
      <c r="I8" s="137"/>
      <c r="J8" s="39"/>
      <c r="K8" s="39"/>
      <c r="L8" s="138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9" t="s">
        <v>405</v>
      </c>
      <c r="F9" s="39"/>
      <c r="G9" s="39"/>
      <c r="H9" s="39"/>
      <c r="I9" s="137"/>
      <c r="J9" s="39"/>
      <c r="K9" s="39"/>
      <c r="L9" s="138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137"/>
      <c r="J10" s="39"/>
      <c r="K10" s="39"/>
      <c r="L10" s="138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5" t="s">
        <v>18</v>
      </c>
      <c r="E11" s="39"/>
      <c r="F11" s="140" t="s">
        <v>19</v>
      </c>
      <c r="G11" s="39"/>
      <c r="H11" s="39"/>
      <c r="I11" s="141" t="s">
        <v>20</v>
      </c>
      <c r="J11" s="140" t="s">
        <v>19</v>
      </c>
      <c r="K11" s="39"/>
      <c r="L11" s="138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5" t="s">
        <v>21</v>
      </c>
      <c r="E12" s="39"/>
      <c r="F12" s="140" t="s">
        <v>22</v>
      </c>
      <c r="G12" s="39"/>
      <c r="H12" s="39"/>
      <c r="I12" s="141" t="s">
        <v>23</v>
      </c>
      <c r="J12" s="142" t="str">
        <f>'Rekapitulace stavby'!AN8</f>
        <v>15. 1. 2020</v>
      </c>
      <c r="K12" s="39"/>
      <c r="L12" s="138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137"/>
      <c r="J13" s="39"/>
      <c r="K13" s="39"/>
      <c r="L13" s="138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5" t="s">
        <v>25</v>
      </c>
      <c r="E14" s="39"/>
      <c r="F14" s="39"/>
      <c r="G14" s="39"/>
      <c r="H14" s="39"/>
      <c r="I14" s="141" t="s">
        <v>26</v>
      </c>
      <c r="J14" s="140" t="s">
        <v>27</v>
      </c>
      <c r="K14" s="39"/>
      <c r="L14" s="138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0" t="s">
        <v>28</v>
      </c>
      <c r="F15" s="39"/>
      <c r="G15" s="39"/>
      <c r="H15" s="39"/>
      <c r="I15" s="141" t="s">
        <v>29</v>
      </c>
      <c r="J15" s="140" t="s">
        <v>19</v>
      </c>
      <c r="K15" s="39"/>
      <c r="L15" s="138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137"/>
      <c r="J16" s="39"/>
      <c r="K16" s="39"/>
      <c r="L16" s="138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5" t="s">
        <v>30</v>
      </c>
      <c r="E17" s="39"/>
      <c r="F17" s="39"/>
      <c r="G17" s="39"/>
      <c r="H17" s="39"/>
      <c r="I17" s="141" t="s">
        <v>26</v>
      </c>
      <c r="J17" s="34" t="str">
        <f>'Rekapitulace stavby'!AN13</f>
        <v>Vyplň údaj</v>
      </c>
      <c r="K17" s="39"/>
      <c r="L17" s="138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0"/>
      <c r="G18" s="140"/>
      <c r="H18" s="140"/>
      <c r="I18" s="141" t="s">
        <v>29</v>
      </c>
      <c r="J18" s="34" t="str">
        <f>'Rekapitulace stavby'!AN14</f>
        <v>Vyplň údaj</v>
      </c>
      <c r="K18" s="39"/>
      <c r="L18" s="138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137"/>
      <c r="J19" s="39"/>
      <c r="K19" s="39"/>
      <c r="L19" s="138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5" t="s">
        <v>32</v>
      </c>
      <c r="E20" s="39"/>
      <c r="F20" s="39"/>
      <c r="G20" s="39"/>
      <c r="H20" s="39"/>
      <c r="I20" s="141" t="s">
        <v>26</v>
      </c>
      <c r="J20" s="140" t="s">
        <v>33</v>
      </c>
      <c r="K20" s="39"/>
      <c r="L20" s="138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0" t="s">
        <v>34</v>
      </c>
      <c r="F21" s="39"/>
      <c r="G21" s="39"/>
      <c r="H21" s="39"/>
      <c r="I21" s="141" t="s">
        <v>29</v>
      </c>
      <c r="J21" s="140" t="s">
        <v>19</v>
      </c>
      <c r="K21" s="39"/>
      <c r="L21" s="138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137"/>
      <c r="J22" s="39"/>
      <c r="K22" s="39"/>
      <c r="L22" s="138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5" t="s">
        <v>36</v>
      </c>
      <c r="E23" s="39"/>
      <c r="F23" s="39"/>
      <c r="G23" s="39"/>
      <c r="H23" s="39"/>
      <c r="I23" s="141" t="s">
        <v>26</v>
      </c>
      <c r="J23" s="140" t="s">
        <v>19</v>
      </c>
      <c r="K23" s="39"/>
      <c r="L23" s="138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0" t="s">
        <v>34</v>
      </c>
      <c r="F24" s="39"/>
      <c r="G24" s="39"/>
      <c r="H24" s="39"/>
      <c r="I24" s="141" t="s">
        <v>29</v>
      </c>
      <c r="J24" s="140" t="s">
        <v>19</v>
      </c>
      <c r="K24" s="39"/>
      <c r="L24" s="138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137"/>
      <c r="J25" s="39"/>
      <c r="K25" s="39"/>
      <c r="L25" s="138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5" t="s">
        <v>37</v>
      </c>
      <c r="E26" s="39"/>
      <c r="F26" s="39"/>
      <c r="G26" s="39"/>
      <c r="H26" s="39"/>
      <c r="I26" s="137"/>
      <c r="J26" s="39"/>
      <c r="K26" s="39"/>
      <c r="L26" s="138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3"/>
      <c r="B27" s="144"/>
      <c r="C27" s="143"/>
      <c r="D27" s="143"/>
      <c r="E27" s="145" t="s">
        <v>19</v>
      </c>
      <c r="F27" s="145"/>
      <c r="G27" s="145"/>
      <c r="H27" s="145"/>
      <c r="I27" s="146"/>
      <c r="J27" s="143"/>
      <c r="K27" s="143"/>
      <c r="L27" s="147"/>
      <c r="S27" s="143"/>
      <c r="T27" s="143"/>
      <c r="U27" s="143"/>
      <c r="V27" s="143"/>
      <c r="W27" s="143"/>
      <c r="X27" s="143"/>
      <c r="Y27" s="143"/>
      <c r="Z27" s="143"/>
      <c r="AA27" s="143"/>
      <c r="AB27" s="143"/>
      <c r="AC27" s="143"/>
      <c r="AD27" s="143"/>
      <c r="AE27" s="143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137"/>
      <c r="J28" s="39"/>
      <c r="K28" s="39"/>
      <c r="L28" s="138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8"/>
      <c r="E29" s="148"/>
      <c r="F29" s="148"/>
      <c r="G29" s="148"/>
      <c r="H29" s="148"/>
      <c r="I29" s="149"/>
      <c r="J29" s="148"/>
      <c r="K29" s="148"/>
      <c r="L29" s="138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0" t="s">
        <v>39</v>
      </c>
      <c r="E30" s="39"/>
      <c r="F30" s="39"/>
      <c r="G30" s="39"/>
      <c r="H30" s="39"/>
      <c r="I30" s="137"/>
      <c r="J30" s="151">
        <f>ROUND(J90, 2)</f>
        <v>0</v>
      </c>
      <c r="K30" s="39"/>
      <c r="L30" s="138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8"/>
      <c r="E31" s="148"/>
      <c r="F31" s="148"/>
      <c r="G31" s="148"/>
      <c r="H31" s="148"/>
      <c r="I31" s="149"/>
      <c r="J31" s="148"/>
      <c r="K31" s="148"/>
      <c r="L31" s="138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2" t="s">
        <v>41</v>
      </c>
      <c r="G32" s="39"/>
      <c r="H32" s="39"/>
      <c r="I32" s="153" t="s">
        <v>40</v>
      </c>
      <c r="J32" s="152" t="s">
        <v>42</v>
      </c>
      <c r="K32" s="39"/>
      <c r="L32" s="138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43</v>
      </c>
      <c r="E33" s="135" t="s">
        <v>44</v>
      </c>
      <c r="F33" s="155">
        <f>ROUND((SUM(BE90:BE349)),  2)</f>
        <v>0</v>
      </c>
      <c r="G33" s="39"/>
      <c r="H33" s="39"/>
      <c r="I33" s="156">
        <v>0.20999999999999999</v>
      </c>
      <c r="J33" s="155">
        <f>ROUND(((SUM(BE90:BE349))*I33),  2)</f>
        <v>0</v>
      </c>
      <c r="K33" s="39"/>
      <c r="L33" s="138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5" t="s">
        <v>45</v>
      </c>
      <c r="F34" s="155">
        <f>ROUND((SUM(BF90:BF349)),  2)</f>
        <v>0</v>
      </c>
      <c r="G34" s="39"/>
      <c r="H34" s="39"/>
      <c r="I34" s="156">
        <v>0.14999999999999999</v>
      </c>
      <c r="J34" s="155">
        <f>ROUND(((SUM(BF90:BF349))*I34),  2)</f>
        <v>0</v>
      </c>
      <c r="K34" s="39"/>
      <c r="L34" s="138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5" t="s">
        <v>46</v>
      </c>
      <c r="F35" s="155">
        <f>ROUND((SUM(BG90:BG349)),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138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5" t="s">
        <v>47</v>
      </c>
      <c r="F36" s="155">
        <f>ROUND((SUM(BH90:BH349)),  2)</f>
        <v>0</v>
      </c>
      <c r="G36" s="39"/>
      <c r="H36" s="39"/>
      <c r="I36" s="156">
        <v>0.14999999999999999</v>
      </c>
      <c r="J36" s="155">
        <f>0</f>
        <v>0</v>
      </c>
      <c r="K36" s="39"/>
      <c r="L36" s="138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5" t="s">
        <v>48</v>
      </c>
      <c r="F37" s="155">
        <f>ROUND((SUM(BI90:BI349)),  2)</f>
        <v>0</v>
      </c>
      <c r="G37" s="39"/>
      <c r="H37" s="39"/>
      <c r="I37" s="156">
        <v>0</v>
      </c>
      <c r="J37" s="155">
        <f>0</f>
        <v>0</v>
      </c>
      <c r="K37" s="39"/>
      <c r="L37" s="138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137"/>
      <c r="J38" s="39"/>
      <c r="K38" s="39"/>
      <c r="L38" s="138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49</v>
      </c>
      <c r="E39" s="159"/>
      <c r="F39" s="159"/>
      <c r="G39" s="160" t="s">
        <v>50</v>
      </c>
      <c r="H39" s="161" t="s">
        <v>51</v>
      </c>
      <c r="I39" s="162"/>
      <c r="J39" s="163">
        <f>SUM(J30:J37)</f>
        <v>0</v>
      </c>
      <c r="K39" s="164"/>
      <c r="L39" s="138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65"/>
      <c r="C40" s="166"/>
      <c r="D40" s="166"/>
      <c r="E40" s="166"/>
      <c r="F40" s="166"/>
      <c r="G40" s="166"/>
      <c r="H40" s="166"/>
      <c r="I40" s="167"/>
      <c r="J40" s="166"/>
      <c r="K40" s="166"/>
      <c r="L40" s="138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68"/>
      <c r="C44" s="169"/>
      <c r="D44" s="169"/>
      <c r="E44" s="169"/>
      <c r="F44" s="169"/>
      <c r="G44" s="169"/>
      <c r="H44" s="169"/>
      <c r="I44" s="170"/>
      <c r="J44" s="169"/>
      <c r="K44" s="169"/>
      <c r="L44" s="138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96</v>
      </c>
      <c r="D45" s="41"/>
      <c r="E45" s="41"/>
      <c r="F45" s="41"/>
      <c r="G45" s="41"/>
      <c r="H45" s="41"/>
      <c r="I45" s="137"/>
      <c r="J45" s="41"/>
      <c r="K45" s="41"/>
      <c r="L45" s="138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137"/>
      <c r="J46" s="41"/>
      <c r="K46" s="41"/>
      <c r="L46" s="138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137"/>
      <c r="J47" s="41"/>
      <c r="K47" s="41"/>
      <c r="L47" s="138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71" t="str">
        <f>E7</f>
        <v>III/41020 Lovčovice - most ev.č.41020-02</v>
      </c>
      <c r="F48" s="33"/>
      <c r="G48" s="33"/>
      <c r="H48" s="33"/>
      <c r="I48" s="137"/>
      <c r="J48" s="41"/>
      <c r="K48" s="41"/>
      <c r="L48" s="138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94</v>
      </c>
      <c r="D49" s="41"/>
      <c r="E49" s="41"/>
      <c r="F49" s="41"/>
      <c r="G49" s="41"/>
      <c r="H49" s="41"/>
      <c r="I49" s="137"/>
      <c r="J49" s="41"/>
      <c r="K49" s="41"/>
      <c r="L49" s="138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SO 201 - Most ev. č. 41020-1</v>
      </c>
      <c r="F50" s="41"/>
      <c r="G50" s="41"/>
      <c r="H50" s="41"/>
      <c r="I50" s="137"/>
      <c r="J50" s="41"/>
      <c r="K50" s="41"/>
      <c r="L50" s="138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137"/>
      <c r="J51" s="41"/>
      <c r="K51" s="41"/>
      <c r="L51" s="138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 xml:space="preserve"> </v>
      </c>
      <c r="G52" s="41"/>
      <c r="H52" s="41"/>
      <c r="I52" s="141" t="s">
        <v>23</v>
      </c>
      <c r="J52" s="73" t="str">
        <f>IF(J12="","",J12)</f>
        <v>15. 1. 2020</v>
      </c>
      <c r="K52" s="41"/>
      <c r="L52" s="138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137"/>
      <c r="J53" s="41"/>
      <c r="K53" s="41"/>
      <c r="L53" s="138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>Kraj Vysočina - KSÚS</v>
      </c>
      <c r="G54" s="41"/>
      <c r="H54" s="41"/>
      <c r="I54" s="141" t="s">
        <v>32</v>
      </c>
      <c r="J54" s="37" t="str">
        <f>E21</f>
        <v>Ing. Jan Šedivý</v>
      </c>
      <c r="K54" s="41"/>
      <c r="L54" s="138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30</v>
      </c>
      <c r="D55" s="41"/>
      <c r="E55" s="41"/>
      <c r="F55" s="28" t="str">
        <f>IF(E18="","",E18)</f>
        <v>Vyplň údaj</v>
      </c>
      <c r="G55" s="41"/>
      <c r="H55" s="41"/>
      <c r="I55" s="141" t="s">
        <v>36</v>
      </c>
      <c r="J55" s="37" t="str">
        <f>E24</f>
        <v>Ing. Jan Šedivý</v>
      </c>
      <c r="K55" s="41"/>
      <c r="L55" s="138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137"/>
      <c r="J56" s="41"/>
      <c r="K56" s="41"/>
      <c r="L56" s="138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72" t="s">
        <v>97</v>
      </c>
      <c r="D57" s="173"/>
      <c r="E57" s="173"/>
      <c r="F57" s="173"/>
      <c r="G57" s="173"/>
      <c r="H57" s="173"/>
      <c r="I57" s="174"/>
      <c r="J57" s="175" t="s">
        <v>98</v>
      </c>
      <c r="K57" s="173"/>
      <c r="L57" s="138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137"/>
      <c r="J58" s="41"/>
      <c r="K58" s="41"/>
      <c r="L58" s="138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76" t="s">
        <v>71</v>
      </c>
      <c r="D59" s="41"/>
      <c r="E59" s="41"/>
      <c r="F59" s="41"/>
      <c r="G59" s="41"/>
      <c r="H59" s="41"/>
      <c r="I59" s="137"/>
      <c r="J59" s="103">
        <f>J90</f>
        <v>0</v>
      </c>
      <c r="K59" s="41"/>
      <c r="L59" s="138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99</v>
      </c>
    </row>
    <row r="60" s="9" customFormat="1" ht="24.96" customHeight="1">
      <c r="A60" s="9"/>
      <c r="B60" s="177"/>
      <c r="C60" s="178"/>
      <c r="D60" s="179" t="s">
        <v>210</v>
      </c>
      <c r="E60" s="180"/>
      <c r="F60" s="180"/>
      <c r="G60" s="180"/>
      <c r="H60" s="180"/>
      <c r="I60" s="181"/>
      <c r="J60" s="182">
        <f>J91</f>
        <v>0</v>
      </c>
      <c r="K60" s="178"/>
      <c r="L60" s="183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4" customFormat="1" ht="19.92" customHeight="1">
      <c r="A61" s="14"/>
      <c r="B61" s="248"/>
      <c r="C61" s="249"/>
      <c r="D61" s="250" t="s">
        <v>211</v>
      </c>
      <c r="E61" s="251"/>
      <c r="F61" s="251"/>
      <c r="G61" s="251"/>
      <c r="H61" s="251"/>
      <c r="I61" s="252"/>
      <c r="J61" s="253">
        <f>J92</f>
        <v>0</v>
      </c>
      <c r="K61" s="249"/>
      <c r="L61" s="254"/>
      <c r="S61" s="14"/>
      <c r="T61" s="14"/>
      <c r="U61" s="14"/>
      <c r="V61" s="14"/>
      <c r="W61" s="14"/>
      <c r="X61" s="14"/>
      <c r="Y61" s="14"/>
      <c r="Z61" s="14"/>
      <c r="AA61" s="14"/>
      <c r="AB61" s="14"/>
      <c r="AC61" s="14"/>
      <c r="AD61" s="14"/>
      <c r="AE61" s="14"/>
    </row>
    <row r="62" s="14" customFormat="1" ht="19.92" customHeight="1">
      <c r="A62" s="14"/>
      <c r="B62" s="248"/>
      <c r="C62" s="249"/>
      <c r="D62" s="250" t="s">
        <v>406</v>
      </c>
      <c r="E62" s="251"/>
      <c r="F62" s="251"/>
      <c r="G62" s="251"/>
      <c r="H62" s="251"/>
      <c r="I62" s="252"/>
      <c r="J62" s="253">
        <f>J116</f>
        <v>0</v>
      </c>
      <c r="K62" s="249"/>
      <c r="L62" s="254"/>
      <c r="S62" s="14"/>
      <c r="T62" s="14"/>
      <c r="U62" s="14"/>
      <c r="V62" s="14"/>
      <c r="W62" s="14"/>
      <c r="X62" s="14"/>
      <c r="Y62" s="14"/>
      <c r="Z62" s="14"/>
      <c r="AA62" s="14"/>
      <c r="AB62" s="14"/>
      <c r="AC62" s="14"/>
      <c r="AD62" s="14"/>
      <c r="AE62" s="14"/>
    </row>
    <row r="63" s="14" customFormat="1" ht="19.92" customHeight="1">
      <c r="A63" s="14"/>
      <c r="B63" s="248"/>
      <c r="C63" s="249"/>
      <c r="D63" s="250" t="s">
        <v>407</v>
      </c>
      <c r="E63" s="251"/>
      <c r="F63" s="251"/>
      <c r="G63" s="251"/>
      <c r="H63" s="251"/>
      <c r="I63" s="252"/>
      <c r="J63" s="253">
        <f>J157</f>
        <v>0</v>
      </c>
      <c r="K63" s="249"/>
      <c r="L63" s="254"/>
      <c r="S63" s="14"/>
      <c r="T63" s="14"/>
      <c r="U63" s="14"/>
      <c r="V63" s="14"/>
      <c r="W63" s="14"/>
      <c r="X63" s="14"/>
      <c r="Y63" s="14"/>
      <c r="Z63" s="14"/>
      <c r="AA63" s="14"/>
      <c r="AB63" s="14"/>
      <c r="AC63" s="14"/>
      <c r="AD63" s="14"/>
      <c r="AE63" s="14"/>
    </row>
    <row r="64" s="14" customFormat="1" ht="19.92" customHeight="1">
      <c r="A64" s="14"/>
      <c r="B64" s="248"/>
      <c r="C64" s="249"/>
      <c r="D64" s="250" t="s">
        <v>408</v>
      </c>
      <c r="E64" s="251"/>
      <c r="F64" s="251"/>
      <c r="G64" s="251"/>
      <c r="H64" s="251"/>
      <c r="I64" s="252"/>
      <c r="J64" s="253">
        <f>J182</f>
        <v>0</v>
      </c>
      <c r="K64" s="249"/>
      <c r="L64" s="254"/>
      <c r="S64" s="14"/>
      <c r="T64" s="14"/>
      <c r="U64" s="14"/>
      <c r="V64" s="14"/>
      <c r="W64" s="14"/>
      <c r="X64" s="14"/>
      <c r="Y64" s="14"/>
      <c r="Z64" s="14"/>
      <c r="AA64" s="14"/>
      <c r="AB64" s="14"/>
      <c r="AC64" s="14"/>
      <c r="AD64" s="14"/>
      <c r="AE64" s="14"/>
    </row>
    <row r="65" s="14" customFormat="1" ht="19.92" customHeight="1">
      <c r="A65" s="14"/>
      <c r="B65" s="248"/>
      <c r="C65" s="249"/>
      <c r="D65" s="250" t="s">
        <v>409</v>
      </c>
      <c r="E65" s="251"/>
      <c r="F65" s="251"/>
      <c r="G65" s="251"/>
      <c r="H65" s="251"/>
      <c r="I65" s="252"/>
      <c r="J65" s="253">
        <f>J223</f>
        <v>0</v>
      </c>
      <c r="K65" s="249"/>
      <c r="L65" s="254"/>
      <c r="S65" s="14"/>
      <c r="T65" s="14"/>
      <c r="U65" s="14"/>
      <c r="V65" s="14"/>
      <c r="W65" s="14"/>
      <c r="X65" s="14"/>
      <c r="Y65" s="14"/>
      <c r="Z65" s="14"/>
      <c r="AA65" s="14"/>
      <c r="AB65" s="14"/>
      <c r="AC65" s="14"/>
      <c r="AD65" s="14"/>
      <c r="AE65" s="14"/>
    </row>
    <row r="66" s="14" customFormat="1" ht="19.92" customHeight="1">
      <c r="A66" s="14"/>
      <c r="B66" s="248"/>
      <c r="C66" s="249"/>
      <c r="D66" s="250" t="s">
        <v>410</v>
      </c>
      <c r="E66" s="251"/>
      <c r="F66" s="251"/>
      <c r="G66" s="251"/>
      <c r="H66" s="251"/>
      <c r="I66" s="252"/>
      <c r="J66" s="253">
        <f>J251</f>
        <v>0</v>
      </c>
      <c r="K66" s="249"/>
      <c r="L66" s="254"/>
      <c r="S66" s="14"/>
      <c r="T66" s="14"/>
      <c r="U66" s="14"/>
      <c r="V66" s="14"/>
      <c r="W66" s="14"/>
      <c r="X66" s="14"/>
      <c r="Y66" s="14"/>
      <c r="Z66" s="14"/>
      <c r="AA66" s="14"/>
      <c r="AB66" s="14"/>
      <c r="AC66" s="14"/>
      <c r="AD66" s="14"/>
      <c r="AE66" s="14"/>
    </row>
    <row r="67" s="9" customFormat="1" ht="24.96" customHeight="1">
      <c r="A67" s="9"/>
      <c r="B67" s="177"/>
      <c r="C67" s="178"/>
      <c r="D67" s="179" t="s">
        <v>411</v>
      </c>
      <c r="E67" s="180"/>
      <c r="F67" s="180"/>
      <c r="G67" s="180"/>
      <c r="H67" s="180"/>
      <c r="I67" s="181"/>
      <c r="J67" s="182">
        <f>J311</f>
        <v>0</v>
      </c>
      <c r="K67" s="178"/>
      <c r="L67" s="183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</row>
    <row r="68" s="14" customFormat="1" ht="19.92" customHeight="1">
      <c r="A68" s="14"/>
      <c r="B68" s="248"/>
      <c r="C68" s="249"/>
      <c r="D68" s="250" t="s">
        <v>412</v>
      </c>
      <c r="E68" s="251"/>
      <c r="F68" s="251"/>
      <c r="G68" s="251"/>
      <c r="H68" s="251"/>
      <c r="I68" s="252"/>
      <c r="J68" s="253">
        <f>J312</f>
        <v>0</v>
      </c>
      <c r="K68" s="249"/>
      <c r="L68" s="254"/>
      <c r="S68" s="14"/>
      <c r="T68" s="14"/>
      <c r="U68" s="14"/>
      <c r="V68" s="14"/>
      <c r="W68" s="14"/>
      <c r="X68" s="14"/>
      <c r="Y68" s="14"/>
      <c r="Z68" s="14"/>
      <c r="AA68" s="14"/>
      <c r="AB68" s="14"/>
      <c r="AC68" s="14"/>
      <c r="AD68" s="14"/>
      <c r="AE68" s="14"/>
    </row>
    <row r="69" s="14" customFormat="1" ht="19.92" customHeight="1">
      <c r="A69" s="14"/>
      <c r="B69" s="248"/>
      <c r="C69" s="249"/>
      <c r="D69" s="250" t="s">
        <v>413</v>
      </c>
      <c r="E69" s="251"/>
      <c r="F69" s="251"/>
      <c r="G69" s="251"/>
      <c r="H69" s="251"/>
      <c r="I69" s="252"/>
      <c r="J69" s="253">
        <f>J335</f>
        <v>0</v>
      </c>
      <c r="K69" s="249"/>
      <c r="L69" s="254"/>
      <c r="S69" s="14"/>
      <c r="T69" s="14"/>
      <c r="U69" s="14"/>
      <c r="V69" s="14"/>
      <c r="W69" s="14"/>
      <c r="X69" s="14"/>
      <c r="Y69" s="14"/>
      <c r="Z69" s="14"/>
      <c r="AA69" s="14"/>
      <c r="AB69" s="14"/>
      <c r="AC69" s="14"/>
      <c r="AD69" s="14"/>
      <c r="AE69" s="14"/>
    </row>
    <row r="70" s="9" customFormat="1" ht="24.96" customHeight="1">
      <c r="A70" s="9"/>
      <c r="B70" s="177"/>
      <c r="C70" s="178"/>
      <c r="D70" s="179" t="s">
        <v>100</v>
      </c>
      <c r="E70" s="180"/>
      <c r="F70" s="180"/>
      <c r="G70" s="180"/>
      <c r="H70" s="180"/>
      <c r="I70" s="181"/>
      <c r="J70" s="182">
        <f>J343</f>
        <v>0</v>
      </c>
      <c r="K70" s="178"/>
      <c r="L70" s="183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</row>
    <row r="71" s="2" customFormat="1" ht="21.84" customHeight="1">
      <c r="A71" s="39"/>
      <c r="B71" s="40"/>
      <c r="C71" s="41"/>
      <c r="D71" s="41"/>
      <c r="E71" s="41"/>
      <c r="F71" s="41"/>
      <c r="G71" s="41"/>
      <c r="H71" s="41"/>
      <c r="I71" s="137"/>
      <c r="J71" s="41"/>
      <c r="K71" s="41"/>
      <c r="L71" s="138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6.96" customHeight="1">
      <c r="A72" s="39"/>
      <c r="B72" s="60"/>
      <c r="C72" s="61"/>
      <c r="D72" s="61"/>
      <c r="E72" s="61"/>
      <c r="F72" s="61"/>
      <c r="G72" s="61"/>
      <c r="H72" s="61"/>
      <c r="I72" s="167"/>
      <c r="J72" s="61"/>
      <c r="K72" s="61"/>
      <c r="L72" s="138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6" s="2" customFormat="1" ht="6.96" customHeight="1">
      <c r="A76" s="39"/>
      <c r="B76" s="62"/>
      <c r="C76" s="63"/>
      <c r="D76" s="63"/>
      <c r="E76" s="63"/>
      <c r="F76" s="63"/>
      <c r="G76" s="63"/>
      <c r="H76" s="63"/>
      <c r="I76" s="170"/>
      <c r="J76" s="63"/>
      <c r="K76" s="63"/>
      <c r="L76" s="138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24.96" customHeight="1">
      <c r="A77" s="39"/>
      <c r="B77" s="40"/>
      <c r="C77" s="24" t="s">
        <v>101</v>
      </c>
      <c r="D77" s="41"/>
      <c r="E77" s="41"/>
      <c r="F77" s="41"/>
      <c r="G77" s="41"/>
      <c r="H77" s="41"/>
      <c r="I77" s="137"/>
      <c r="J77" s="41"/>
      <c r="K77" s="41"/>
      <c r="L77" s="138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6.96" customHeight="1">
      <c r="A78" s="39"/>
      <c r="B78" s="40"/>
      <c r="C78" s="41"/>
      <c r="D78" s="41"/>
      <c r="E78" s="41"/>
      <c r="F78" s="41"/>
      <c r="G78" s="41"/>
      <c r="H78" s="41"/>
      <c r="I78" s="137"/>
      <c r="J78" s="41"/>
      <c r="K78" s="41"/>
      <c r="L78" s="138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2" customHeight="1">
      <c r="A79" s="39"/>
      <c r="B79" s="40"/>
      <c r="C79" s="33" t="s">
        <v>16</v>
      </c>
      <c r="D79" s="41"/>
      <c r="E79" s="41"/>
      <c r="F79" s="41"/>
      <c r="G79" s="41"/>
      <c r="H79" s="41"/>
      <c r="I79" s="137"/>
      <c r="J79" s="41"/>
      <c r="K79" s="41"/>
      <c r="L79" s="138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6.5" customHeight="1">
      <c r="A80" s="39"/>
      <c r="B80" s="40"/>
      <c r="C80" s="41"/>
      <c r="D80" s="41"/>
      <c r="E80" s="171" t="str">
        <f>E7</f>
        <v>III/41020 Lovčovice - most ev.č.41020-02</v>
      </c>
      <c r="F80" s="33"/>
      <c r="G80" s="33"/>
      <c r="H80" s="33"/>
      <c r="I80" s="137"/>
      <c r="J80" s="41"/>
      <c r="K80" s="41"/>
      <c r="L80" s="138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2" customHeight="1">
      <c r="A81" s="39"/>
      <c r="B81" s="40"/>
      <c r="C81" s="33" t="s">
        <v>94</v>
      </c>
      <c r="D81" s="41"/>
      <c r="E81" s="41"/>
      <c r="F81" s="41"/>
      <c r="G81" s="41"/>
      <c r="H81" s="41"/>
      <c r="I81" s="137"/>
      <c r="J81" s="41"/>
      <c r="K81" s="41"/>
      <c r="L81" s="138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6.5" customHeight="1">
      <c r="A82" s="39"/>
      <c r="B82" s="40"/>
      <c r="C82" s="41"/>
      <c r="D82" s="41"/>
      <c r="E82" s="70" t="str">
        <f>E9</f>
        <v>SO 201 - Most ev. č. 41020-1</v>
      </c>
      <c r="F82" s="41"/>
      <c r="G82" s="41"/>
      <c r="H82" s="41"/>
      <c r="I82" s="137"/>
      <c r="J82" s="41"/>
      <c r="K82" s="41"/>
      <c r="L82" s="138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137"/>
      <c r="J83" s="41"/>
      <c r="K83" s="41"/>
      <c r="L83" s="138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21</v>
      </c>
      <c r="D84" s="41"/>
      <c r="E84" s="41"/>
      <c r="F84" s="28" t="str">
        <f>F12</f>
        <v xml:space="preserve"> </v>
      </c>
      <c r="G84" s="41"/>
      <c r="H84" s="41"/>
      <c r="I84" s="141" t="s">
        <v>23</v>
      </c>
      <c r="J84" s="73" t="str">
        <f>IF(J12="","",J12)</f>
        <v>15. 1. 2020</v>
      </c>
      <c r="K84" s="41"/>
      <c r="L84" s="138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6.96" customHeight="1">
      <c r="A85" s="39"/>
      <c r="B85" s="40"/>
      <c r="C85" s="41"/>
      <c r="D85" s="41"/>
      <c r="E85" s="41"/>
      <c r="F85" s="41"/>
      <c r="G85" s="41"/>
      <c r="H85" s="41"/>
      <c r="I85" s="137"/>
      <c r="J85" s="41"/>
      <c r="K85" s="41"/>
      <c r="L85" s="138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5.15" customHeight="1">
      <c r="A86" s="39"/>
      <c r="B86" s="40"/>
      <c r="C86" s="33" t="s">
        <v>25</v>
      </c>
      <c r="D86" s="41"/>
      <c r="E86" s="41"/>
      <c r="F86" s="28" t="str">
        <f>E15</f>
        <v>Kraj Vysočina - KSÚS</v>
      </c>
      <c r="G86" s="41"/>
      <c r="H86" s="41"/>
      <c r="I86" s="141" t="s">
        <v>32</v>
      </c>
      <c r="J86" s="37" t="str">
        <f>E21</f>
        <v>Ing. Jan Šedivý</v>
      </c>
      <c r="K86" s="41"/>
      <c r="L86" s="138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5.15" customHeight="1">
      <c r="A87" s="39"/>
      <c r="B87" s="40"/>
      <c r="C87" s="33" t="s">
        <v>30</v>
      </c>
      <c r="D87" s="41"/>
      <c r="E87" s="41"/>
      <c r="F87" s="28" t="str">
        <f>IF(E18="","",E18)</f>
        <v>Vyplň údaj</v>
      </c>
      <c r="G87" s="41"/>
      <c r="H87" s="41"/>
      <c r="I87" s="141" t="s">
        <v>36</v>
      </c>
      <c r="J87" s="37" t="str">
        <f>E24</f>
        <v>Ing. Jan Šedivý</v>
      </c>
      <c r="K87" s="41"/>
      <c r="L87" s="138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0.32" customHeight="1">
      <c r="A88" s="39"/>
      <c r="B88" s="40"/>
      <c r="C88" s="41"/>
      <c r="D88" s="41"/>
      <c r="E88" s="41"/>
      <c r="F88" s="41"/>
      <c r="G88" s="41"/>
      <c r="H88" s="41"/>
      <c r="I88" s="137"/>
      <c r="J88" s="41"/>
      <c r="K88" s="41"/>
      <c r="L88" s="138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10" customFormat="1" ht="29.28" customHeight="1">
      <c r="A89" s="184"/>
      <c r="B89" s="185"/>
      <c r="C89" s="186" t="s">
        <v>102</v>
      </c>
      <c r="D89" s="187" t="s">
        <v>58</v>
      </c>
      <c r="E89" s="187" t="s">
        <v>54</v>
      </c>
      <c r="F89" s="187" t="s">
        <v>55</v>
      </c>
      <c r="G89" s="187" t="s">
        <v>103</v>
      </c>
      <c r="H89" s="187" t="s">
        <v>104</v>
      </c>
      <c r="I89" s="188" t="s">
        <v>105</v>
      </c>
      <c r="J89" s="187" t="s">
        <v>98</v>
      </c>
      <c r="K89" s="189" t="s">
        <v>106</v>
      </c>
      <c r="L89" s="190"/>
      <c r="M89" s="93" t="s">
        <v>19</v>
      </c>
      <c r="N89" s="94" t="s">
        <v>43</v>
      </c>
      <c r="O89" s="94" t="s">
        <v>107</v>
      </c>
      <c r="P89" s="94" t="s">
        <v>108</v>
      </c>
      <c r="Q89" s="94" t="s">
        <v>109</v>
      </c>
      <c r="R89" s="94" t="s">
        <v>110</v>
      </c>
      <c r="S89" s="94" t="s">
        <v>111</v>
      </c>
      <c r="T89" s="95" t="s">
        <v>112</v>
      </c>
      <c r="U89" s="184"/>
      <c r="V89" s="184"/>
      <c r="W89" s="184"/>
      <c r="X89" s="184"/>
      <c r="Y89" s="184"/>
      <c r="Z89" s="184"/>
      <c r="AA89" s="184"/>
      <c r="AB89" s="184"/>
      <c r="AC89" s="184"/>
      <c r="AD89" s="184"/>
      <c r="AE89" s="184"/>
    </row>
    <row r="90" s="2" customFormat="1" ht="22.8" customHeight="1">
      <c r="A90" s="39"/>
      <c r="B90" s="40"/>
      <c r="C90" s="100" t="s">
        <v>113</v>
      </c>
      <c r="D90" s="41"/>
      <c r="E90" s="41"/>
      <c r="F90" s="41"/>
      <c r="G90" s="41"/>
      <c r="H90" s="41"/>
      <c r="I90" s="137"/>
      <c r="J90" s="191">
        <f>BK90</f>
        <v>0</v>
      </c>
      <c r="K90" s="41"/>
      <c r="L90" s="45"/>
      <c r="M90" s="96"/>
      <c r="N90" s="192"/>
      <c r="O90" s="97"/>
      <c r="P90" s="193">
        <f>P91+P311+P343</f>
        <v>0</v>
      </c>
      <c r="Q90" s="97"/>
      <c r="R90" s="193">
        <f>R91+R311+R343</f>
        <v>0</v>
      </c>
      <c r="S90" s="97"/>
      <c r="T90" s="194">
        <f>T91+T311+T343</f>
        <v>0</v>
      </c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T90" s="18" t="s">
        <v>72</v>
      </c>
      <c r="AU90" s="18" t="s">
        <v>99</v>
      </c>
      <c r="BK90" s="195">
        <f>BK91+BK311+BK343</f>
        <v>0</v>
      </c>
    </row>
    <row r="91" s="11" customFormat="1" ht="25.92" customHeight="1">
      <c r="A91" s="11"/>
      <c r="B91" s="196"/>
      <c r="C91" s="197"/>
      <c r="D91" s="198" t="s">
        <v>72</v>
      </c>
      <c r="E91" s="199" t="s">
        <v>213</v>
      </c>
      <c r="F91" s="199" t="s">
        <v>214</v>
      </c>
      <c r="G91" s="197"/>
      <c r="H91" s="197"/>
      <c r="I91" s="200"/>
      <c r="J91" s="201">
        <f>BK91</f>
        <v>0</v>
      </c>
      <c r="K91" s="197"/>
      <c r="L91" s="202"/>
      <c r="M91" s="203"/>
      <c r="N91" s="204"/>
      <c r="O91" s="204"/>
      <c r="P91" s="205">
        <f>P92+P116+P157+P182+P223+P251</f>
        <v>0</v>
      </c>
      <c r="Q91" s="204"/>
      <c r="R91" s="205">
        <f>R92+R116+R157+R182+R223+R251</f>
        <v>0</v>
      </c>
      <c r="S91" s="204"/>
      <c r="T91" s="206">
        <f>T92+T116+T157+T182+T223+T251</f>
        <v>0</v>
      </c>
      <c r="U91" s="11"/>
      <c r="V91" s="11"/>
      <c r="W91" s="11"/>
      <c r="X91" s="11"/>
      <c r="Y91" s="11"/>
      <c r="Z91" s="11"/>
      <c r="AA91" s="11"/>
      <c r="AB91" s="11"/>
      <c r="AC91" s="11"/>
      <c r="AD91" s="11"/>
      <c r="AE91" s="11"/>
      <c r="AR91" s="207" t="s">
        <v>81</v>
      </c>
      <c r="AT91" s="208" t="s">
        <v>72</v>
      </c>
      <c r="AU91" s="208" t="s">
        <v>73</v>
      </c>
      <c r="AY91" s="207" t="s">
        <v>117</v>
      </c>
      <c r="BK91" s="209">
        <f>BK92+BK116+BK157+BK182+BK223+BK251</f>
        <v>0</v>
      </c>
    </row>
    <row r="92" s="11" customFormat="1" ht="22.8" customHeight="1">
      <c r="A92" s="11"/>
      <c r="B92" s="196"/>
      <c r="C92" s="197"/>
      <c r="D92" s="198" t="s">
        <v>72</v>
      </c>
      <c r="E92" s="255" t="s">
        <v>81</v>
      </c>
      <c r="F92" s="255" t="s">
        <v>215</v>
      </c>
      <c r="G92" s="197"/>
      <c r="H92" s="197"/>
      <c r="I92" s="200"/>
      <c r="J92" s="256">
        <f>BK92</f>
        <v>0</v>
      </c>
      <c r="K92" s="197"/>
      <c r="L92" s="202"/>
      <c r="M92" s="203"/>
      <c r="N92" s="204"/>
      <c r="O92" s="204"/>
      <c r="P92" s="205">
        <f>SUM(P93:P115)</f>
        <v>0</v>
      </c>
      <c r="Q92" s="204"/>
      <c r="R92" s="205">
        <f>SUM(R93:R115)</f>
        <v>0</v>
      </c>
      <c r="S92" s="204"/>
      <c r="T92" s="206">
        <f>SUM(T93:T115)</f>
        <v>0</v>
      </c>
      <c r="U92" s="11"/>
      <c r="V92" s="11"/>
      <c r="W92" s="11"/>
      <c r="X92" s="11"/>
      <c r="Y92" s="11"/>
      <c r="Z92" s="11"/>
      <c r="AA92" s="11"/>
      <c r="AB92" s="11"/>
      <c r="AC92" s="11"/>
      <c r="AD92" s="11"/>
      <c r="AE92" s="11"/>
      <c r="AR92" s="207" t="s">
        <v>81</v>
      </c>
      <c r="AT92" s="208" t="s">
        <v>72</v>
      </c>
      <c r="AU92" s="208" t="s">
        <v>81</v>
      </c>
      <c r="AY92" s="207" t="s">
        <v>117</v>
      </c>
      <c r="BK92" s="209">
        <f>SUM(BK93:BK115)</f>
        <v>0</v>
      </c>
    </row>
    <row r="93" s="2" customFormat="1" ht="16.5" customHeight="1">
      <c r="A93" s="39"/>
      <c r="B93" s="40"/>
      <c r="C93" s="210" t="s">
        <v>81</v>
      </c>
      <c r="D93" s="210" t="s">
        <v>118</v>
      </c>
      <c r="E93" s="211" t="s">
        <v>414</v>
      </c>
      <c r="F93" s="212" t="s">
        <v>415</v>
      </c>
      <c r="G93" s="213" t="s">
        <v>230</v>
      </c>
      <c r="H93" s="214">
        <v>20</v>
      </c>
      <c r="I93" s="215"/>
      <c r="J93" s="216">
        <f>ROUND(I93*H93,2)</f>
        <v>0</v>
      </c>
      <c r="K93" s="212" t="s">
        <v>122</v>
      </c>
      <c r="L93" s="45"/>
      <c r="M93" s="217" t="s">
        <v>19</v>
      </c>
      <c r="N93" s="218" t="s">
        <v>44</v>
      </c>
      <c r="O93" s="85"/>
      <c r="P93" s="219">
        <f>O93*H93</f>
        <v>0</v>
      </c>
      <c r="Q93" s="219">
        <v>0</v>
      </c>
      <c r="R93" s="219">
        <f>Q93*H93</f>
        <v>0</v>
      </c>
      <c r="S93" s="219">
        <v>0</v>
      </c>
      <c r="T93" s="220">
        <f>S93*H93</f>
        <v>0</v>
      </c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R93" s="221" t="s">
        <v>116</v>
      </c>
      <c r="AT93" s="221" t="s">
        <v>118</v>
      </c>
      <c r="AU93" s="221" t="s">
        <v>83</v>
      </c>
      <c r="AY93" s="18" t="s">
        <v>117</v>
      </c>
      <c r="BE93" s="222">
        <f>IF(N93="základní",J93,0)</f>
        <v>0</v>
      </c>
      <c r="BF93" s="222">
        <f>IF(N93="snížená",J93,0)</f>
        <v>0</v>
      </c>
      <c r="BG93" s="222">
        <f>IF(N93="zákl. přenesená",J93,0)</f>
        <v>0</v>
      </c>
      <c r="BH93" s="222">
        <f>IF(N93="sníž. přenesená",J93,0)</f>
        <v>0</v>
      </c>
      <c r="BI93" s="222">
        <f>IF(N93="nulová",J93,0)</f>
        <v>0</v>
      </c>
      <c r="BJ93" s="18" t="s">
        <v>81</v>
      </c>
      <c r="BK93" s="222">
        <f>ROUND(I93*H93,2)</f>
        <v>0</v>
      </c>
      <c r="BL93" s="18" t="s">
        <v>116</v>
      </c>
      <c r="BM93" s="221" t="s">
        <v>416</v>
      </c>
    </row>
    <row r="94" s="12" customFormat="1">
      <c r="A94" s="12"/>
      <c r="B94" s="223"/>
      <c r="C94" s="224"/>
      <c r="D94" s="225" t="s">
        <v>125</v>
      </c>
      <c r="E94" s="226" t="s">
        <v>19</v>
      </c>
      <c r="F94" s="227" t="s">
        <v>417</v>
      </c>
      <c r="G94" s="224"/>
      <c r="H94" s="226" t="s">
        <v>19</v>
      </c>
      <c r="I94" s="228"/>
      <c r="J94" s="224"/>
      <c r="K94" s="224"/>
      <c r="L94" s="229"/>
      <c r="M94" s="230"/>
      <c r="N94" s="231"/>
      <c r="O94" s="231"/>
      <c r="P94" s="231"/>
      <c r="Q94" s="231"/>
      <c r="R94" s="231"/>
      <c r="S94" s="231"/>
      <c r="T94" s="232"/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T94" s="233" t="s">
        <v>125</v>
      </c>
      <c r="AU94" s="233" t="s">
        <v>83</v>
      </c>
      <c r="AV94" s="12" t="s">
        <v>81</v>
      </c>
      <c r="AW94" s="12" t="s">
        <v>35</v>
      </c>
      <c r="AX94" s="12" t="s">
        <v>73</v>
      </c>
      <c r="AY94" s="233" t="s">
        <v>117</v>
      </c>
    </row>
    <row r="95" s="12" customFormat="1">
      <c r="A95" s="12"/>
      <c r="B95" s="223"/>
      <c r="C95" s="224"/>
      <c r="D95" s="225" t="s">
        <v>125</v>
      </c>
      <c r="E95" s="226" t="s">
        <v>19</v>
      </c>
      <c r="F95" s="227" t="s">
        <v>418</v>
      </c>
      <c r="G95" s="224"/>
      <c r="H95" s="226" t="s">
        <v>19</v>
      </c>
      <c r="I95" s="228"/>
      <c r="J95" s="224"/>
      <c r="K95" s="224"/>
      <c r="L95" s="229"/>
      <c r="M95" s="230"/>
      <c r="N95" s="231"/>
      <c r="O95" s="231"/>
      <c r="P95" s="231"/>
      <c r="Q95" s="231"/>
      <c r="R95" s="231"/>
      <c r="S95" s="231"/>
      <c r="T95" s="232"/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T95" s="233" t="s">
        <v>125</v>
      </c>
      <c r="AU95" s="233" t="s">
        <v>83</v>
      </c>
      <c r="AV95" s="12" t="s">
        <v>81</v>
      </c>
      <c r="AW95" s="12" t="s">
        <v>35</v>
      </c>
      <c r="AX95" s="12" t="s">
        <v>73</v>
      </c>
      <c r="AY95" s="233" t="s">
        <v>117</v>
      </c>
    </row>
    <row r="96" s="13" customFormat="1">
      <c r="A96" s="13"/>
      <c r="B96" s="234"/>
      <c r="C96" s="235"/>
      <c r="D96" s="225" t="s">
        <v>125</v>
      </c>
      <c r="E96" s="236" t="s">
        <v>19</v>
      </c>
      <c r="F96" s="237" t="s">
        <v>419</v>
      </c>
      <c r="G96" s="235"/>
      <c r="H96" s="238">
        <v>20</v>
      </c>
      <c r="I96" s="239"/>
      <c r="J96" s="235"/>
      <c r="K96" s="235"/>
      <c r="L96" s="240"/>
      <c r="M96" s="241"/>
      <c r="N96" s="242"/>
      <c r="O96" s="242"/>
      <c r="P96" s="242"/>
      <c r="Q96" s="242"/>
      <c r="R96" s="242"/>
      <c r="S96" s="242"/>
      <c r="T96" s="243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44" t="s">
        <v>125</v>
      </c>
      <c r="AU96" s="244" t="s">
        <v>83</v>
      </c>
      <c r="AV96" s="13" t="s">
        <v>83</v>
      </c>
      <c r="AW96" s="13" t="s">
        <v>35</v>
      </c>
      <c r="AX96" s="13" t="s">
        <v>81</v>
      </c>
      <c r="AY96" s="244" t="s">
        <v>117</v>
      </c>
    </row>
    <row r="97" s="2" customFormat="1" ht="16.5" customHeight="1">
      <c r="A97" s="39"/>
      <c r="B97" s="40"/>
      <c r="C97" s="210" t="s">
        <v>83</v>
      </c>
      <c r="D97" s="210" t="s">
        <v>118</v>
      </c>
      <c r="E97" s="211" t="s">
        <v>250</v>
      </c>
      <c r="F97" s="212" t="s">
        <v>420</v>
      </c>
      <c r="G97" s="213" t="s">
        <v>218</v>
      </c>
      <c r="H97" s="214">
        <v>65</v>
      </c>
      <c r="I97" s="215"/>
      <c r="J97" s="216">
        <f>ROUND(I97*H97,2)</f>
        <v>0</v>
      </c>
      <c r="K97" s="212" t="s">
        <v>19</v>
      </c>
      <c r="L97" s="45"/>
      <c r="M97" s="217" t="s">
        <v>19</v>
      </c>
      <c r="N97" s="218" t="s">
        <v>44</v>
      </c>
      <c r="O97" s="85"/>
      <c r="P97" s="219">
        <f>O97*H97</f>
        <v>0</v>
      </c>
      <c r="Q97" s="219">
        <v>0</v>
      </c>
      <c r="R97" s="219">
        <f>Q97*H97</f>
        <v>0</v>
      </c>
      <c r="S97" s="219">
        <v>0</v>
      </c>
      <c r="T97" s="220">
        <f>S97*H97</f>
        <v>0</v>
      </c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R97" s="221" t="s">
        <v>116</v>
      </c>
      <c r="AT97" s="221" t="s">
        <v>118</v>
      </c>
      <c r="AU97" s="221" t="s">
        <v>83</v>
      </c>
      <c r="AY97" s="18" t="s">
        <v>117</v>
      </c>
      <c r="BE97" s="222">
        <f>IF(N97="základní",J97,0)</f>
        <v>0</v>
      </c>
      <c r="BF97" s="222">
        <f>IF(N97="snížená",J97,0)</f>
        <v>0</v>
      </c>
      <c r="BG97" s="222">
        <f>IF(N97="zákl. přenesená",J97,0)</f>
        <v>0</v>
      </c>
      <c r="BH97" s="222">
        <f>IF(N97="sníž. přenesená",J97,0)</f>
        <v>0</v>
      </c>
      <c r="BI97" s="222">
        <f>IF(N97="nulová",J97,0)</f>
        <v>0</v>
      </c>
      <c r="BJ97" s="18" t="s">
        <v>81</v>
      </c>
      <c r="BK97" s="222">
        <f>ROUND(I97*H97,2)</f>
        <v>0</v>
      </c>
      <c r="BL97" s="18" t="s">
        <v>116</v>
      </c>
      <c r="BM97" s="221" t="s">
        <v>421</v>
      </c>
    </row>
    <row r="98" s="12" customFormat="1">
      <c r="A98" s="12"/>
      <c r="B98" s="223"/>
      <c r="C98" s="224"/>
      <c r="D98" s="225" t="s">
        <v>125</v>
      </c>
      <c r="E98" s="226" t="s">
        <v>19</v>
      </c>
      <c r="F98" s="227" t="s">
        <v>422</v>
      </c>
      <c r="G98" s="224"/>
      <c r="H98" s="226" t="s">
        <v>19</v>
      </c>
      <c r="I98" s="228"/>
      <c r="J98" s="224"/>
      <c r="K98" s="224"/>
      <c r="L98" s="229"/>
      <c r="M98" s="230"/>
      <c r="N98" s="231"/>
      <c r="O98" s="231"/>
      <c r="P98" s="231"/>
      <c r="Q98" s="231"/>
      <c r="R98" s="231"/>
      <c r="S98" s="231"/>
      <c r="T98" s="232"/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T98" s="233" t="s">
        <v>125</v>
      </c>
      <c r="AU98" s="233" t="s">
        <v>83</v>
      </c>
      <c r="AV98" s="12" t="s">
        <v>81</v>
      </c>
      <c r="AW98" s="12" t="s">
        <v>35</v>
      </c>
      <c r="AX98" s="12" t="s">
        <v>73</v>
      </c>
      <c r="AY98" s="233" t="s">
        <v>117</v>
      </c>
    </row>
    <row r="99" s="12" customFormat="1">
      <c r="A99" s="12"/>
      <c r="B99" s="223"/>
      <c r="C99" s="224"/>
      <c r="D99" s="225" t="s">
        <v>125</v>
      </c>
      <c r="E99" s="226" t="s">
        <v>19</v>
      </c>
      <c r="F99" s="227" t="s">
        <v>423</v>
      </c>
      <c r="G99" s="224"/>
      <c r="H99" s="226" t="s">
        <v>19</v>
      </c>
      <c r="I99" s="228"/>
      <c r="J99" s="224"/>
      <c r="K99" s="224"/>
      <c r="L99" s="229"/>
      <c r="M99" s="230"/>
      <c r="N99" s="231"/>
      <c r="O99" s="231"/>
      <c r="P99" s="231"/>
      <c r="Q99" s="231"/>
      <c r="R99" s="231"/>
      <c r="S99" s="231"/>
      <c r="T99" s="232"/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T99" s="233" t="s">
        <v>125</v>
      </c>
      <c r="AU99" s="233" t="s">
        <v>83</v>
      </c>
      <c r="AV99" s="12" t="s">
        <v>81</v>
      </c>
      <c r="AW99" s="12" t="s">
        <v>35</v>
      </c>
      <c r="AX99" s="12" t="s">
        <v>73</v>
      </c>
      <c r="AY99" s="233" t="s">
        <v>117</v>
      </c>
    </row>
    <row r="100" s="12" customFormat="1">
      <c r="A100" s="12"/>
      <c r="B100" s="223"/>
      <c r="C100" s="224"/>
      <c r="D100" s="225" t="s">
        <v>125</v>
      </c>
      <c r="E100" s="226" t="s">
        <v>19</v>
      </c>
      <c r="F100" s="227" t="s">
        <v>424</v>
      </c>
      <c r="G100" s="224"/>
      <c r="H100" s="226" t="s">
        <v>19</v>
      </c>
      <c r="I100" s="228"/>
      <c r="J100" s="224"/>
      <c r="K100" s="224"/>
      <c r="L100" s="229"/>
      <c r="M100" s="230"/>
      <c r="N100" s="231"/>
      <c r="O100" s="231"/>
      <c r="P100" s="231"/>
      <c r="Q100" s="231"/>
      <c r="R100" s="231"/>
      <c r="S100" s="231"/>
      <c r="T100" s="232"/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T100" s="233" t="s">
        <v>125</v>
      </c>
      <c r="AU100" s="233" t="s">
        <v>83</v>
      </c>
      <c r="AV100" s="12" t="s">
        <v>81</v>
      </c>
      <c r="AW100" s="12" t="s">
        <v>35</v>
      </c>
      <c r="AX100" s="12" t="s">
        <v>73</v>
      </c>
      <c r="AY100" s="233" t="s">
        <v>117</v>
      </c>
    </row>
    <row r="101" s="13" customFormat="1">
      <c r="A101" s="13"/>
      <c r="B101" s="234"/>
      <c r="C101" s="235"/>
      <c r="D101" s="225" t="s">
        <v>125</v>
      </c>
      <c r="E101" s="236" t="s">
        <v>19</v>
      </c>
      <c r="F101" s="237" t="s">
        <v>425</v>
      </c>
      <c r="G101" s="235"/>
      <c r="H101" s="238">
        <v>65</v>
      </c>
      <c r="I101" s="239"/>
      <c r="J101" s="235"/>
      <c r="K101" s="235"/>
      <c r="L101" s="240"/>
      <c r="M101" s="241"/>
      <c r="N101" s="242"/>
      <c r="O101" s="242"/>
      <c r="P101" s="242"/>
      <c r="Q101" s="242"/>
      <c r="R101" s="242"/>
      <c r="S101" s="242"/>
      <c r="T101" s="243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44" t="s">
        <v>125</v>
      </c>
      <c r="AU101" s="244" t="s">
        <v>83</v>
      </c>
      <c r="AV101" s="13" t="s">
        <v>83</v>
      </c>
      <c r="AW101" s="13" t="s">
        <v>35</v>
      </c>
      <c r="AX101" s="13" t="s">
        <v>81</v>
      </c>
      <c r="AY101" s="244" t="s">
        <v>117</v>
      </c>
    </row>
    <row r="102" s="2" customFormat="1" ht="16.5" customHeight="1">
      <c r="A102" s="39"/>
      <c r="B102" s="40"/>
      <c r="C102" s="210" t="s">
        <v>132</v>
      </c>
      <c r="D102" s="210" t="s">
        <v>118</v>
      </c>
      <c r="E102" s="211" t="s">
        <v>426</v>
      </c>
      <c r="F102" s="212" t="s">
        <v>427</v>
      </c>
      <c r="G102" s="213" t="s">
        <v>218</v>
      </c>
      <c r="H102" s="214">
        <v>28</v>
      </c>
      <c r="I102" s="215"/>
      <c r="J102" s="216">
        <f>ROUND(I102*H102,2)</f>
        <v>0</v>
      </c>
      <c r="K102" s="212" t="s">
        <v>122</v>
      </c>
      <c r="L102" s="45"/>
      <c r="M102" s="217" t="s">
        <v>19</v>
      </c>
      <c r="N102" s="218" t="s">
        <v>44</v>
      </c>
      <c r="O102" s="85"/>
      <c r="P102" s="219">
        <f>O102*H102</f>
        <v>0</v>
      </c>
      <c r="Q102" s="219">
        <v>0</v>
      </c>
      <c r="R102" s="219">
        <f>Q102*H102</f>
        <v>0</v>
      </c>
      <c r="S102" s="219">
        <v>0</v>
      </c>
      <c r="T102" s="220">
        <f>S102*H102</f>
        <v>0</v>
      </c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R102" s="221" t="s">
        <v>116</v>
      </c>
      <c r="AT102" s="221" t="s">
        <v>118</v>
      </c>
      <c r="AU102" s="221" t="s">
        <v>83</v>
      </c>
      <c r="AY102" s="18" t="s">
        <v>117</v>
      </c>
      <c r="BE102" s="222">
        <f>IF(N102="základní",J102,0)</f>
        <v>0</v>
      </c>
      <c r="BF102" s="222">
        <f>IF(N102="snížená",J102,0)</f>
        <v>0</v>
      </c>
      <c r="BG102" s="222">
        <f>IF(N102="zákl. přenesená",J102,0)</f>
        <v>0</v>
      </c>
      <c r="BH102" s="222">
        <f>IF(N102="sníž. přenesená",J102,0)</f>
        <v>0</v>
      </c>
      <c r="BI102" s="222">
        <f>IF(N102="nulová",J102,0)</f>
        <v>0</v>
      </c>
      <c r="BJ102" s="18" t="s">
        <v>81</v>
      </c>
      <c r="BK102" s="222">
        <f>ROUND(I102*H102,2)</f>
        <v>0</v>
      </c>
      <c r="BL102" s="18" t="s">
        <v>116</v>
      </c>
      <c r="BM102" s="221" t="s">
        <v>428</v>
      </c>
    </row>
    <row r="103" s="12" customFormat="1">
      <c r="A103" s="12"/>
      <c r="B103" s="223"/>
      <c r="C103" s="224"/>
      <c r="D103" s="225" t="s">
        <v>125</v>
      </c>
      <c r="E103" s="226" t="s">
        <v>19</v>
      </c>
      <c r="F103" s="227" t="s">
        <v>429</v>
      </c>
      <c r="G103" s="224"/>
      <c r="H103" s="226" t="s">
        <v>19</v>
      </c>
      <c r="I103" s="228"/>
      <c r="J103" s="224"/>
      <c r="K103" s="224"/>
      <c r="L103" s="229"/>
      <c r="M103" s="230"/>
      <c r="N103" s="231"/>
      <c r="O103" s="231"/>
      <c r="P103" s="231"/>
      <c r="Q103" s="231"/>
      <c r="R103" s="231"/>
      <c r="S103" s="231"/>
      <c r="T103" s="232"/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12"/>
      <c r="AT103" s="233" t="s">
        <v>125</v>
      </c>
      <c r="AU103" s="233" t="s">
        <v>83</v>
      </c>
      <c r="AV103" s="12" t="s">
        <v>81</v>
      </c>
      <c r="AW103" s="12" t="s">
        <v>35</v>
      </c>
      <c r="AX103" s="12" t="s">
        <v>73</v>
      </c>
      <c r="AY103" s="233" t="s">
        <v>117</v>
      </c>
    </row>
    <row r="104" s="13" customFormat="1">
      <c r="A104" s="13"/>
      <c r="B104" s="234"/>
      <c r="C104" s="235"/>
      <c r="D104" s="225" t="s">
        <v>125</v>
      </c>
      <c r="E104" s="236" t="s">
        <v>19</v>
      </c>
      <c r="F104" s="237" t="s">
        <v>430</v>
      </c>
      <c r="G104" s="235"/>
      <c r="H104" s="238">
        <v>28</v>
      </c>
      <c r="I104" s="239"/>
      <c r="J104" s="235"/>
      <c r="K104" s="235"/>
      <c r="L104" s="240"/>
      <c r="M104" s="241"/>
      <c r="N104" s="242"/>
      <c r="O104" s="242"/>
      <c r="P104" s="242"/>
      <c r="Q104" s="242"/>
      <c r="R104" s="242"/>
      <c r="S104" s="242"/>
      <c r="T104" s="243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44" t="s">
        <v>125</v>
      </c>
      <c r="AU104" s="244" t="s">
        <v>83</v>
      </c>
      <c r="AV104" s="13" t="s">
        <v>83</v>
      </c>
      <c r="AW104" s="13" t="s">
        <v>35</v>
      </c>
      <c r="AX104" s="13" t="s">
        <v>81</v>
      </c>
      <c r="AY104" s="244" t="s">
        <v>117</v>
      </c>
    </row>
    <row r="105" s="2" customFormat="1" ht="16.5" customHeight="1">
      <c r="A105" s="39"/>
      <c r="B105" s="40"/>
      <c r="C105" s="210" t="s">
        <v>116</v>
      </c>
      <c r="D105" s="210" t="s">
        <v>118</v>
      </c>
      <c r="E105" s="211" t="s">
        <v>431</v>
      </c>
      <c r="F105" s="212" t="s">
        <v>432</v>
      </c>
      <c r="G105" s="213" t="s">
        <v>316</v>
      </c>
      <c r="H105" s="214">
        <v>138.69999999999999</v>
      </c>
      <c r="I105" s="215"/>
      <c r="J105" s="216">
        <f>ROUND(I105*H105,2)</f>
        <v>0</v>
      </c>
      <c r="K105" s="212" t="s">
        <v>122</v>
      </c>
      <c r="L105" s="45"/>
      <c r="M105" s="217" t="s">
        <v>19</v>
      </c>
      <c r="N105" s="218" t="s">
        <v>44</v>
      </c>
      <c r="O105" s="85"/>
      <c r="P105" s="219">
        <f>O105*H105</f>
        <v>0</v>
      </c>
      <c r="Q105" s="219">
        <v>0</v>
      </c>
      <c r="R105" s="219">
        <f>Q105*H105</f>
        <v>0</v>
      </c>
      <c r="S105" s="219">
        <v>0</v>
      </c>
      <c r="T105" s="220">
        <f>S105*H105</f>
        <v>0</v>
      </c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R105" s="221" t="s">
        <v>116</v>
      </c>
      <c r="AT105" s="221" t="s">
        <v>118</v>
      </c>
      <c r="AU105" s="221" t="s">
        <v>83</v>
      </c>
      <c r="AY105" s="18" t="s">
        <v>117</v>
      </c>
      <c r="BE105" s="222">
        <f>IF(N105="základní",J105,0)</f>
        <v>0</v>
      </c>
      <c r="BF105" s="222">
        <f>IF(N105="snížená",J105,0)</f>
        <v>0</v>
      </c>
      <c r="BG105" s="222">
        <f>IF(N105="zákl. přenesená",J105,0)</f>
        <v>0</v>
      </c>
      <c r="BH105" s="222">
        <f>IF(N105="sníž. přenesená",J105,0)</f>
        <v>0</v>
      </c>
      <c r="BI105" s="222">
        <f>IF(N105="nulová",J105,0)</f>
        <v>0</v>
      </c>
      <c r="BJ105" s="18" t="s">
        <v>81</v>
      </c>
      <c r="BK105" s="222">
        <f>ROUND(I105*H105,2)</f>
        <v>0</v>
      </c>
      <c r="BL105" s="18" t="s">
        <v>116</v>
      </c>
      <c r="BM105" s="221" t="s">
        <v>433</v>
      </c>
    </row>
    <row r="106" s="12" customFormat="1">
      <c r="A106" s="12"/>
      <c r="B106" s="223"/>
      <c r="C106" s="224"/>
      <c r="D106" s="225" t="s">
        <v>125</v>
      </c>
      <c r="E106" s="226" t="s">
        <v>19</v>
      </c>
      <c r="F106" s="227" t="s">
        <v>434</v>
      </c>
      <c r="G106" s="224"/>
      <c r="H106" s="226" t="s">
        <v>19</v>
      </c>
      <c r="I106" s="228"/>
      <c r="J106" s="224"/>
      <c r="K106" s="224"/>
      <c r="L106" s="229"/>
      <c r="M106" s="230"/>
      <c r="N106" s="231"/>
      <c r="O106" s="231"/>
      <c r="P106" s="231"/>
      <c r="Q106" s="231"/>
      <c r="R106" s="231"/>
      <c r="S106" s="231"/>
      <c r="T106" s="232"/>
      <c r="U106" s="12"/>
      <c r="V106" s="12"/>
      <c r="W106" s="12"/>
      <c r="X106" s="12"/>
      <c r="Y106" s="12"/>
      <c r="Z106" s="12"/>
      <c r="AA106" s="12"/>
      <c r="AB106" s="12"/>
      <c r="AC106" s="12"/>
      <c r="AD106" s="12"/>
      <c r="AE106" s="12"/>
      <c r="AT106" s="233" t="s">
        <v>125</v>
      </c>
      <c r="AU106" s="233" t="s">
        <v>83</v>
      </c>
      <c r="AV106" s="12" t="s">
        <v>81</v>
      </c>
      <c r="AW106" s="12" t="s">
        <v>35</v>
      </c>
      <c r="AX106" s="12" t="s">
        <v>73</v>
      </c>
      <c r="AY106" s="233" t="s">
        <v>117</v>
      </c>
    </row>
    <row r="107" s="13" customFormat="1">
      <c r="A107" s="13"/>
      <c r="B107" s="234"/>
      <c r="C107" s="235"/>
      <c r="D107" s="225" t="s">
        <v>125</v>
      </c>
      <c r="E107" s="236" t="s">
        <v>19</v>
      </c>
      <c r="F107" s="237" t="s">
        <v>435</v>
      </c>
      <c r="G107" s="235"/>
      <c r="H107" s="238">
        <v>138.69999999999999</v>
      </c>
      <c r="I107" s="239"/>
      <c r="J107" s="235"/>
      <c r="K107" s="235"/>
      <c r="L107" s="240"/>
      <c r="M107" s="241"/>
      <c r="N107" s="242"/>
      <c r="O107" s="242"/>
      <c r="P107" s="242"/>
      <c r="Q107" s="242"/>
      <c r="R107" s="242"/>
      <c r="S107" s="242"/>
      <c r="T107" s="243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44" t="s">
        <v>125</v>
      </c>
      <c r="AU107" s="244" t="s">
        <v>83</v>
      </c>
      <c r="AV107" s="13" t="s">
        <v>83</v>
      </c>
      <c r="AW107" s="13" t="s">
        <v>35</v>
      </c>
      <c r="AX107" s="13" t="s">
        <v>81</v>
      </c>
      <c r="AY107" s="244" t="s">
        <v>117</v>
      </c>
    </row>
    <row r="108" s="2" customFormat="1" ht="16.5" customHeight="1">
      <c r="A108" s="39"/>
      <c r="B108" s="40"/>
      <c r="C108" s="210" t="s">
        <v>140</v>
      </c>
      <c r="D108" s="210" t="s">
        <v>118</v>
      </c>
      <c r="E108" s="211" t="s">
        <v>436</v>
      </c>
      <c r="F108" s="212" t="s">
        <v>437</v>
      </c>
      <c r="G108" s="213" t="s">
        <v>316</v>
      </c>
      <c r="H108" s="214">
        <v>46.039999999999999</v>
      </c>
      <c r="I108" s="215"/>
      <c r="J108" s="216">
        <f>ROUND(I108*H108,2)</f>
        <v>0</v>
      </c>
      <c r="K108" s="212" t="s">
        <v>122</v>
      </c>
      <c r="L108" s="45"/>
      <c r="M108" s="217" t="s">
        <v>19</v>
      </c>
      <c r="N108" s="218" t="s">
        <v>44</v>
      </c>
      <c r="O108" s="85"/>
      <c r="P108" s="219">
        <f>O108*H108</f>
        <v>0</v>
      </c>
      <c r="Q108" s="219">
        <v>0</v>
      </c>
      <c r="R108" s="219">
        <f>Q108*H108</f>
        <v>0</v>
      </c>
      <c r="S108" s="219">
        <v>0</v>
      </c>
      <c r="T108" s="220">
        <f>S108*H108</f>
        <v>0</v>
      </c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R108" s="221" t="s">
        <v>116</v>
      </c>
      <c r="AT108" s="221" t="s">
        <v>118</v>
      </c>
      <c r="AU108" s="221" t="s">
        <v>83</v>
      </c>
      <c r="AY108" s="18" t="s">
        <v>117</v>
      </c>
      <c r="BE108" s="222">
        <f>IF(N108="základní",J108,0)</f>
        <v>0</v>
      </c>
      <c r="BF108" s="222">
        <f>IF(N108="snížená",J108,0)</f>
        <v>0</v>
      </c>
      <c r="BG108" s="222">
        <f>IF(N108="zákl. přenesená",J108,0)</f>
        <v>0</v>
      </c>
      <c r="BH108" s="222">
        <f>IF(N108="sníž. přenesená",J108,0)</f>
        <v>0</v>
      </c>
      <c r="BI108" s="222">
        <f>IF(N108="nulová",J108,0)</f>
        <v>0</v>
      </c>
      <c r="BJ108" s="18" t="s">
        <v>81</v>
      </c>
      <c r="BK108" s="222">
        <f>ROUND(I108*H108,2)</f>
        <v>0</v>
      </c>
      <c r="BL108" s="18" t="s">
        <v>116</v>
      </c>
      <c r="BM108" s="221" t="s">
        <v>438</v>
      </c>
    </row>
    <row r="109" s="12" customFormat="1">
      <c r="A109" s="12"/>
      <c r="B109" s="223"/>
      <c r="C109" s="224"/>
      <c r="D109" s="225" t="s">
        <v>125</v>
      </c>
      <c r="E109" s="226" t="s">
        <v>19</v>
      </c>
      <c r="F109" s="227" t="s">
        <v>417</v>
      </c>
      <c r="G109" s="224"/>
      <c r="H109" s="226" t="s">
        <v>19</v>
      </c>
      <c r="I109" s="228"/>
      <c r="J109" s="224"/>
      <c r="K109" s="224"/>
      <c r="L109" s="229"/>
      <c r="M109" s="230"/>
      <c r="N109" s="231"/>
      <c r="O109" s="231"/>
      <c r="P109" s="231"/>
      <c r="Q109" s="231"/>
      <c r="R109" s="231"/>
      <c r="S109" s="231"/>
      <c r="T109" s="232"/>
      <c r="U109" s="12"/>
      <c r="V109" s="12"/>
      <c r="W109" s="12"/>
      <c r="X109" s="12"/>
      <c r="Y109" s="12"/>
      <c r="Z109" s="12"/>
      <c r="AA109" s="12"/>
      <c r="AB109" s="12"/>
      <c r="AC109" s="12"/>
      <c r="AD109" s="12"/>
      <c r="AE109" s="12"/>
      <c r="AT109" s="233" t="s">
        <v>125</v>
      </c>
      <c r="AU109" s="233" t="s">
        <v>83</v>
      </c>
      <c r="AV109" s="12" t="s">
        <v>81</v>
      </c>
      <c r="AW109" s="12" t="s">
        <v>35</v>
      </c>
      <c r="AX109" s="12" t="s">
        <v>73</v>
      </c>
      <c r="AY109" s="233" t="s">
        <v>117</v>
      </c>
    </row>
    <row r="110" s="13" customFormat="1">
      <c r="A110" s="13"/>
      <c r="B110" s="234"/>
      <c r="C110" s="235"/>
      <c r="D110" s="225" t="s">
        <v>125</v>
      </c>
      <c r="E110" s="236" t="s">
        <v>19</v>
      </c>
      <c r="F110" s="237" t="s">
        <v>439</v>
      </c>
      <c r="G110" s="235"/>
      <c r="H110" s="238">
        <v>46.039999999999999</v>
      </c>
      <c r="I110" s="239"/>
      <c r="J110" s="235"/>
      <c r="K110" s="235"/>
      <c r="L110" s="240"/>
      <c r="M110" s="241"/>
      <c r="N110" s="242"/>
      <c r="O110" s="242"/>
      <c r="P110" s="242"/>
      <c r="Q110" s="242"/>
      <c r="R110" s="242"/>
      <c r="S110" s="242"/>
      <c r="T110" s="243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44" t="s">
        <v>125</v>
      </c>
      <c r="AU110" s="244" t="s">
        <v>83</v>
      </c>
      <c r="AV110" s="13" t="s">
        <v>83</v>
      </c>
      <c r="AW110" s="13" t="s">
        <v>35</v>
      </c>
      <c r="AX110" s="13" t="s">
        <v>81</v>
      </c>
      <c r="AY110" s="244" t="s">
        <v>117</v>
      </c>
    </row>
    <row r="111" s="2" customFormat="1" ht="16.5" customHeight="1">
      <c r="A111" s="39"/>
      <c r="B111" s="40"/>
      <c r="C111" s="210" t="s">
        <v>145</v>
      </c>
      <c r="D111" s="210" t="s">
        <v>118</v>
      </c>
      <c r="E111" s="211" t="s">
        <v>440</v>
      </c>
      <c r="F111" s="212" t="s">
        <v>441</v>
      </c>
      <c r="G111" s="213" t="s">
        <v>316</v>
      </c>
      <c r="H111" s="214">
        <v>46.039999999999999</v>
      </c>
      <c r="I111" s="215"/>
      <c r="J111" s="216">
        <f>ROUND(I111*H111,2)</f>
        <v>0</v>
      </c>
      <c r="K111" s="212" t="s">
        <v>122</v>
      </c>
      <c r="L111" s="45"/>
      <c r="M111" s="217" t="s">
        <v>19</v>
      </c>
      <c r="N111" s="218" t="s">
        <v>44</v>
      </c>
      <c r="O111" s="85"/>
      <c r="P111" s="219">
        <f>O111*H111</f>
        <v>0</v>
      </c>
      <c r="Q111" s="219">
        <v>0</v>
      </c>
      <c r="R111" s="219">
        <f>Q111*H111</f>
        <v>0</v>
      </c>
      <c r="S111" s="219">
        <v>0</v>
      </c>
      <c r="T111" s="220">
        <f>S111*H111</f>
        <v>0</v>
      </c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R111" s="221" t="s">
        <v>116</v>
      </c>
      <c r="AT111" s="221" t="s">
        <v>118</v>
      </c>
      <c r="AU111" s="221" t="s">
        <v>83</v>
      </c>
      <c r="AY111" s="18" t="s">
        <v>117</v>
      </c>
      <c r="BE111" s="222">
        <f>IF(N111="základní",J111,0)</f>
        <v>0</v>
      </c>
      <c r="BF111" s="222">
        <f>IF(N111="snížená",J111,0)</f>
        <v>0</v>
      </c>
      <c r="BG111" s="222">
        <f>IF(N111="zákl. přenesená",J111,0)</f>
        <v>0</v>
      </c>
      <c r="BH111" s="222">
        <f>IF(N111="sníž. přenesená",J111,0)</f>
        <v>0</v>
      </c>
      <c r="BI111" s="222">
        <f>IF(N111="nulová",J111,0)</f>
        <v>0</v>
      </c>
      <c r="BJ111" s="18" t="s">
        <v>81</v>
      </c>
      <c r="BK111" s="222">
        <f>ROUND(I111*H111,2)</f>
        <v>0</v>
      </c>
      <c r="BL111" s="18" t="s">
        <v>116</v>
      </c>
      <c r="BM111" s="221" t="s">
        <v>442</v>
      </c>
    </row>
    <row r="112" s="12" customFormat="1">
      <c r="A112" s="12"/>
      <c r="B112" s="223"/>
      <c r="C112" s="224"/>
      <c r="D112" s="225" t="s">
        <v>125</v>
      </c>
      <c r="E112" s="226" t="s">
        <v>19</v>
      </c>
      <c r="F112" s="227" t="s">
        <v>417</v>
      </c>
      <c r="G112" s="224"/>
      <c r="H112" s="226" t="s">
        <v>19</v>
      </c>
      <c r="I112" s="228"/>
      <c r="J112" s="224"/>
      <c r="K112" s="224"/>
      <c r="L112" s="229"/>
      <c r="M112" s="230"/>
      <c r="N112" s="231"/>
      <c r="O112" s="231"/>
      <c r="P112" s="231"/>
      <c r="Q112" s="231"/>
      <c r="R112" s="231"/>
      <c r="S112" s="231"/>
      <c r="T112" s="232"/>
      <c r="U112" s="12"/>
      <c r="V112" s="12"/>
      <c r="W112" s="12"/>
      <c r="X112" s="12"/>
      <c r="Y112" s="12"/>
      <c r="Z112" s="12"/>
      <c r="AA112" s="12"/>
      <c r="AB112" s="12"/>
      <c r="AC112" s="12"/>
      <c r="AD112" s="12"/>
      <c r="AE112" s="12"/>
      <c r="AT112" s="233" t="s">
        <v>125</v>
      </c>
      <c r="AU112" s="233" t="s">
        <v>83</v>
      </c>
      <c r="AV112" s="12" t="s">
        <v>81</v>
      </c>
      <c r="AW112" s="12" t="s">
        <v>35</v>
      </c>
      <c r="AX112" s="12" t="s">
        <v>73</v>
      </c>
      <c r="AY112" s="233" t="s">
        <v>117</v>
      </c>
    </row>
    <row r="113" s="13" customFormat="1">
      <c r="A113" s="13"/>
      <c r="B113" s="234"/>
      <c r="C113" s="235"/>
      <c r="D113" s="225" t="s">
        <v>125</v>
      </c>
      <c r="E113" s="236" t="s">
        <v>19</v>
      </c>
      <c r="F113" s="237" t="s">
        <v>439</v>
      </c>
      <c r="G113" s="235"/>
      <c r="H113" s="238">
        <v>46.039999999999999</v>
      </c>
      <c r="I113" s="239"/>
      <c r="J113" s="235"/>
      <c r="K113" s="235"/>
      <c r="L113" s="240"/>
      <c r="M113" s="241"/>
      <c r="N113" s="242"/>
      <c r="O113" s="242"/>
      <c r="P113" s="242"/>
      <c r="Q113" s="242"/>
      <c r="R113" s="242"/>
      <c r="S113" s="242"/>
      <c r="T113" s="243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44" t="s">
        <v>125</v>
      </c>
      <c r="AU113" s="244" t="s">
        <v>83</v>
      </c>
      <c r="AV113" s="13" t="s">
        <v>83</v>
      </c>
      <c r="AW113" s="13" t="s">
        <v>35</v>
      </c>
      <c r="AX113" s="13" t="s">
        <v>81</v>
      </c>
      <c r="AY113" s="244" t="s">
        <v>117</v>
      </c>
    </row>
    <row r="114" s="2" customFormat="1" ht="16.5" customHeight="1">
      <c r="A114" s="39"/>
      <c r="B114" s="40"/>
      <c r="C114" s="210" t="s">
        <v>150</v>
      </c>
      <c r="D114" s="210" t="s">
        <v>118</v>
      </c>
      <c r="E114" s="211" t="s">
        <v>443</v>
      </c>
      <c r="F114" s="212" t="s">
        <v>444</v>
      </c>
      <c r="G114" s="213" t="s">
        <v>196</v>
      </c>
      <c r="H114" s="214">
        <v>5</v>
      </c>
      <c r="I114" s="215"/>
      <c r="J114" s="216">
        <f>ROUND(I114*H114,2)</f>
        <v>0</v>
      </c>
      <c r="K114" s="212" t="s">
        <v>122</v>
      </c>
      <c r="L114" s="45"/>
      <c r="M114" s="217" t="s">
        <v>19</v>
      </c>
      <c r="N114" s="218" t="s">
        <v>44</v>
      </c>
      <c r="O114" s="85"/>
      <c r="P114" s="219">
        <f>O114*H114</f>
        <v>0</v>
      </c>
      <c r="Q114" s="219">
        <v>0</v>
      </c>
      <c r="R114" s="219">
        <f>Q114*H114</f>
        <v>0</v>
      </c>
      <c r="S114" s="219">
        <v>0</v>
      </c>
      <c r="T114" s="220">
        <f>S114*H114</f>
        <v>0</v>
      </c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R114" s="221" t="s">
        <v>116</v>
      </c>
      <c r="AT114" s="221" t="s">
        <v>118</v>
      </c>
      <c r="AU114" s="221" t="s">
        <v>83</v>
      </c>
      <c r="AY114" s="18" t="s">
        <v>117</v>
      </c>
      <c r="BE114" s="222">
        <f>IF(N114="základní",J114,0)</f>
        <v>0</v>
      </c>
      <c r="BF114" s="222">
        <f>IF(N114="snížená",J114,0)</f>
        <v>0</v>
      </c>
      <c r="BG114" s="222">
        <f>IF(N114="zákl. přenesená",J114,0)</f>
        <v>0</v>
      </c>
      <c r="BH114" s="222">
        <f>IF(N114="sníž. přenesená",J114,0)</f>
        <v>0</v>
      </c>
      <c r="BI114" s="222">
        <f>IF(N114="nulová",J114,0)</f>
        <v>0</v>
      </c>
      <c r="BJ114" s="18" t="s">
        <v>81</v>
      </c>
      <c r="BK114" s="222">
        <f>ROUND(I114*H114,2)</f>
        <v>0</v>
      </c>
      <c r="BL114" s="18" t="s">
        <v>116</v>
      </c>
      <c r="BM114" s="221" t="s">
        <v>445</v>
      </c>
    </row>
    <row r="115" s="2" customFormat="1" ht="16.5" customHeight="1">
      <c r="A115" s="39"/>
      <c r="B115" s="40"/>
      <c r="C115" s="210" t="s">
        <v>155</v>
      </c>
      <c r="D115" s="210" t="s">
        <v>118</v>
      </c>
      <c r="E115" s="211" t="s">
        <v>446</v>
      </c>
      <c r="F115" s="212" t="s">
        <v>447</v>
      </c>
      <c r="G115" s="213" t="s">
        <v>196</v>
      </c>
      <c r="H115" s="214">
        <v>5</v>
      </c>
      <c r="I115" s="215"/>
      <c r="J115" s="216">
        <f>ROUND(I115*H115,2)</f>
        <v>0</v>
      </c>
      <c r="K115" s="212" t="s">
        <v>122</v>
      </c>
      <c r="L115" s="45"/>
      <c r="M115" s="217" t="s">
        <v>19</v>
      </c>
      <c r="N115" s="218" t="s">
        <v>44</v>
      </c>
      <c r="O115" s="85"/>
      <c r="P115" s="219">
        <f>O115*H115</f>
        <v>0</v>
      </c>
      <c r="Q115" s="219">
        <v>0</v>
      </c>
      <c r="R115" s="219">
        <f>Q115*H115</f>
        <v>0</v>
      </c>
      <c r="S115" s="219">
        <v>0</v>
      </c>
      <c r="T115" s="220">
        <f>S115*H115</f>
        <v>0</v>
      </c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R115" s="221" t="s">
        <v>116</v>
      </c>
      <c r="AT115" s="221" t="s">
        <v>118</v>
      </c>
      <c r="AU115" s="221" t="s">
        <v>83</v>
      </c>
      <c r="AY115" s="18" t="s">
        <v>117</v>
      </c>
      <c r="BE115" s="222">
        <f>IF(N115="základní",J115,0)</f>
        <v>0</v>
      </c>
      <c r="BF115" s="222">
        <f>IF(N115="snížená",J115,0)</f>
        <v>0</v>
      </c>
      <c r="BG115" s="222">
        <f>IF(N115="zákl. přenesená",J115,0)</f>
        <v>0</v>
      </c>
      <c r="BH115" s="222">
        <f>IF(N115="sníž. přenesená",J115,0)</f>
        <v>0</v>
      </c>
      <c r="BI115" s="222">
        <f>IF(N115="nulová",J115,0)</f>
        <v>0</v>
      </c>
      <c r="BJ115" s="18" t="s">
        <v>81</v>
      </c>
      <c r="BK115" s="222">
        <f>ROUND(I115*H115,2)</f>
        <v>0</v>
      </c>
      <c r="BL115" s="18" t="s">
        <v>116</v>
      </c>
      <c r="BM115" s="221" t="s">
        <v>448</v>
      </c>
    </row>
    <row r="116" s="11" customFormat="1" ht="22.8" customHeight="1">
      <c r="A116" s="11"/>
      <c r="B116" s="196"/>
      <c r="C116" s="197"/>
      <c r="D116" s="198" t="s">
        <v>72</v>
      </c>
      <c r="E116" s="255" t="s">
        <v>83</v>
      </c>
      <c r="F116" s="255" t="s">
        <v>449</v>
      </c>
      <c r="G116" s="197"/>
      <c r="H116" s="197"/>
      <c r="I116" s="200"/>
      <c r="J116" s="256">
        <f>BK116</f>
        <v>0</v>
      </c>
      <c r="K116" s="197"/>
      <c r="L116" s="202"/>
      <c r="M116" s="203"/>
      <c r="N116" s="204"/>
      <c r="O116" s="204"/>
      <c r="P116" s="205">
        <f>SUM(P117:P156)</f>
        <v>0</v>
      </c>
      <c r="Q116" s="204"/>
      <c r="R116" s="205">
        <f>SUM(R117:R156)</f>
        <v>0</v>
      </c>
      <c r="S116" s="204"/>
      <c r="T116" s="206">
        <f>SUM(T117:T156)</f>
        <v>0</v>
      </c>
      <c r="U116" s="11"/>
      <c r="V116" s="11"/>
      <c r="W116" s="11"/>
      <c r="X116" s="11"/>
      <c r="Y116" s="11"/>
      <c r="Z116" s="11"/>
      <c r="AA116" s="11"/>
      <c r="AB116" s="11"/>
      <c r="AC116" s="11"/>
      <c r="AD116" s="11"/>
      <c r="AE116" s="11"/>
      <c r="AR116" s="207" t="s">
        <v>81</v>
      </c>
      <c r="AT116" s="208" t="s">
        <v>72</v>
      </c>
      <c r="AU116" s="208" t="s">
        <v>81</v>
      </c>
      <c r="AY116" s="207" t="s">
        <v>117</v>
      </c>
      <c r="BK116" s="209">
        <f>SUM(BK117:BK156)</f>
        <v>0</v>
      </c>
    </row>
    <row r="117" s="2" customFormat="1" ht="16.5" customHeight="1">
      <c r="A117" s="39"/>
      <c r="B117" s="40"/>
      <c r="C117" s="210" t="s">
        <v>160</v>
      </c>
      <c r="D117" s="210" t="s">
        <v>118</v>
      </c>
      <c r="E117" s="211" t="s">
        <v>450</v>
      </c>
      <c r="F117" s="212" t="s">
        <v>451</v>
      </c>
      <c r="G117" s="213" t="s">
        <v>218</v>
      </c>
      <c r="H117" s="214">
        <v>0.112</v>
      </c>
      <c r="I117" s="215"/>
      <c r="J117" s="216">
        <f>ROUND(I117*H117,2)</f>
        <v>0</v>
      </c>
      <c r="K117" s="212" t="s">
        <v>122</v>
      </c>
      <c r="L117" s="45"/>
      <c r="M117" s="217" t="s">
        <v>19</v>
      </c>
      <c r="N117" s="218" t="s">
        <v>44</v>
      </c>
      <c r="O117" s="85"/>
      <c r="P117" s="219">
        <f>O117*H117</f>
        <v>0</v>
      </c>
      <c r="Q117" s="219">
        <v>0</v>
      </c>
      <c r="R117" s="219">
        <f>Q117*H117</f>
        <v>0</v>
      </c>
      <c r="S117" s="219">
        <v>0</v>
      </c>
      <c r="T117" s="220">
        <f>S117*H117</f>
        <v>0</v>
      </c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R117" s="221" t="s">
        <v>116</v>
      </c>
      <c r="AT117" s="221" t="s">
        <v>118</v>
      </c>
      <c r="AU117" s="221" t="s">
        <v>83</v>
      </c>
      <c r="AY117" s="18" t="s">
        <v>117</v>
      </c>
      <c r="BE117" s="222">
        <f>IF(N117="základní",J117,0)</f>
        <v>0</v>
      </c>
      <c r="BF117" s="222">
        <f>IF(N117="snížená",J117,0)</f>
        <v>0</v>
      </c>
      <c r="BG117" s="222">
        <f>IF(N117="zákl. přenesená",J117,0)</f>
        <v>0</v>
      </c>
      <c r="BH117" s="222">
        <f>IF(N117="sníž. přenesená",J117,0)</f>
        <v>0</v>
      </c>
      <c r="BI117" s="222">
        <f>IF(N117="nulová",J117,0)</f>
        <v>0</v>
      </c>
      <c r="BJ117" s="18" t="s">
        <v>81</v>
      </c>
      <c r="BK117" s="222">
        <f>ROUND(I117*H117,2)</f>
        <v>0</v>
      </c>
      <c r="BL117" s="18" t="s">
        <v>116</v>
      </c>
      <c r="BM117" s="221" t="s">
        <v>452</v>
      </c>
    </row>
    <row r="118" s="12" customFormat="1">
      <c r="A118" s="12"/>
      <c r="B118" s="223"/>
      <c r="C118" s="224"/>
      <c r="D118" s="225" t="s">
        <v>125</v>
      </c>
      <c r="E118" s="226" t="s">
        <v>19</v>
      </c>
      <c r="F118" s="227" t="s">
        <v>453</v>
      </c>
      <c r="G118" s="224"/>
      <c r="H118" s="226" t="s">
        <v>19</v>
      </c>
      <c r="I118" s="228"/>
      <c r="J118" s="224"/>
      <c r="K118" s="224"/>
      <c r="L118" s="229"/>
      <c r="M118" s="230"/>
      <c r="N118" s="231"/>
      <c r="O118" s="231"/>
      <c r="P118" s="231"/>
      <c r="Q118" s="231"/>
      <c r="R118" s="231"/>
      <c r="S118" s="231"/>
      <c r="T118" s="232"/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T118" s="233" t="s">
        <v>125</v>
      </c>
      <c r="AU118" s="233" t="s">
        <v>83</v>
      </c>
      <c r="AV118" s="12" t="s">
        <v>81</v>
      </c>
      <c r="AW118" s="12" t="s">
        <v>35</v>
      </c>
      <c r="AX118" s="12" t="s">
        <v>73</v>
      </c>
      <c r="AY118" s="233" t="s">
        <v>117</v>
      </c>
    </row>
    <row r="119" s="12" customFormat="1">
      <c r="A119" s="12"/>
      <c r="B119" s="223"/>
      <c r="C119" s="224"/>
      <c r="D119" s="225" t="s">
        <v>125</v>
      </c>
      <c r="E119" s="226" t="s">
        <v>19</v>
      </c>
      <c r="F119" s="227" t="s">
        <v>454</v>
      </c>
      <c r="G119" s="224"/>
      <c r="H119" s="226" t="s">
        <v>19</v>
      </c>
      <c r="I119" s="228"/>
      <c r="J119" s="224"/>
      <c r="K119" s="224"/>
      <c r="L119" s="229"/>
      <c r="M119" s="230"/>
      <c r="N119" s="231"/>
      <c r="O119" s="231"/>
      <c r="P119" s="231"/>
      <c r="Q119" s="231"/>
      <c r="R119" s="231"/>
      <c r="S119" s="231"/>
      <c r="T119" s="232"/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T119" s="233" t="s">
        <v>125</v>
      </c>
      <c r="AU119" s="233" t="s">
        <v>83</v>
      </c>
      <c r="AV119" s="12" t="s">
        <v>81</v>
      </c>
      <c r="AW119" s="12" t="s">
        <v>35</v>
      </c>
      <c r="AX119" s="12" t="s">
        <v>73</v>
      </c>
      <c r="AY119" s="233" t="s">
        <v>117</v>
      </c>
    </row>
    <row r="120" s="13" customFormat="1">
      <c r="A120" s="13"/>
      <c r="B120" s="234"/>
      <c r="C120" s="235"/>
      <c r="D120" s="225" t="s">
        <v>125</v>
      </c>
      <c r="E120" s="236" t="s">
        <v>19</v>
      </c>
      <c r="F120" s="237" t="s">
        <v>455</v>
      </c>
      <c r="G120" s="235"/>
      <c r="H120" s="238">
        <v>0.073999999999999996</v>
      </c>
      <c r="I120" s="239"/>
      <c r="J120" s="235"/>
      <c r="K120" s="235"/>
      <c r="L120" s="240"/>
      <c r="M120" s="241"/>
      <c r="N120" s="242"/>
      <c r="O120" s="242"/>
      <c r="P120" s="242"/>
      <c r="Q120" s="242"/>
      <c r="R120" s="242"/>
      <c r="S120" s="242"/>
      <c r="T120" s="243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44" t="s">
        <v>125</v>
      </c>
      <c r="AU120" s="244" t="s">
        <v>83</v>
      </c>
      <c r="AV120" s="13" t="s">
        <v>83</v>
      </c>
      <c r="AW120" s="13" t="s">
        <v>35</v>
      </c>
      <c r="AX120" s="13" t="s">
        <v>73</v>
      </c>
      <c r="AY120" s="244" t="s">
        <v>117</v>
      </c>
    </row>
    <row r="121" s="12" customFormat="1">
      <c r="A121" s="12"/>
      <c r="B121" s="223"/>
      <c r="C121" s="224"/>
      <c r="D121" s="225" t="s">
        <v>125</v>
      </c>
      <c r="E121" s="226" t="s">
        <v>19</v>
      </c>
      <c r="F121" s="227" t="s">
        <v>456</v>
      </c>
      <c r="G121" s="224"/>
      <c r="H121" s="226" t="s">
        <v>19</v>
      </c>
      <c r="I121" s="228"/>
      <c r="J121" s="224"/>
      <c r="K121" s="224"/>
      <c r="L121" s="229"/>
      <c r="M121" s="230"/>
      <c r="N121" s="231"/>
      <c r="O121" s="231"/>
      <c r="P121" s="231"/>
      <c r="Q121" s="231"/>
      <c r="R121" s="231"/>
      <c r="S121" s="231"/>
      <c r="T121" s="232"/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T121" s="233" t="s">
        <v>125</v>
      </c>
      <c r="AU121" s="233" t="s">
        <v>83</v>
      </c>
      <c r="AV121" s="12" t="s">
        <v>81</v>
      </c>
      <c r="AW121" s="12" t="s">
        <v>35</v>
      </c>
      <c r="AX121" s="12" t="s">
        <v>73</v>
      </c>
      <c r="AY121" s="233" t="s">
        <v>117</v>
      </c>
    </row>
    <row r="122" s="13" customFormat="1">
      <c r="A122" s="13"/>
      <c r="B122" s="234"/>
      <c r="C122" s="235"/>
      <c r="D122" s="225" t="s">
        <v>125</v>
      </c>
      <c r="E122" s="236" t="s">
        <v>19</v>
      </c>
      <c r="F122" s="237" t="s">
        <v>457</v>
      </c>
      <c r="G122" s="235"/>
      <c r="H122" s="238">
        <v>0.037999999999999999</v>
      </c>
      <c r="I122" s="239"/>
      <c r="J122" s="235"/>
      <c r="K122" s="235"/>
      <c r="L122" s="240"/>
      <c r="M122" s="241"/>
      <c r="N122" s="242"/>
      <c r="O122" s="242"/>
      <c r="P122" s="242"/>
      <c r="Q122" s="242"/>
      <c r="R122" s="242"/>
      <c r="S122" s="242"/>
      <c r="T122" s="243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44" t="s">
        <v>125</v>
      </c>
      <c r="AU122" s="244" t="s">
        <v>83</v>
      </c>
      <c r="AV122" s="13" t="s">
        <v>83</v>
      </c>
      <c r="AW122" s="13" t="s">
        <v>35</v>
      </c>
      <c r="AX122" s="13" t="s">
        <v>73</v>
      </c>
      <c r="AY122" s="244" t="s">
        <v>117</v>
      </c>
    </row>
    <row r="123" s="15" customFormat="1">
      <c r="A123" s="15"/>
      <c r="B123" s="257"/>
      <c r="C123" s="258"/>
      <c r="D123" s="225" t="s">
        <v>125</v>
      </c>
      <c r="E123" s="259" t="s">
        <v>19</v>
      </c>
      <c r="F123" s="260" t="s">
        <v>244</v>
      </c>
      <c r="G123" s="258"/>
      <c r="H123" s="261">
        <v>0.11199999999999999</v>
      </c>
      <c r="I123" s="262"/>
      <c r="J123" s="258"/>
      <c r="K123" s="258"/>
      <c r="L123" s="263"/>
      <c r="M123" s="264"/>
      <c r="N123" s="265"/>
      <c r="O123" s="265"/>
      <c r="P123" s="265"/>
      <c r="Q123" s="265"/>
      <c r="R123" s="265"/>
      <c r="S123" s="265"/>
      <c r="T123" s="266"/>
      <c r="U123" s="15"/>
      <c r="V123" s="15"/>
      <c r="W123" s="15"/>
      <c r="X123" s="15"/>
      <c r="Y123" s="15"/>
      <c r="Z123" s="15"/>
      <c r="AA123" s="15"/>
      <c r="AB123" s="15"/>
      <c r="AC123" s="15"/>
      <c r="AD123" s="15"/>
      <c r="AE123" s="15"/>
      <c r="AT123" s="267" t="s">
        <v>125</v>
      </c>
      <c r="AU123" s="267" t="s">
        <v>83</v>
      </c>
      <c r="AV123" s="15" t="s">
        <v>116</v>
      </c>
      <c r="AW123" s="15" t="s">
        <v>35</v>
      </c>
      <c r="AX123" s="15" t="s">
        <v>81</v>
      </c>
      <c r="AY123" s="267" t="s">
        <v>117</v>
      </c>
    </row>
    <row r="124" s="2" customFormat="1" ht="16.5" customHeight="1">
      <c r="A124" s="39"/>
      <c r="B124" s="40"/>
      <c r="C124" s="210" t="s">
        <v>165</v>
      </c>
      <c r="D124" s="210" t="s">
        <v>118</v>
      </c>
      <c r="E124" s="211" t="s">
        <v>458</v>
      </c>
      <c r="F124" s="212" t="s">
        <v>459</v>
      </c>
      <c r="G124" s="213" t="s">
        <v>230</v>
      </c>
      <c r="H124" s="214">
        <v>55.299999999999997</v>
      </c>
      <c r="I124" s="215"/>
      <c r="J124" s="216">
        <f>ROUND(I124*H124,2)</f>
        <v>0</v>
      </c>
      <c r="K124" s="212" t="s">
        <v>122</v>
      </c>
      <c r="L124" s="45"/>
      <c r="M124" s="217" t="s">
        <v>19</v>
      </c>
      <c r="N124" s="218" t="s">
        <v>44</v>
      </c>
      <c r="O124" s="85"/>
      <c r="P124" s="219">
        <f>O124*H124</f>
        <v>0</v>
      </c>
      <c r="Q124" s="219">
        <v>0</v>
      </c>
      <c r="R124" s="219">
        <f>Q124*H124</f>
        <v>0</v>
      </c>
      <c r="S124" s="219">
        <v>0</v>
      </c>
      <c r="T124" s="220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21" t="s">
        <v>116</v>
      </c>
      <c r="AT124" s="221" t="s">
        <v>118</v>
      </c>
      <c r="AU124" s="221" t="s">
        <v>83</v>
      </c>
      <c r="AY124" s="18" t="s">
        <v>117</v>
      </c>
      <c r="BE124" s="222">
        <f>IF(N124="základní",J124,0)</f>
        <v>0</v>
      </c>
      <c r="BF124" s="222">
        <f>IF(N124="snížená",J124,0)</f>
        <v>0</v>
      </c>
      <c r="BG124" s="222">
        <f>IF(N124="zákl. přenesená",J124,0)</f>
        <v>0</v>
      </c>
      <c r="BH124" s="222">
        <f>IF(N124="sníž. přenesená",J124,0)</f>
        <v>0</v>
      </c>
      <c r="BI124" s="222">
        <f>IF(N124="nulová",J124,0)</f>
        <v>0</v>
      </c>
      <c r="BJ124" s="18" t="s">
        <v>81</v>
      </c>
      <c r="BK124" s="222">
        <f>ROUND(I124*H124,2)</f>
        <v>0</v>
      </c>
      <c r="BL124" s="18" t="s">
        <v>116</v>
      </c>
      <c r="BM124" s="221" t="s">
        <v>460</v>
      </c>
    </row>
    <row r="125" s="12" customFormat="1">
      <c r="A125" s="12"/>
      <c r="B125" s="223"/>
      <c r="C125" s="224"/>
      <c r="D125" s="225" t="s">
        <v>125</v>
      </c>
      <c r="E125" s="226" t="s">
        <v>19</v>
      </c>
      <c r="F125" s="227" t="s">
        <v>461</v>
      </c>
      <c r="G125" s="224"/>
      <c r="H125" s="226" t="s">
        <v>19</v>
      </c>
      <c r="I125" s="228"/>
      <c r="J125" s="224"/>
      <c r="K125" s="224"/>
      <c r="L125" s="229"/>
      <c r="M125" s="230"/>
      <c r="N125" s="231"/>
      <c r="O125" s="231"/>
      <c r="P125" s="231"/>
      <c r="Q125" s="231"/>
      <c r="R125" s="231"/>
      <c r="S125" s="231"/>
      <c r="T125" s="232"/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T125" s="233" t="s">
        <v>125</v>
      </c>
      <c r="AU125" s="233" t="s">
        <v>83</v>
      </c>
      <c r="AV125" s="12" t="s">
        <v>81</v>
      </c>
      <c r="AW125" s="12" t="s">
        <v>35</v>
      </c>
      <c r="AX125" s="12" t="s">
        <v>73</v>
      </c>
      <c r="AY125" s="233" t="s">
        <v>117</v>
      </c>
    </row>
    <row r="126" s="12" customFormat="1">
      <c r="A126" s="12"/>
      <c r="B126" s="223"/>
      <c r="C126" s="224"/>
      <c r="D126" s="225" t="s">
        <v>125</v>
      </c>
      <c r="E126" s="226" t="s">
        <v>19</v>
      </c>
      <c r="F126" s="227" t="s">
        <v>462</v>
      </c>
      <c r="G126" s="224"/>
      <c r="H126" s="226" t="s">
        <v>19</v>
      </c>
      <c r="I126" s="228"/>
      <c r="J126" s="224"/>
      <c r="K126" s="224"/>
      <c r="L126" s="229"/>
      <c r="M126" s="230"/>
      <c r="N126" s="231"/>
      <c r="O126" s="231"/>
      <c r="P126" s="231"/>
      <c r="Q126" s="231"/>
      <c r="R126" s="231"/>
      <c r="S126" s="231"/>
      <c r="T126" s="232"/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T126" s="233" t="s">
        <v>125</v>
      </c>
      <c r="AU126" s="233" t="s">
        <v>83</v>
      </c>
      <c r="AV126" s="12" t="s">
        <v>81</v>
      </c>
      <c r="AW126" s="12" t="s">
        <v>35</v>
      </c>
      <c r="AX126" s="12" t="s">
        <v>73</v>
      </c>
      <c r="AY126" s="233" t="s">
        <v>117</v>
      </c>
    </row>
    <row r="127" s="13" customFormat="1">
      <c r="A127" s="13"/>
      <c r="B127" s="234"/>
      <c r="C127" s="235"/>
      <c r="D127" s="225" t="s">
        <v>125</v>
      </c>
      <c r="E127" s="236" t="s">
        <v>19</v>
      </c>
      <c r="F127" s="237" t="s">
        <v>463</v>
      </c>
      <c r="G127" s="235"/>
      <c r="H127" s="238">
        <v>55.299999999999997</v>
      </c>
      <c r="I127" s="239"/>
      <c r="J127" s="235"/>
      <c r="K127" s="235"/>
      <c r="L127" s="240"/>
      <c r="M127" s="241"/>
      <c r="N127" s="242"/>
      <c r="O127" s="242"/>
      <c r="P127" s="242"/>
      <c r="Q127" s="242"/>
      <c r="R127" s="242"/>
      <c r="S127" s="242"/>
      <c r="T127" s="243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44" t="s">
        <v>125</v>
      </c>
      <c r="AU127" s="244" t="s">
        <v>83</v>
      </c>
      <c r="AV127" s="13" t="s">
        <v>83</v>
      </c>
      <c r="AW127" s="13" t="s">
        <v>35</v>
      </c>
      <c r="AX127" s="13" t="s">
        <v>81</v>
      </c>
      <c r="AY127" s="244" t="s">
        <v>117</v>
      </c>
    </row>
    <row r="128" s="2" customFormat="1" ht="16.5" customHeight="1">
      <c r="A128" s="39"/>
      <c r="B128" s="40"/>
      <c r="C128" s="210" t="s">
        <v>169</v>
      </c>
      <c r="D128" s="210" t="s">
        <v>118</v>
      </c>
      <c r="E128" s="211" t="s">
        <v>464</v>
      </c>
      <c r="F128" s="212" t="s">
        <v>465</v>
      </c>
      <c r="G128" s="213" t="s">
        <v>230</v>
      </c>
      <c r="H128" s="214">
        <v>15.199999999999999</v>
      </c>
      <c r="I128" s="215"/>
      <c r="J128" s="216">
        <f>ROUND(I128*H128,2)</f>
        <v>0</v>
      </c>
      <c r="K128" s="212" t="s">
        <v>122</v>
      </c>
      <c r="L128" s="45"/>
      <c r="M128" s="217" t="s">
        <v>19</v>
      </c>
      <c r="N128" s="218" t="s">
        <v>44</v>
      </c>
      <c r="O128" s="85"/>
      <c r="P128" s="219">
        <f>O128*H128</f>
        <v>0</v>
      </c>
      <c r="Q128" s="219">
        <v>0</v>
      </c>
      <c r="R128" s="219">
        <f>Q128*H128</f>
        <v>0</v>
      </c>
      <c r="S128" s="219">
        <v>0</v>
      </c>
      <c r="T128" s="220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21" t="s">
        <v>116</v>
      </c>
      <c r="AT128" s="221" t="s">
        <v>118</v>
      </c>
      <c r="AU128" s="221" t="s">
        <v>83</v>
      </c>
      <c r="AY128" s="18" t="s">
        <v>117</v>
      </c>
      <c r="BE128" s="222">
        <f>IF(N128="základní",J128,0)</f>
        <v>0</v>
      </c>
      <c r="BF128" s="222">
        <f>IF(N128="snížená",J128,0)</f>
        <v>0</v>
      </c>
      <c r="BG128" s="222">
        <f>IF(N128="zákl. přenesená",J128,0)</f>
        <v>0</v>
      </c>
      <c r="BH128" s="222">
        <f>IF(N128="sníž. přenesená",J128,0)</f>
        <v>0</v>
      </c>
      <c r="BI128" s="222">
        <f>IF(N128="nulová",J128,0)</f>
        <v>0</v>
      </c>
      <c r="BJ128" s="18" t="s">
        <v>81</v>
      </c>
      <c r="BK128" s="222">
        <f>ROUND(I128*H128,2)</f>
        <v>0</v>
      </c>
      <c r="BL128" s="18" t="s">
        <v>116</v>
      </c>
      <c r="BM128" s="221" t="s">
        <v>466</v>
      </c>
    </row>
    <row r="129" s="12" customFormat="1">
      <c r="A129" s="12"/>
      <c r="B129" s="223"/>
      <c r="C129" s="224"/>
      <c r="D129" s="225" t="s">
        <v>125</v>
      </c>
      <c r="E129" s="226" t="s">
        <v>19</v>
      </c>
      <c r="F129" s="227" t="s">
        <v>467</v>
      </c>
      <c r="G129" s="224"/>
      <c r="H129" s="226" t="s">
        <v>19</v>
      </c>
      <c r="I129" s="228"/>
      <c r="J129" s="224"/>
      <c r="K129" s="224"/>
      <c r="L129" s="229"/>
      <c r="M129" s="230"/>
      <c r="N129" s="231"/>
      <c r="O129" s="231"/>
      <c r="P129" s="231"/>
      <c r="Q129" s="231"/>
      <c r="R129" s="231"/>
      <c r="S129" s="231"/>
      <c r="T129" s="232"/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T129" s="233" t="s">
        <v>125</v>
      </c>
      <c r="AU129" s="233" t="s">
        <v>83</v>
      </c>
      <c r="AV129" s="12" t="s">
        <v>81</v>
      </c>
      <c r="AW129" s="12" t="s">
        <v>35</v>
      </c>
      <c r="AX129" s="12" t="s">
        <v>73</v>
      </c>
      <c r="AY129" s="233" t="s">
        <v>117</v>
      </c>
    </row>
    <row r="130" s="13" customFormat="1">
      <c r="A130" s="13"/>
      <c r="B130" s="234"/>
      <c r="C130" s="235"/>
      <c r="D130" s="225" t="s">
        <v>125</v>
      </c>
      <c r="E130" s="236" t="s">
        <v>19</v>
      </c>
      <c r="F130" s="237" t="s">
        <v>468</v>
      </c>
      <c r="G130" s="235"/>
      <c r="H130" s="238">
        <v>15.199999999999999</v>
      </c>
      <c r="I130" s="239"/>
      <c r="J130" s="235"/>
      <c r="K130" s="235"/>
      <c r="L130" s="240"/>
      <c r="M130" s="241"/>
      <c r="N130" s="242"/>
      <c r="O130" s="242"/>
      <c r="P130" s="242"/>
      <c r="Q130" s="242"/>
      <c r="R130" s="242"/>
      <c r="S130" s="242"/>
      <c r="T130" s="243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4" t="s">
        <v>125</v>
      </c>
      <c r="AU130" s="244" t="s">
        <v>83</v>
      </c>
      <c r="AV130" s="13" t="s">
        <v>83</v>
      </c>
      <c r="AW130" s="13" t="s">
        <v>35</v>
      </c>
      <c r="AX130" s="13" t="s">
        <v>81</v>
      </c>
      <c r="AY130" s="244" t="s">
        <v>117</v>
      </c>
    </row>
    <row r="131" s="2" customFormat="1" ht="16.5" customHeight="1">
      <c r="A131" s="39"/>
      <c r="B131" s="40"/>
      <c r="C131" s="210" t="s">
        <v>173</v>
      </c>
      <c r="D131" s="210" t="s">
        <v>118</v>
      </c>
      <c r="E131" s="211" t="s">
        <v>469</v>
      </c>
      <c r="F131" s="212" t="s">
        <v>470</v>
      </c>
      <c r="G131" s="213" t="s">
        <v>230</v>
      </c>
      <c r="H131" s="214">
        <v>5</v>
      </c>
      <c r="I131" s="215"/>
      <c r="J131" s="216">
        <f>ROUND(I131*H131,2)</f>
        <v>0</v>
      </c>
      <c r="K131" s="212" t="s">
        <v>122</v>
      </c>
      <c r="L131" s="45"/>
      <c r="M131" s="217" t="s">
        <v>19</v>
      </c>
      <c r="N131" s="218" t="s">
        <v>44</v>
      </c>
      <c r="O131" s="85"/>
      <c r="P131" s="219">
        <f>O131*H131</f>
        <v>0</v>
      </c>
      <c r="Q131" s="219">
        <v>0</v>
      </c>
      <c r="R131" s="219">
        <f>Q131*H131</f>
        <v>0</v>
      </c>
      <c r="S131" s="219">
        <v>0</v>
      </c>
      <c r="T131" s="220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21" t="s">
        <v>116</v>
      </c>
      <c r="AT131" s="221" t="s">
        <v>118</v>
      </c>
      <c r="AU131" s="221" t="s">
        <v>83</v>
      </c>
      <c r="AY131" s="18" t="s">
        <v>117</v>
      </c>
      <c r="BE131" s="222">
        <f>IF(N131="základní",J131,0)</f>
        <v>0</v>
      </c>
      <c r="BF131" s="222">
        <f>IF(N131="snížená",J131,0)</f>
        <v>0</v>
      </c>
      <c r="BG131" s="222">
        <f>IF(N131="zákl. přenesená",J131,0)</f>
        <v>0</v>
      </c>
      <c r="BH131" s="222">
        <f>IF(N131="sníž. přenesená",J131,0)</f>
        <v>0</v>
      </c>
      <c r="BI131" s="222">
        <f>IF(N131="nulová",J131,0)</f>
        <v>0</v>
      </c>
      <c r="BJ131" s="18" t="s">
        <v>81</v>
      </c>
      <c r="BK131" s="222">
        <f>ROUND(I131*H131,2)</f>
        <v>0</v>
      </c>
      <c r="BL131" s="18" t="s">
        <v>116</v>
      </c>
      <c r="BM131" s="221" t="s">
        <v>471</v>
      </c>
    </row>
    <row r="132" s="12" customFormat="1">
      <c r="A132" s="12"/>
      <c r="B132" s="223"/>
      <c r="C132" s="224"/>
      <c r="D132" s="225" t="s">
        <v>125</v>
      </c>
      <c r="E132" s="226" t="s">
        <v>19</v>
      </c>
      <c r="F132" s="227" t="s">
        <v>472</v>
      </c>
      <c r="G132" s="224"/>
      <c r="H132" s="226" t="s">
        <v>19</v>
      </c>
      <c r="I132" s="228"/>
      <c r="J132" s="224"/>
      <c r="K132" s="224"/>
      <c r="L132" s="229"/>
      <c r="M132" s="230"/>
      <c r="N132" s="231"/>
      <c r="O132" s="231"/>
      <c r="P132" s="231"/>
      <c r="Q132" s="231"/>
      <c r="R132" s="231"/>
      <c r="S132" s="231"/>
      <c r="T132" s="232"/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T132" s="233" t="s">
        <v>125</v>
      </c>
      <c r="AU132" s="233" t="s">
        <v>83</v>
      </c>
      <c r="AV132" s="12" t="s">
        <v>81</v>
      </c>
      <c r="AW132" s="12" t="s">
        <v>35</v>
      </c>
      <c r="AX132" s="12" t="s">
        <v>73</v>
      </c>
      <c r="AY132" s="233" t="s">
        <v>117</v>
      </c>
    </row>
    <row r="133" s="12" customFormat="1">
      <c r="A133" s="12"/>
      <c r="B133" s="223"/>
      <c r="C133" s="224"/>
      <c r="D133" s="225" t="s">
        <v>125</v>
      </c>
      <c r="E133" s="226" t="s">
        <v>19</v>
      </c>
      <c r="F133" s="227" t="s">
        <v>473</v>
      </c>
      <c r="G133" s="224"/>
      <c r="H133" s="226" t="s">
        <v>19</v>
      </c>
      <c r="I133" s="228"/>
      <c r="J133" s="224"/>
      <c r="K133" s="224"/>
      <c r="L133" s="229"/>
      <c r="M133" s="230"/>
      <c r="N133" s="231"/>
      <c r="O133" s="231"/>
      <c r="P133" s="231"/>
      <c r="Q133" s="231"/>
      <c r="R133" s="231"/>
      <c r="S133" s="231"/>
      <c r="T133" s="232"/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T133" s="233" t="s">
        <v>125</v>
      </c>
      <c r="AU133" s="233" t="s">
        <v>83</v>
      </c>
      <c r="AV133" s="12" t="s">
        <v>81</v>
      </c>
      <c r="AW133" s="12" t="s">
        <v>35</v>
      </c>
      <c r="AX133" s="12" t="s">
        <v>73</v>
      </c>
      <c r="AY133" s="233" t="s">
        <v>117</v>
      </c>
    </row>
    <row r="134" s="13" customFormat="1">
      <c r="A134" s="13"/>
      <c r="B134" s="234"/>
      <c r="C134" s="235"/>
      <c r="D134" s="225" t="s">
        <v>125</v>
      </c>
      <c r="E134" s="236" t="s">
        <v>19</v>
      </c>
      <c r="F134" s="237" t="s">
        <v>474</v>
      </c>
      <c r="G134" s="235"/>
      <c r="H134" s="238">
        <v>5</v>
      </c>
      <c r="I134" s="239"/>
      <c r="J134" s="235"/>
      <c r="K134" s="235"/>
      <c r="L134" s="240"/>
      <c r="M134" s="241"/>
      <c r="N134" s="242"/>
      <c r="O134" s="242"/>
      <c r="P134" s="242"/>
      <c r="Q134" s="242"/>
      <c r="R134" s="242"/>
      <c r="S134" s="242"/>
      <c r="T134" s="243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4" t="s">
        <v>125</v>
      </c>
      <c r="AU134" s="244" t="s">
        <v>83</v>
      </c>
      <c r="AV134" s="13" t="s">
        <v>83</v>
      </c>
      <c r="AW134" s="13" t="s">
        <v>35</v>
      </c>
      <c r="AX134" s="13" t="s">
        <v>81</v>
      </c>
      <c r="AY134" s="244" t="s">
        <v>117</v>
      </c>
    </row>
    <row r="135" s="2" customFormat="1" ht="16.5" customHeight="1">
      <c r="A135" s="39"/>
      <c r="B135" s="40"/>
      <c r="C135" s="210" t="s">
        <v>179</v>
      </c>
      <c r="D135" s="210" t="s">
        <v>118</v>
      </c>
      <c r="E135" s="211" t="s">
        <v>475</v>
      </c>
      <c r="F135" s="212" t="s">
        <v>476</v>
      </c>
      <c r="G135" s="213" t="s">
        <v>218</v>
      </c>
      <c r="H135" s="214">
        <v>1.3680000000000001</v>
      </c>
      <c r="I135" s="215"/>
      <c r="J135" s="216">
        <f>ROUND(I135*H135,2)</f>
        <v>0</v>
      </c>
      <c r="K135" s="212" t="s">
        <v>122</v>
      </c>
      <c r="L135" s="45"/>
      <c r="M135" s="217" t="s">
        <v>19</v>
      </c>
      <c r="N135" s="218" t="s">
        <v>44</v>
      </c>
      <c r="O135" s="85"/>
      <c r="P135" s="219">
        <f>O135*H135</f>
        <v>0</v>
      </c>
      <c r="Q135" s="219">
        <v>0</v>
      </c>
      <c r="R135" s="219">
        <f>Q135*H135</f>
        <v>0</v>
      </c>
      <c r="S135" s="219">
        <v>0</v>
      </c>
      <c r="T135" s="220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21" t="s">
        <v>116</v>
      </c>
      <c r="AT135" s="221" t="s">
        <v>118</v>
      </c>
      <c r="AU135" s="221" t="s">
        <v>83</v>
      </c>
      <c r="AY135" s="18" t="s">
        <v>117</v>
      </c>
      <c r="BE135" s="222">
        <f>IF(N135="základní",J135,0)</f>
        <v>0</v>
      </c>
      <c r="BF135" s="222">
        <f>IF(N135="snížená",J135,0)</f>
        <v>0</v>
      </c>
      <c r="BG135" s="222">
        <f>IF(N135="zákl. přenesená",J135,0)</f>
        <v>0</v>
      </c>
      <c r="BH135" s="222">
        <f>IF(N135="sníž. přenesená",J135,0)</f>
        <v>0</v>
      </c>
      <c r="BI135" s="222">
        <f>IF(N135="nulová",J135,0)</f>
        <v>0</v>
      </c>
      <c r="BJ135" s="18" t="s">
        <v>81</v>
      </c>
      <c r="BK135" s="222">
        <f>ROUND(I135*H135,2)</f>
        <v>0</v>
      </c>
      <c r="BL135" s="18" t="s">
        <v>116</v>
      </c>
      <c r="BM135" s="221" t="s">
        <v>477</v>
      </c>
    </row>
    <row r="136" s="12" customFormat="1">
      <c r="A136" s="12"/>
      <c r="B136" s="223"/>
      <c r="C136" s="224"/>
      <c r="D136" s="225" t="s">
        <v>125</v>
      </c>
      <c r="E136" s="226" t="s">
        <v>19</v>
      </c>
      <c r="F136" s="227" t="s">
        <v>478</v>
      </c>
      <c r="G136" s="224"/>
      <c r="H136" s="226" t="s">
        <v>19</v>
      </c>
      <c r="I136" s="228"/>
      <c r="J136" s="224"/>
      <c r="K136" s="224"/>
      <c r="L136" s="229"/>
      <c r="M136" s="230"/>
      <c r="N136" s="231"/>
      <c r="O136" s="231"/>
      <c r="P136" s="231"/>
      <c r="Q136" s="231"/>
      <c r="R136" s="231"/>
      <c r="S136" s="231"/>
      <c r="T136" s="232"/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T136" s="233" t="s">
        <v>125</v>
      </c>
      <c r="AU136" s="233" t="s">
        <v>83</v>
      </c>
      <c r="AV136" s="12" t="s">
        <v>81</v>
      </c>
      <c r="AW136" s="12" t="s">
        <v>35</v>
      </c>
      <c r="AX136" s="12" t="s">
        <v>73</v>
      </c>
      <c r="AY136" s="233" t="s">
        <v>117</v>
      </c>
    </row>
    <row r="137" s="13" customFormat="1">
      <c r="A137" s="13"/>
      <c r="B137" s="234"/>
      <c r="C137" s="235"/>
      <c r="D137" s="225" t="s">
        <v>125</v>
      </c>
      <c r="E137" s="236" t="s">
        <v>19</v>
      </c>
      <c r="F137" s="237" t="s">
        <v>479</v>
      </c>
      <c r="G137" s="235"/>
      <c r="H137" s="238">
        <v>1.3680000000000001</v>
      </c>
      <c r="I137" s="239"/>
      <c r="J137" s="235"/>
      <c r="K137" s="235"/>
      <c r="L137" s="240"/>
      <c r="M137" s="241"/>
      <c r="N137" s="242"/>
      <c r="O137" s="242"/>
      <c r="P137" s="242"/>
      <c r="Q137" s="242"/>
      <c r="R137" s="242"/>
      <c r="S137" s="242"/>
      <c r="T137" s="243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4" t="s">
        <v>125</v>
      </c>
      <c r="AU137" s="244" t="s">
        <v>83</v>
      </c>
      <c r="AV137" s="13" t="s">
        <v>83</v>
      </c>
      <c r="AW137" s="13" t="s">
        <v>35</v>
      </c>
      <c r="AX137" s="13" t="s">
        <v>81</v>
      </c>
      <c r="AY137" s="244" t="s">
        <v>117</v>
      </c>
    </row>
    <row r="138" s="2" customFormat="1" ht="16.5" customHeight="1">
      <c r="A138" s="39"/>
      <c r="B138" s="40"/>
      <c r="C138" s="210" t="s">
        <v>184</v>
      </c>
      <c r="D138" s="210" t="s">
        <v>118</v>
      </c>
      <c r="E138" s="211" t="s">
        <v>480</v>
      </c>
      <c r="F138" s="212" t="s">
        <v>481</v>
      </c>
      <c r="G138" s="213" t="s">
        <v>218</v>
      </c>
      <c r="H138" s="214">
        <v>65</v>
      </c>
      <c r="I138" s="215"/>
      <c r="J138" s="216">
        <f>ROUND(I138*H138,2)</f>
        <v>0</v>
      </c>
      <c r="K138" s="212" t="s">
        <v>482</v>
      </c>
      <c r="L138" s="45"/>
      <c r="M138" s="217" t="s">
        <v>19</v>
      </c>
      <c r="N138" s="218" t="s">
        <v>44</v>
      </c>
      <c r="O138" s="85"/>
      <c r="P138" s="219">
        <f>O138*H138</f>
        <v>0</v>
      </c>
      <c r="Q138" s="219">
        <v>0</v>
      </c>
      <c r="R138" s="219">
        <f>Q138*H138</f>
        <v>0</v>
      </c>
      <c r="S138" s="219">
        <v>0</v>
      </c>
      <c r="T138" s="220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21" t="s">
        <v>116</v>
      </c>
      <c r="AT138" s="221" t="s">
        <v>118</v>
      </c>
      <c r="AU138" s="221" t="s">
        <v>83</v>
      </c>
      <c r="AY138" s="18" t="s">
        <v>117</v>
      </c>
      <c r="BE138" s="222">
        <f>IF(N138="základní",J138,0)</f>
        <v>0</v>
      </c>
      <c r="BF138" s="222">
        <f>IF(N138="snížená",J138,0)</f>
        <v>0</v>
      </c>
      <c r="BG138" s="222">
        <f>IF(N138="zákl. přenesená",J138,0)</f>
        <v>0</v>
      </c>
      <c r="BH138" s="222">
        <f>IF(N138="sníž. přenesená",J138,0)</f>
        <v>0</v>
      </c>
      <c r="BI138" s="222">
        <f>IF(N138="nulová",J138,0)</f>
        <v>0</v>
      </c>
      <c r="BJ138" s="18" t="s">
        <v>81</v>
      </c>
      <c r="BK138" s="222">
        <f>ROUND(I138*H138,2)</f>
        <v>0</v>
      </c>
      <c r="BL138" s="18" t="s">
        <v>116</v>
      </c>
      <c r="BM138" s="221" t="s">
        <v>483</v>
      </c>
    </row>
    <row r="139" s="12" customFormat="1">
      <c r="A139" s="12"/>
      <c r="B139" s="223"/>
      <c r="C139" s="224"/>
      <c r="D139" s="225" t="s">
        <v>125</v>
      </c>
      <c r="E139" s="226" t="s">
        <v>19</v>
      </c>
      <c r="F139" s="227" t="s">
        <v>484</v>
      </c>
      <c r="G139" s="224"/>
      <c r="H139" s="226" t="s">
        <v>19</v>
      </c>
      <c r="I139" s="228"/>
      <c r="J139" s="224"/>
      <c r="K139" s="224"/>
      <c r="L139" s="229"/>
      <c r="M139" s="230"/>
      <c r="N139" s="231"/>
      <c r="O139" s="231"/>
      <c r="P139" s="231"/>
      <c r="Q139" s="231"/>
      <c r="R139" s="231"/>
      <c r="S139" s="231"/>
      <c r="T139" s="232"/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T139" s="233" t="s">
        <v>125</v>
      </c>
      <c r="AU139" s="233" t="s">
        <v>83</v>
      </c>
      <c r="AV139" s="12" t="s">
        <v>81</v>
      </c>
      <c r="AW139" s="12" t="s">
        <v>35</v>
      </c>
      <c r="AX139" s="12" t="s">
        <v>73</v>
      </c>
      <c r="AY139" s="233" t="s">
        <v>117</v>
      </c>
    </row>
    <row r="140" s="12" customFormat="1">
      <c r="A140" s="12"/>
      <c r="B140" s="223"/>
      <c r="C140" s="224"/>
      <c r="D140" s="225" t="s">
        <v>125</v>
      </c>
      <c r="E140" s="226" t="s">
        <v>19</v>
      </c>
      <c r="F140" s="227" t="s">
        <v>485</v>
      </c>
      <c r="G140" s="224"/>
      <c r="H140" s="226" t="s">
        <v>19</v>
      </c>
      <c r="I140" s="228"/>
      <c r="J140" s="224"/>
      <c r="K140" s="224"/>
      <c r="L140" s="229"/>
      <c r="M140" s="230"/>
      <c r="N140" s="231"/>
      <c r="O140" s="231"/>
      <c r="P140" s="231"/>
      <c r="Q140" s="231"/>
      <c r="R140" s="231"/>
      <c r="S140" s="231"/>
      <c r="T140" s="232"/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T140" s="233" t="s">
        <v>125</v>
      </c>
      <c r="AU140" s="233" t="s">
        <v>83</v>
      </c>
      <c r="AV140" s="12" t="s">
        <v>81</v>
      </c>
      <c r="AW140" s="12" t="s">
        <v>35</v>
      </c>
      <c r="AX140" s="12" t="s">
        <v>73</v>
      </c>
      <c r="AY140" s="233" t="s">
        <v>117</v>
      </c>
    </row>
    <row r="141" s="13" customFormat="1">
      <c r="A141" s="13"/>
      <c r="B141" s="234"/>
      <c r="C141" s="235"/>
      <c r="D141" s="225" t="s">
        <v>125</v>
      </c>
      <c r="E141" s="236" t="s">
        <v>19</v>
      </c>
      <c r="F141" s="237" t="s">
        <v>425</v>
      </c>
      <c r="G141" s="235"/>
      <c r="H141" s="238">
        <v>65</v>
      </c>
      <c r="I141" s="239"/>
      <c r="J141" s="235"/>
      <c r="K141" s="235"/>
      <c r="L141" s="240"/>
      <c r="M141" s="241"/>
      <c r="N141" s="242"/>
      <c r="O141" s="242"/>
      <c r="P141" s="242"/>
      <c r="Q141" s="242"/>
      <c r="R141" s="242"/>
      <c r="S141" s="242"/>
      <c r="T141" s="243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4" t="s">
        <v>125</v>
      </c>
      <c r="AU141" s="244" t="s">
        <v>83</v>
      </c>
      <c r="AV141" s="13" t="s">
        <v>83</v>
      </c>
      <c r="AW141" s="13" t="s">
        <v>35</v>
      </c>
      <c r="AX141" s="13" t="s">
        <v>81</v>
      </c>
      <c r="AY141" s="244" t="s">
        <v>117</v>
      </c>
    </row>
    <row r="142" s="2" customFormat="1" ht="16.5" customHeight="1">
      <c r="A142" s="39"/>
      <c r="B142" s="40"/>
      <c r="C142" s="210" t="s">
        <v>8</v>
      </c>
      <c r="D142" s="210" t="s">
        <v>118</v>
      </c>
      <c r="E142" s="211" t="s">
        <v>486</v>
      </c>
      <c r="F142" s="212" t="s">
        <v>487</v>
      </c>
      <c r="G142" s="213" t="s">
        <v>218</v>
      </c>
      <c r="H142" s="214">
        <v>29.672999999999998</v>
      </c>
      <c r="I142" s="215"/>
      <c r="J142" s="216">
        <f>ROUND(I142*H142,2)</f>
        <v>0</v>
      </c>
      <c r="K142" s="212" t="s">
        <v>122</v>
      </c>
      <c r="L142" s="45"/>
      <c r="M142" s="217" t="s">
        <v>19</v>
      </c>
      <c r="N142" s="218" t="s">
        <v>44</v>
      </c>
      <c r="O142" s="85"/>
      <c r="P142" s="219">
        <f>O142*H142</f>
        <v>0</v>
      </c>
      <c r="Q142" s="219">
        <v>0</v>
      </c>
      <c r="R142" s="219">
        <f>Q142*H142</f>
        <v>0</v>
      </c>
      <c r="S142" s="219">
        <v>0</v>
      </c>
      <c r="T142" s="220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21" t="s">
        <v>116</v>
      </c>
      <c r="AT142" s="221" t="s">
        <v>118</v>
      </c>
      <c r="AU142" s="221" t="s">
        <v>83</v>
      </c>
      <c r="AY142" s="18" t="s">
        <v>117</v>
      </c>
      <c r="BE142" s="222">
        <f>IF(N142="základní",J142,0)</f>
        <v>0</v>
      </c>
      <c r="BF142" s="222">
        <f>IF(N142="snížená",J142,0)</f>
        <v>0</v>
      </c>
      <c r="BG142" s="222">
        <f>IF(N142="zákl. přenesená",J142,0)</f>
        <v>0</v>
      </c>
      <c r="BH142" s="222">
        <f>IF(N142="sníž. přenesená",J142,0)</f>
        <v>0</v>
      </c>
      <c r="BI142" s="222">
        <f>IF(N142="nulová",J142,0)</f>
        <v>0</v>
      </c>
      <c r="BJ142" s="18" t="s">
        <v>81</v>
      </c>
      <c r="BK142" s="222">
        <f>ROUND(I142*H142,2)</f>
        <v>0</v>
      </c>
      <c r="BL142" s="18" t="s">
        <v>116</v>
      </c>
      <c r="BM142" s="221" t="s">
        <v>488</v>
      </c>
    </row>
    <row r="143" s="12" customFormat="1">
      <c r="A143" s="12"/>
      <c r="B143" s="223"/>
      <c r="C143" s="224"/>
      <c r="D143" s="225" t="s">
        <v>125</v>
      </c>
      <c r="E143" s="226" t="s">
        <v>19</v>
      </c>
      <c r="F143" s="227" t="s">
        <v>489</v>
      </c>
      <c r="G143" s="224"/>
      <c r="H143" s="226" t="s">
        <v>19</v>
      </c>
      <c r="I143" s="228"/>
      <c r="J143" s="224"/>
      <c r="K143" s="224"/>
      <c r="L143" s="229"/>
      <c r="M143" s="230"/>
      <c r="N143" s="231"/>
      <c r="O143" s="231"/>
      <c r="P143" s="231"/>
      <c r="Q143" s="231"/>
      <c r="R143" s="231"/>
      <c r="S143" s="231"/>
      <c r="T143" s="232"/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T143" s="233" t="s">
        <v>125</v>
      </c>
      <c r="AU143" s="233" t="s">
        <v>83</v>
      </c>
      <c r="AV143" s="12" t="s">
        <v>81</v>
      </c>
      <c r="AW143" s="12" t="s">
        <v>35</v>
      </c>
      <c r="AX143" s="12" t="s">
        <v>73</v>
      </c>
      <c r="AY143" s="233" t="s">
        <v>117</v>
      </c>
    </row>
    <row r="144" s="12" customFormat="1">
      <c r="A144" s="12"/>
      <c r="B144" s="223"/>
      <c r="C144" s="224"/>
      <c r="D144" s="225" t="s">
        <v>125</v>
      </c>
      <c r="E144" s="226" t="s">
        <v>19</v>
      </c>
      <c r="F144" s="227" t="s">
        <v>490</v>
      </c>
      <c r="G144" s="224"/>
      <c r="H144" s="226" t="s">
        <v>19</v>
      </c>
      <c r="I144" s="228"/>
      <c r="J144" s="224"/>
      <c r="K144" s="224"/>
      <c r="L144" s="229"/>
      <c r="M144" s="230"/>
      <c r="N144" s="231"/>
      <c r="O144" s="231"/>
      <c r="P144" s="231"/>
      <c r="Q144" s="231"/>
      <c r="R144" s="231"/>
      <c r="S144" s="231"/>
      <c r="T144" s="232"/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T144" s="233" t="s">
        <v>125</v>
      </c>
      <c r="AU144" s="233" t="s">
        <v>83</v>
      </c>
      <c r="AV144" s="12" t="s">
        <v>81</v>
      </c>
      <c r="AW144" s="12" t="s">
        <v>35</v>
      </c>
      <c r="AX144" s="12" t="s">
        <v>73</v>
      </c>
      <c r="AY144" s="233" t="s">
        <v>117</v>
      </c>
    </row>
    <row r="145" s="13" customFormat="1">
      <c r="A145" s="13"/>
      <c r="B145" s="234"/>
      <c r="C145" s="235"/>
      <c r="D145" s="225" t="s">
        <v>125</v>
      </c>
      <c r="E145" s="236" t="s">
        <v>19</v>
      </c>
      <c r="F145" s="237" t="s">
        <v>491</v>
      </c>
      <c r="G145" s="235"/>
      <c r="H145" s="238">
        <v>29.672999999999998</v>
      </c>
      <c r="I145" s="239"/>
      <c r="J145" s="235"/>
      <c r="K145" s="235"/>
      <c r="L145" s="240"/>
      <c r="M145" s="241"/>
      <c r="N145" s="242"/>
      <c r="O145" s="242"/>
      <c r="P145" s="242"/>
      <c r="Q145" s="242"/>
      <c r="R145" s="242"/>
      <c r="S145" s="242"/>
      <c r="T145" s="243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4" t="s">
        <v>125</v>
      </c>
      <c r="AU145" s="244" t="s">
        <v>83</v>
      </c>
      <c r="AV145" s="13" t="s">
        <v>83</v>
      </c>
      <c r="AW145" s="13" t="s">
        <v>35</v>
      </c>
      <c r="AX145" s="13" t="s">
        <v>81</v>
      </c>
      <c r="AY145" s="244" t="s">
        <v>117</v>
      </c>
    </row>
    <row r="146" s="2" customFormat="1" ht="16.5" customHeight="1">
      <c r="A146" s="39"/>
      <c r="B146" s="40"/>
      <c r="C146" s="210" t="s">
        <v>193</v>
      </c>
      <c r="D146" s="210" t="s">
        <v>118</v>
      </c>
      <c r="E146" s="211" t="s">
        <v>492</v>
      </c>
      <c r="F146" s="212" t="s">
        <v>493</v>
      </c>
      <c r="G146" s="213" t="s">
        <v>324</v>
      </c>
      <c r="H146" s="214">
        <v>3.5609999999999999</v>
      </c>
      <c r="I146" s="215"/>
      <c r="J146" s="216">
        <f>ROUND(I146*H146,2)</f>
        <v>0</v>
      </c>
      <c r="K146" s="212" t="s">
        <v>122</v>
      </c>
      <c r="L146" s="45"/>
      <c r="M146" s="217" t="s">
        <v>19</v>
      </c>
      <c r="N146" s="218" t="s">
        <v>44</v>
      </c>
      <c r="O146" s="85"/>
      <c r="P146" s="219">
        <f>O146*H146</f>
        <v>0</v>
      </c>
      <c r="Q146" s="219">
        <v>0</v>
      </c>
      <c r="R146" s="219">
        <f>Q146*H146</f>
        <v>0</v>
      </c>
      <c r="S146" s="219">
        <v>0</v>
      </c>
      <c r="T146" s="220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21" t="s">
        <v>116</v>
      </c>
      <c r="AT146" s="221" t="s">
        <v>118</v>
      </c>
      <c r="AU146" s="221" t="s">
        <v>83</v>
      </c>
      <c r="AY146" s="18" t="s">
        <v>117</v>
      </c>
      <c r="BE146" s="222">
        <f>IF(N146="základní",J146,0)</f>
        <v>0</v>
      </c>
      <c r="BF146" s="222">
        <f>IF(N146="snížená",J146,0)</f>
        <v>0</v>
      </c>
      <c r="BG146" s="222">
        <f>IF(N146="zákl. přenesená",J146,0)</f>
        <v>0</v>
      </c>
      <c r="BH146" s="222">
        <f>IF(N146="sníž. přenesená",J146,0)</f>
        <v>0</v>
      </c>
      <c r="BI146" s="222">
        <f>IF(N146="nulová",J146,0)</f>
        <v>0</v>
      </c>
      <c r="BJ146" s="18" t="s">
        <v>81</v>
      </c>
      <c r="BK146" s="222">
        <f>ROUND(I146*H146,2)</f>
        <v>0</v>
      </c>
      <c r="BL146" s="18" t="s">
        <v>116</v>
      </c>
      <c r="BM146" s="221" t="s">
        <v>494</v>
      </c>
    </row>
    <row r="147" s="12" customFormat="1">
      <c r="A147" s="12"/>
      <c r="B147" s="223"/>
      <c r="C147" s="224"/>
      <c r="D147" s="225" t="s">
        <v>125</v>
      </c>
      <c r="E147" s="226" t="s">
        <v>19</v>
      </c>
      <c r="F147" s="227" t="s">
        <v>495</v>
      </c>
      <c r="G147" s="224"/>
      <c r="H147" s="226" t="s">
        <v>19</v>
      </c>
      <c r="I147" s="228"/>
      <c r="J147" s="224"/>
      <c r="K147" s="224"/>
      <c r="L147" s="229"/>
      <c r="M147" s="230"/>
      <c r="N147" s="231"/>
      <c r="O147" s="231"/>
      <c r="P147" s="231"/>
      <c r="Q147" s="231"/>
      <c r="R147" s="231"/>
      <c r="S147" s="231"/>
      <c r="T147" s="232"/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T147" s="233" t="s">
        <v>125</v>
      </c>
      <c r="AU147" s="233" t="s">
        <v>83</v>
      </c>
      <c r="AV147" s="12" t="s">
        <v>81</v>
      </c>
      <c r="AW147" s="12" t="s">
        <v>35</v>
      </c>
      <c r="AX147" s="12" t="s">
        <v>73</v>
      </c>
      <c r="AY147" s="233" t="s">
        <v>117</v>
      </c>
    </row>
    <row r="148" s="12" customFormat="1">
      <c r="A148" s="12"/>
      <c r="B148" s="223"/>
      <c r="C148" s="224"/>
      <c r="D148" s="225" t="s">
        <v>125</v>
      </c>
      <c r="E148" s="226" t="s">
        <v>19</v>
      </c>
      <c r="F148" s="227" t="s">
        <v>496</v>
      </c>
      <c r="G148" s="224"/>
      <c r="H148" s="226" t="s">
        <v>19</v>
      </c>
      <c r="I148" s="228"/>
      <c r="J148" s="224"/>
      <c r="K148" s="224"/>
      <c r="L148" s="229"/>
      <c r="M148" s="230"/>
      <c r="N148" s="231"/>
      <c r="O148" s="231"/>
      <c r="P148" s="231"/>
      <c r="Q148" s="231"/>
      <c r="R148" s="231"/>
      <c r="S148" s="231"/>
      <c r="T148" s="232"/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T148" s="233" t="s">
        <v>125</v>
      </c>
      <c r="AU148" s="233" t="s">
        <v>83</v>
      </c>
      <c r="AV148" s="12" t="s">
        <v>81</v>
      </c>
      <c r="AW148" s="12" t="s">
        <v>35</v>
      </c>
      <c r="AX148" s="12" t="s">
        <v>73</v>
      </c>
      <c r="AY148" s="233" t="s">
        <v>117</v>
      </c>
    </row>
    <row r="149" s="13" customFormat="1">
      <c r="A149" s="13"/>
      <c r="B149" s="234"/>
      <c r="C149" s="235"/>
      <c r="D149" s="225" t="s">
        <v>125</v>
      </c>
      <c r="E149" s="236" t="s">
        <v>19</v>
      </c>
      <c r="F149" s="237" t="s">
        <v>497</v>
      </c>
      <c r="G149" s="235"/>
      <c r="H149" s="238">
        <v>3.5609999999999999</v>
      </c>
      <c r="I149" s="239"/>
      <c r="J149" s="235"/>
      <c r="K149" s="235"/>
      <c r="L149" s="240"/>
      <c r="M149" s="241"/>
      <c r="N149" s="242"/>
      <c r="O149" s="242"/>
      <c r="P149" s="242"/>
      <c r="Q149" s="242"/>
      <c r="R149" s="242"/>
      <c r="S149" s="242"/>
      <c r="T149" s="243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4" t="s">
        <v>125</v>
      </c>
      <c r="AU149" s="244" t="s">
        <v>83</v>
      </c>
      <c r="AV149" s="13" t="s">
        <v>83</v>
      </c>
      <c r="AW149" s="13" t="s">
        <v>35</v>
      </c>
      <c r="AX149" s="13" t="s">
        <v>81</v>
      </c>
      <c r="AY149" s="244" t="s">
        <v>117</v>
      </c>
    </row>
    <row r="150" s="2" customFormat="1" ht="16.5" customHeight="1">
      <c r="A150" s="39"/>
      <c r="B150" s="40"/>
      <c r="C150" s="210" t="s">
        <v>199</v>
      </c>
      <c r="D150" s="210" t="s">
        <v>118</v>
      </c>
      <c r="E150" s="211" t="s">
        <v>498</v>
      </c>
      <c r="F150" s="212" t="s">
        <v>499</v>
      </c>
      <c r="G150" s="213" t="s">
        <v>230</v>
      </c>
      <c r="H150" s="214">
        <v>115</v>
      </c>
      <c r="I150" s="215"/>
      <c r="J150" s="216">
        <f>ROUND(I150*H150,2)</f>
        <v>0</v>
      </c>
      <c r="K150" s="212" t="s">
        <v>122</v>
      </c>
      <c r="L150" s="45"/>
      <c r="M150" s="217" t="s">
        <v>19</v>
      </c>
      <c r="N150" s="218" t="s">
        <v>44</v>
      </c>
      <c r="O150" s="85"/>
      <c r="P150" s="219">
        <f>O150*H150</f>
        <v>0</v>
      </c>
      <c r="Q150" s="219">
        <v>0</v>
      </c>
      <c r="R150" s="219">
        <f>Q150*H150</f>
        <v>0</v>
      </c>
      <c r="S150" s="219">
        <v>0</v>
      </c>
      <c r="T150" s="220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21" t="s">
        <v>116</v>
      </c>
      <c r="AT150" s="221" t="s">
        <v>118</v>
      </c>
      <c r="AU150" s="221" t="s">
        <v>83</v>
      </c>
      <c r="AY150" s="18" t="s">
        <v>117</v>
      </c>
      <c r="BE150" s="222">
        <f>IF(N150="základní",J150,0)</f>
        <v>0</v>
      </c>
      <c r="BF150" s="222">
        <f>IF(N150="snížená",J150,0)</f>
        <v>0</v>
      </c>
      <c r="BG150" s="222">
        <f>IF(N150="zákl. přenesená",J150,0)</f>
        <v>0</v>
      </c>
      <c r="BH150" s="222">
        <f>IF(N150="sníž. přenesená",J150,0)</f>
        <v>0</v>
      </c>
      <c r="BI150" s="222">
        <f>IF(N150="nulová",J150,0)</f>
        <v>0</v>
      </c>
      <c r="BJ150" s="18" t="s">
        <v>81</v>
      </c>
      <c r="BK150" s="222">
        <f>ROUND(I150*H150,2)</f>
        <v>0</v>
      </c>
      <c r="BL150" s="18" t="s">
        <v>116</v>
      </c>
      <c r="BM150" s="221" t="s">
        <v>500</v>
      </c>
    </row>
    <row r="151" s="12" customFormat="1">
      <c r="A151" s="12"/>
      <c r="B151" s="223"/>
      <c r="C151" s="224"/>
      <c r="D151" s="225" t="s">
        <v>125</v>
      </c>
      <c r="E151" s="226" t="s">
        <v>19</v>
      </c>
      <c r="F151" s="227" t="s">
        <v>501</v>
      </c>
      <c r="G151" s="224"/>
      <c r="H151" s="226" t="s">
        <v>19</v>
      </c>
      <c r="I151" s="228"/>
      <c r="J151" s="224"/>
      <c r="K151" s="224"/>
      <c r="L151" s="229"/>
      <c r="M151" s="230"/>
      <c r="N151" s="231"/>
      <c r="O151" s="231"/>
      <c r="P151" s="231"/>
      <c r="Q151" s="231"/>
      <c r="R151" s="231"/>
      <c r="S151" s="231"/>
      <c r="T151" s="232"/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T151" s="233" t="s">
        <v>125</v>
      </c>
      <c r="AU151" s="233" t="s">
        <v>83</v>
      </c>
      <c r="AV151" s="12" t="s">
        <v>81</v>
      </c>
      <c r="AW151" s="12" t="s">
        <v>35</v>
      </c>
      <c r="AX151" s="12" t="s">
        <v>73</v>
      </c>
      <c r="AY151" s="233" t="s">
        <v>117</v>
      </c>
    </row>
    <row r="152" s="13" customFormat="1">
      <c r="A152" s="13"/>
      <c r="B152" s="234"/>
      <c r="C152" s="235"/>
      <c r="D152" s="225" t="s">
        <v>125</v>
      </c>
      <c r="E152" s="236" t="s">
        <v>19</v>
      </c>
      <c r="F152" s="237" t="s">
        <v>502</v>
      </c>
      <c r="G152" s="235"/>
      <c r="H152" s="238">
        <v>115</v>
      </c>
      <c r="I152" s="239"/>
      <c r="J152" s="235"/>
      <c r="K152" s="235"/>
      <c r="L152" s="240"/>
      <c r="M152" s="241"/>
      <c r="N152" s="242"/>
      <c r="O152" s="242"/>
      <c r="P152" s="242"/>
      <c r="Q152" s="242"/>
      <c r="R152" s="242"/>
      <c r="S152" s="242"/>
      <c r="T152" s="243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4" t="s">
        <v>125</v>
      </c>
      <c r="AU152" s="244" t="s">
        <v>83</v>
      </c>
      <c r="AV152" s="13" t="s">
        <v>83</v>
      </c>
      <c r="AW152" s="13" t="s">
        <v>35</v>
      </c>
      <c r="AX152" s="13" t="s">
        <v>81</v>
      </c>
      <c r="AY152" s="244" t="s">
        <v>117</v>
      </c>
    </row>
    <row r="153" s="2" customFormat="1" ht="16.5" customHeight="1">
      <c r="A153" s="39"/>
      <c r="B153" s="40"/>
      <c r="C153" s="210" t="s">
        <v>203</v>
      </c>
      <c r="D153" s="210" t="s">
        <v>118</v>
      </c>
      <c r="E153" s="211" t="s">
        <v>503</v>
      </c>
      <c r="F153" s="212" t="s">
        <v>504</v>
      </c>
      <c r="G153" s="213" t="s">
        <v>218</v>
      </c>
      <c r="H153" s="214">
        <v>6.7199999999999998</v>
      </c>
      <c r="I153" s="215"/>
      <c r="J153" s="216">
        <f>ROUND(I153*H153,2)</f>
        <v>0</v>
      </c>
      <c r="K153" s="212" t="s">
        <v>122</v>
      </c>
      <c r="L153" s="45"/>
      <c r="M153" s="217" t="s">
        <v>19</v>
      </c>
      <c r="N153" s="218" t="s">
        <v>44</v>
      </c>
      <c r="O153" s="85"/>
      <c r="P153" s="219">
        <f>O153*H153</f>
        <v>0</v>
      </c>
      <c r="Q153" s="219">
        <v>0</v>
      </c>
      <c r="R153" s="219">
        <f>Q153*H153</f>
        <v>0</v>
      </c>
      <c r="S153" s="219">
        <v>0</v>
      </c>
      <c r="T153" s="220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21" t="s">
        <v>116</v>
      </c>
      <c r="AT153" s="221" t="s">
        <v>118</v>
      </c>
      <c r="AU153" s="221" t="s">
        <v>83</v>
      </c>
      <c r="AY153" s="18" t="s">
        <v>117</v>
      </c>
      <c r="BE153" s="222">
        <f>IF(N153="základní",J153,0)</f>
        <v>0</v>
      </c>
      <c r="BF153" s="222">
        <f>IF(N153="snížená",J153,0)</f>
        <v>0</v>
      </c>
      <c r="BG153" s="222">
        <f>IF(N153="zákl. přenesená",J153,0)</f>
        <v>0</v>
      </c>
      <c r="BH153" s="222">
        <f>IF(N153="sníž. přenesená",J153,0)</f>
        <v>0</v>
      </c>
      <c r="BI153" s="222">
        <f>IF(N153="nulová",J153,0)</f>
        <v>0</v>
      </c>
      <c r="BJ153" s="18" t="s">
        <v>81</v>
      </c>
      <c r="BK153" s="222">
        <f>ROUND(I153*H153,2)</f>
        <v>0</v>
      </c>
      <c r="BL153" s="18" t="s">
        <v>116</v>
      </c>
      <c r="BM153" s="221" t="s">
        <v>505</v>
      </c>
    </row>
    <row r="154" s="12" customFormat="1">
      <c r="A154" s="12"/>
      <c r="B154" s="223"/>
      <c r="C154" s="224"/>
      <c r="D154" s="225" t="s">
        <v>125</v>
      </c>
      <c r="E154" s="226" t="s">
        <v>19</v>
      </c>
      <c r="F154" s="227" t="s">
        <v>506</v>
      </c>
      <c r="G154" s="224"/>
      <c r="H154" s="226" t="s">
        <v>19</v>
      </c>
      <c r="I154" s="228"/>
      <c r="J154" s="224"/>
      <c r="K154" s="224"/>
      <c r="L154" s="229"/>
      <c r="M154" s="230"/>
      <c r="N154" s="231"/>
      <c r="O154" s="231"/>
      <c r="P154" s="231"/>
      <c r="Q154" s="231"/>
      <c r="R154" s="231"/>
      <c r="S154" s="231"/>
      <c r="T154" s="232"/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T154" s="233" t="s">
        <v>125</v>
      </c>
      <c r="AU154" s="233" t="s">
        <v>83</v>
      </c>
      <c r="AV154" s="12" t="s">
        <v>81</v>
      </c>
      <c r="AW154" s="12" t="s">
        <v>35</v>
      </c>
      <c r="AX154" s="12" t="s">
        <v>73</v>
      </c>
      <c r="AY154" s="233" t="s">
        <v>117</v>
      </c>
    </row>
    <row r="155" s="12" customFormat="1">
      <c r="A155" s="12"/>
      <c r="B155" s="223"/>
      <c r="C155" s="224"/>
      <c r="D155" s="225" t="s">
        <v>125</v>
      </c>
      <c r="E155" s="226" t="s">
        <v>19</v>
      </c>
      <c r="F155" s="227" t="s">
        <v>507</v>
      </c>
      <c r="G155" s="224"/>
      <c r="H155" s="226" t="s">
        <v>19</v>
      </c>
      <c r="I155" s="228"/>
      <c r="J155" s="224"/>
      <c r="K155" s="224"/>
      <c r="L155" s="229"/>
      <c r="M155" s="230"/>
      <c r="N155" s="231"/>
      <c r="O155" s="231"/>
      <c r="P155" s="231"/>
      <c r="Q155" s="231"/>
      <c r="R155" s="231"/>
      <c r="S155" s="231"/>
      <c r="T155" s="232"/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T155" s="233" t="s">
        <v>125</v>
      </c>
      <c r="AU155" s="233" t="s">
        <v>83</v>
      </c>
      <c r="AV155" s="12" t="s">
        <v>81</v>
      </c>
      <c r="AW155" s="12" t="s">
        <v>35</v>
      </c>
      <c r="AX155" s="12" t="s">
        <v>73</v>
      </c>
      <c r="AY155" s="233" t="s">
        <v>117</v>
      </c>
    </row>
    <row r="156" s="13" customFormat="1">
      <c r="A156" s="13"/>
      <c r="B156" s="234"/>
      <c r="C156" s="235"/>
      <c r="D156" s="225" t="s">
        <v>125</v>
      </c>
      <c r="E156" s="236" t="s">
        <v>19</v>
      </c>
      <c r="F156" s="237" t="s">
        <v>508</v>
      </c>
      <c r="G156" s="235"/>
      <c r="H156" s="238">
        <v>6.7199999999999998</v>
      </c>
      <c r="I156" s="239"/>
      <c r="J156" s="235"/>
      <c r="K156" s="235"/>
      <c r="L156" s="240"/>
      <c r="M156" s="241"/>
      <c r="N156" s="242"/>
      <c r="O156" s="242"/>
      <c r="P156" s="242"/>
      <c r="Q156" s="242"/>
      <c r="R156" s="242"/>
      <c r="S156" s="242"/>
      <c r="T156" s="243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4" t="s">
        <v>125</v>
      </c>
      <c r="AU156" s="244" t="s">
        <v>83</v>
      </c>
      <c r="AV156" s="13" t="s">
        <v>83</v>
      </c>
      <c r="AW156" s="13" t="s">
        <v>35</v>
      </c>
      <c r="AX156" s="13" t="s">
        <v>81</v>
      </c>
      <c r="AY156" s="244" t="s">
        <v>117</v>
      </c>
    </row>
    <row r="157" s="11" customFormat="1" ht="22.8" customHeight="1">
      <c r="A157" s="11"/>
      <c r="B157" s="196"/>
      <c r="C157" s="197"/>
      <c r="D157" s="198" t="s">
        <v>72</v>
      </c>
      <c r="E157" s="255" t="s">
        <v>132</v>
      </c>
      <c r="F157" s="255" t="s">
        <v>509</v>
      </c>
      <c r="G157" s="197"/>
      <c r="H157" s="197"/>
      <c r="I157" s="200"/>
      <c r="J157" s="256">
        <f>BK157</f>
        <v>0</v>
      </c>
      <c r="K157" s="197"/>
      <c r="L157" s="202"/>
      <c r="M157" s="203"/>
      <c r="N157" s="204"/>
      <c r="O157" s="204"/>
      <c r="P157" s="205">
        <f>SUM(P158:P181)</f>
        <v>0</v>
      </c>
      <c r="Q157" s="204"/>
      <c r="R157" s="205">
        <f>SUM(R158:R181)</f>
        <v>0</v>
      </c>
      <c r="S157" s="204"/>
      <c r="T157" s="206">
        <f>SUM(T158:T181)</f>
        <v>0</v>
      </c>
      <c r="U157" s="11"/>
      <c r="V157" s="11"/>
      <c r="W157" s="11"/>
      <c r="X157" s="11"/>
      <c r="Y157" s="11"/>
      <c r="Z157" s="11"/>
      <c r="AA157" s="11"/>
      <c r="AB157" s="11"/>
      <c r="AC157" s="11"/>
      <c r="AD157" s="11"/>
      <c r="AE157" s="11"/>
      <c r="AR157" s="207" t="s">
        <v>81</v>
      </c>
      <c r="AT157" s="208" t="s">
        <v>72</v>
      </c>
      <c r="AU157" s="208" t="s">
        <v>81</v>
      </c>
      <c r="AY157" s="207" t="s">
        <v>117</v>
      </c>
      <c r="BK157" s="209">
        <f>SUM(BK158:BK181)</f>
        <v>0</v>
      </c>
    </row>
    <row r="158" s="2" customFormat="1" ht="16.5" customHeight="1">
      <c r="A158" s="39"/>
      <c r="B158" s="40"/>
      <c r="C158" s="210" t="s">
        <v>356</v>
      </c>
      <c r="D158" s="210" t="s">
        <v>118</v>
      </c>
      <c r="E158" s="211" t="s">
        <v>510</v>
      </c>
      <c r="F158" s="212" t="s">
        <v>511</v>
      </c>
      <c r="G158" s="213" t="s">
        <v>512</v>
      </c>
      <c r="H158" s="214">
        <v>120</v>
      </c>
      <c r="I158" s="215"/>
      <c r="J158" s="216">
        <f>ROUND(I158*H158,2)</f>
        <v>0</v>
      </c>
      <c r="K158" s="212" t="s">
        <v>122</v>
      </c>
      <c r="L158" s="45"/>
      <c r="M158" s="217" t="s">
        <v>19</v>
      </c>
      <c r="N158" s="218" t="s">
        <v>44</v>
      </c>
      <c r="O158" s="85"/>
      <c r="P158" s="219">
        <f>O158*H158</f>
        <v>0</v>
      </c>
      <c r="Q158" s="219">
        <v>0</v>
      </c>
      <c r="R158" s="219">
        <f>Q158*H158</f>
        <v>0</v>
      </c>
      <c r="S158" s="219">
        <v>0</v>
      </c>
      <c r="T158" s="220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21" t="s">
        <v>116</v>
      </c>
      <c r="AT158" s="221" t="s">
        <v>118</v>
      </c>
      <c r="AU158" s="221" t="s">
        <v>83</v>
      </c>
      <c r="AY158" s="18" t="s">
        <v>117</v>
      </c>
      <c r="BE158" s="222">
        <f>IF(N158="základní",J158,0)</f>
        <v>0</v>
      </c>
      <c r="BF158" s="222">
        <f>IF(N158="snížená",J158,0)</f>
        <v>0</v>
      </c>
      <c r="BG158" s="222">
        <f>IF(N158="zákl. přenesená",J158,0)</f>
        <v>0</v>
      </c>
      <c r="BH158" s="222">
        <f>IF(N158="sníž. přenesená",J158,0)</f>
        <v>0</v>
      </c>
      <c r="BI158" s="222">
        <f>IF(N158="nulová",J158,0)</f>
        <v>0</v>
      </c>
      <c r="BJ158" s="18" t="s">
        <v>81</v>
      </c>
      <c r="BK158" s="222">
        <f>ROUND(I158*H158,2)</f>
        <v>0</v>
      </c>
      <c r="BL158" s="18" t="s">
        <v>116</v>
      </c>
      <c r="BM158" s="221" t="s">
        <v>513</v>
      </c>
    </row>
    <row r="159" s="12" customFormat="1">
      <c r="A159" s="12"/>
      <c r="B159" s="223"/>
      <c r="C159" s="224"/>
      <c r="D159" s="225" t="s">
        <v>125</v>
      </c>
      <c r="E159" s="226" t="s">
        <v>19</v>
      </c>
      <c r="F159" s="227" t="s">
        <v>514</v>
      </c>
      <c r="G159" s="224"/>
      <c r="H159" s="226" t="s">
        <v>19</v>
      </c>
      <c r="I159" s="228"/>
      <c r="J159" s="224"/>
      <c r="K159" s="224"/>
      <c r="L159" s="229"/>
      <c r="M159" s="230"/>
      <c r="N159" s="231"/>
      <c r="O159" s="231"/>
      <c r="P159" s="231"/>
      <c r="Q159" s="231"/>
      <c r="R159" s="231"/>
      <c r="S159" s="231"/>
      <c r="T159" s="232"/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T159" s="233" t="s">
        <v>125</v>
      </c>
      <c r="AU159" s="233" t="s">
        <v>83</v>
      </c>
      <c r="AV159" s="12" t="s">
        <v>81</v>
      </c>
      <c r="AW159" s="12" t="s">
        <v>35</v>
      </c>
      <c r="AX159" s="12" t="s">
        <v>73</v>
      </c>
      <c r="AY159" s="233" t="s">
        <v>117</v>
      </c>
    </row>
    <row r="160" s="12" customFormat="1">
      <c r="A160" s="12"/>
      <c r="B160" s="223"/>
      <c r="C160" s="224"/>
      <c r="D160" s="225" t="s">
        <v>125</v>
      </c>
      <c r="E160" s="226" t="s">
        <v>19</v>
      </c>
      <c r="F160" s="227" t="s">
        <v>515</v>
      </c>
      <c r="G160" s="224"/>
      <c r="H160" s="226" t="s">
        <v>19</v>
      </c>
      <c r="I160" s="228"/>
      <c r="J160" s="224"/>
      <c r="K160" s="224"/>
      <c r="L160" s="229"/>
      <c r="M160" s="230"/>
      <c r="N160" s="231"/>
      <c r="O160" s="231"/>
      <c r="P160" s="231"/>
      <c r="Q160" s="231"/>
      <c r="R160" s="231"/>
      <c r="S160" s="231"/>
      <c r="T160" s="232"/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T160" s="233" t="s">
        <v>125</v>
      </c>
      <c r="AU160" s="233" t="s">
        <v>83</v>
      </c>
      <c r="AV160" s="12" t="s">
        <v>81</v>
      </c>
      <c r="AW160" s="12" t="s">
        <v>35</v>
      </c>
      <c r="AX160" s="12" t="s">
        <v>73</v>
      </c>
      <c r="AY160" s="233" t="s">
        <v>117</v>
      </c>
    </row>
    <row r="161" s="13" customFormat="1">
      <c r="A161" s="13"/>
      <c r="B161" s="234"/>
      <c r="C161" s="235"/>
      <c r="D161" s="225" t="s">
        <v>125</v>
      </c>
      <c r="E161" s="236" t="s">
        <v>19</v>
      </c>
      <c r="F161" s="237" t="s">
        <v>516</v>
      </c>
      <c r="G161" s="235"/>
      <c r="H161" s="238">
        <v>120</v>
      </c>
      <c r="I161" s="239"/>
      <c r="J161" s="235"/>
      <c r="K161" s="235"/>
      <c r="L161" s="240"/>
      <c r="M161" s="241"/>
      <c r="N161" s="242"/>
      <c r="O161" s="242"/>
      <c r="P161" s="242"/>
      <c r="Q161" s="242"/>
      <c r="R161" s="242"/>
      <c r="S161" s="242"/>
      <c r="T161" s="243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4" t="s">
        <v>125</v>
      </c>
      <c r="AU161" s="244" t="s">
        <v>83</v>
      </c>
      <c r="AV161" s="13" t="s">
        <v>83</v>
      </c>
      <c r="AW161" s="13" t="s">
        <v>35</v>
      </c>
      <c r="AX161" s="13" t="s">
        <v>81</v>
      </c>
      <c r="AY161" s="244" t="s">
        <v>117</v>
      </c>
    </row>
    <row r="162" s="2" customFormat="1" ht="16.5" customHeight="1">
      <c r="A162" s="39"/>
      <c r="B162" s="40"/>
      <c r="C162" s="210" t="s">
        <v>517</v>
      </c>
      <c r="D162" s="210" t="s">
        <v>118</v>
      </c>
      <c r="E162" s="211" t="s">
        <v>518</v>
      </c>
      <c r="F162" s="212" t="s">
        <v>519</v>
      </c>
      <c r="G162" s="213" t="s">
        <v>218</v>
      </c>
      <c r="H162" s="214">
        <v>5</v>
      </c>
      <c r="I162" s="215"/>
      <c r="J162" s="216">
        <f>ROUND(I162*H162,2)</f>
        <v>0</v>
      </c>
      <c r="K162" s="212" t="s">
        <v>122</v>
      </c>
      <c r="L162" s="45"/>
      <c r="M162" s="217" t="s">
        <v>19</v>
      </c>
      <c r="N162" s="218" t="s">
        <v>44</v>
      </c>
      <c r="O162" s="85"/>
      <c r="P162" s="219">
        <f>O162*H162</f>
        <v>0</v>
      </c>
      <c r="Q162" s="219">
        <v>0</v>
      </c>
      <c r="R162" s="219">
        <f>Q162*H162</f>
        <v>0</v>
      </c>
      <c r="S162" s="219">
        <v>0</v>
      </c>
      <c r="T162" s="220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21" t="s">
        <v>116</v>
      </c>
      <c r="AT162" s="221" t="s">
        <v>118</v>
      </c>
      <c r="AU162" s="221" t="s">
        <v>83</v>
      </c>
      <c r="AY162" s="18" t="s">
        <v>117</v>
      </c>
      <c r="BE162" s="222">
        <f>IF(N162="základní",J162,0)</f>
        <v>0</v>
      </c>
      <c r="BF162" s="222">
        <f>IF(N162="snížená",J162,0)</f>
        <v>0</v>
      </c>
      <c r="BG162" s="222">
        <f>IF(N162="zákl. přenesená",J162,0)</f>
        <v>0</v>
      </c>
      <c r="BH162" s="222">
        <f>IF(N162="sníž. přenesená",J162,0)</f>
        <v>0</v>
      </c>
      <c r="BI162" s="222">
        <f>IF(N162="nulová",J162,0)</f>
        <v>0</v>
      </c>
      <c r="BJ162" s="18" t="s">
        <v>81</v>
      </c>
      <c r="BK162" s="222">
        <f>ROUND(I162*H162,2)</f>
        <v>0</v>
      </c>
      <c r="BL162" s="18" t="s">
        <v>116</v>
      </c>
      <c r="BM162" s="221" t="s">
        <v>520</v>
      </c>
    </row>
    <row r="163" s="12" customFormat="1">
      <c r="A163" s="12"/>
      <c r="B163" s="223"/>
      <c r="C163" s="224"/>
      <c r="D163" s="225" t="s">
        <v>125</v>
      </c>
      <c r="E163" s="226" t="s">
        <v>19</v>
      </c>
      <c r="F163" s="227" t="s">
        <v>434</v>
      </c>
      <c r="G163" s="224"/>
      <c r="H163" s="226" t="s">
        <v>19</v>
      </c>
      <c r="I163" s="228"/>
      <c r="J163" s="224"/>
      <c r="K163" s="224"/>
      <c r="L163" s="229"/>
      <c r="M163" s="230"/>
      <c r="N163" s="231"/>
      <c r="O163" s="231"/>
      <c r="P163" s="231"/>
      <c r="Q163" s="231"/>
      <c r="R163" s="231"/>
      <c r="S163" s="231"/>
      <c r="T163" s="232"/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T163" s="233" t="s">
        <v>125</v>
      </c>
      <c r="AU163" s="233" t="s">
        <v>83</v>
      </c>
      <c r="AV163" s="12" t="s">
        <v>81</v>
      </c>
      <c r="AW163" s="12" t="s">
        <v>35</v>
      </c>
      <c r="AX163" s="12" t="s">
        <v>73</v>
      </c>
      <c r="AY163" s="233" t="s">
        <v>117</v>
      </c>
    </row>
    <row r="164" s="13" customFormat="1">
      <c r="A164" s="13"/>
      <c r="B164" s="234"/>
      <c r="C164" s="235"/>
      <c r="D164" s="225" t="s">
        <v>125</v>
      </c>
      <c r="E164" s="236" t="s">
        <v>19</v>
      </c>
      <c r="F164" s="237" t="s">
        <v>521</v>
      </c>
      <c r="G164" s="235"/>
      <c r="H164" s="238">
        <v>5</v>
      </c>
      <c r="I164" s="239"/>
      <c r="J164" s="235"/>
      <c r="K164" s="235"/>
      <c r="L164" s="240"/>
      <c r="M164" s="241"/>
      <c r="N164" s="242"/>
      <c r="O164" s="242"/>
      <c r="P164" s="242"/>
      <c r="Q164" s="242"/>
      <c r="R164" s="242"/>
      <c r="S164" s="242"/>
      <c r="T164" s="243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4" t="s">
        <v>125</v>
      </c>
      <c r="AU164" s="244" t="s">
        <v>83</v>
      </c>
      <c r="AV164" s="13" t="s">
        <v>83</v>
      </c>
      <c r="AW164" s="13" t="s">
        <v>35</v>
      </c>
      <c r="AX164" s="13" t="s">
        <v>81</v>
      </c>
      <c r="AY164" s="244" t="s">
        <v>117</v>
      </c>
    </row>
    <row r="165" s="2" customFormat="1" ht="16.5" customHeight="1">
      <c r="A165" s="39"/>
      <c r="B165" s="40"/>
      <c r="C165" s="210" t="s">
        <v>7</v>
      </c>
      <c r="D165" s="210" t="s">
        <v>118</v>
      </c>
      <c r="E165" s="211" t="s">
        <v>522</v>
      </c>
      <c r="F165" s="212" t="s">
        <v>523</v>
      </c>
      <c r="G165" s="213" t="s">
        <v>324</v>
      </c>
      <c r="H165" s="214">
        <v>0.75</v>
      </c>
      <c r="I165" s="215"/>
      <c r="J165" s="216">
        <f>ROUND(I165*H165,2)</f>
        <v>0</v>
      </c>
      <c r="K165" s="212" t="s">
        <v>122</v>
      </c>
      <c r="L165" s="45"/>
      <c r="M165" s="217" t="s">
        <v>19</v>
      </c>
      <c r="N165" s="218" t="s">
        <v>44</v>
      </c>
      <c r="O165" s="85"/>
      <c r="P165" s="219">
        <f>O165*H165</f>
        <v>0</v>
      </c>
      <c r="Q165" s="219">
        <v>0</v>
      </c>
      <c r="R165" s="219">
        <f>Q165*H165</f>
        <v>0</v>
      </c>
      <c r="S165" s="219">
        <v>0</v>
      </c>
      <c r="T165" s="220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21" t="s">
        <v>116</v>
      </c>
      <c r="AT165" s="221" t="s">
        <v>118</v>
      </c>
      <c r="AU165" s="221" t="s">
        <v>83</v>
      </c>
      <c r="AY165" s="18" t="s">
        <v>117</v>
      </c>
      <c r="BE165" s="222">
        <f>IF(N165="základní",J165,0)</f>
        <v>0</v>
      </c>
      <c r="BF165" s="222">
        <f>IF(N165="snížená",J165,0)</f>
        <v>0</v>
      </c>
      <c r="BG165" s="222">
        <f>IF(N165="zákl. přenesená",J165,0)</f>
        <v>0</v>
      </c>
      <c r="BH165" s="222">
        <f>IF(N165="sníž. přenesená",J165,0)</f>
        <v>0</v>
      </c>
      <c r="BI165" s="222">
        <f>IF(N165="nulová",J165,0)</f>
        <v>0</v>
      </c>
      <c r="BJ165" s="18" t="s">
        <v>81</v>
      </c>
      <c r="BK165" s="222">
        <f>ROUND(I165*H165,2)</f>
        <v>0</v>
      </c>
      <c r="BL165" s="18" t="s">
        <v>116</v>
      </c>
      <c r="BM165" s="221" t="s">
        <v>524</v>
      </c>
    </row>
    <row r="166" s="12" customFormat="1">
      <c r="A166" s="12"/>
      <c r="B166" s="223"/>
      <c r="C166" s="224"/>
      <c r="D166" s="225" t="s">
        <v>125</v>
      </c>
      <c r="E166" s="226" t="s">
        <v>19</v>
      </c>
      <c r="F166" s="227" t="s">
        <v>525</v>
      </c>
      <c r="G166" s="224"/>
      <c r="H166" s="226" t="s">
        <v>19</v>
      </c>
      <c r="I166" s="228"/>
      <c r="J166" s="224"/>
      <c r="K166" s="224"/>
      <c r="L166" s="229"/>
      <c r="M166" s="230"/>
      <c r="N166" s="231"/>
      <c r="O166" s="231"/>
      <c r="P166" s="231"/>
      <c r="Q166" s="231"/>
      <c r="R166" s="231"/>
      <c r="S166" s="231"/>
      <c r="T166" s="232"/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T166" s="233" t="s">
        <v>125</v>
      </c>
      <c r="AU166" s="233" t="s">
        <v>83</v>
      </c>
      <c r="AV166" s="12" t="s">
        <v>81</v>
      </c>
      <c r="AW166" s="12" t="s">
        <v>35</v>
      </c>
      <c r="AX166" s="12" t="s">
        <v>73</v>
      </c>
      <c r="AY166" s="233" t="s">
        <v>117</v>
      </c>
    </row>
    <row r="167" s="12" customFormat="1">
      <c r="A167" s="12"/>
      <c r="B167" s="223"/>
      <c r="C167" s="224"/>
      <c r="D167" s="225" t="s">
        <v>125</v>
      </c>
      <c r="E167" s="226" t="s">
        <v>19</v>
      </c>
      <c r="F167" s="227" t="s">
        <v>526</v>
      </c>
      <c r="G167" s="224"/>
      <c r="H167" s="226" t="s">
        <v>19</v>
      </c>
      <c r="I167" s="228"/>
      <c r="J167" s="224"/>
      <c r="K167" s="224"/>
      <c r="L167" s="229"/>
      <c r="M167" s="230"/>
      <c r="N167" s="231"/>
      <c r="O167" s="231"/>
      <c r="P167" s="231"/>
      <c r="Q167" s="231"/>
      <c r="R167" s="231"/>
      <c r="S167" s="231"/>
      <c r="T167" s="232"/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T167" s="233" t="s">
        <v>125</v>
      </c>
      <c r="AU167" s="233" t="s">
        <v>83</v>
      </c>
      <c r="AV167" s="12" t="s">
        <v>81</v>
      </c>
      <c r="AW167" s="12" t="s">
        <v>35</v>
      </c>
      <c r="AX167" s="12" t="s">
        <v>73</v>
      </c>
      <c r="AY167" s="233" t="s">
        <v>117</v>
      </c>
    </row>
    <row r="168" s="13" customFormat="1">
      <c r="A168" s="13"/>
      <c r="B168" s="234"/>
      <c r="C168" s="235"/>
      <c r="D168" s="225" t="s">
        <v>125</v>
      </c>
      <c r="E168" s="236" t="s">
        <v>19</v>
      </c>
      <c r="F168" s="237" t="s">
        <v>527</v>
      </c>
      <c r="G168" s="235"/>
      <c r="H168" s="238">
        <v>0.75</v>
      </c>
      <c r="I168" s="239"/>
      <c r="J168" s="235"/>
      <c r="K168" s="235"/>
      <c r="L168" s="240"/>
      <c r="M168" s="241"/>
      <c r="N168" s="242"/>
      <c r="O168" s="242"/>
      <c r="P168" s="242"/>
      <c r="Q168" s="242"/>
      <c r="R168" s="242"/>
      <c r="S168" s="242"/>
      <c r="T168" s="243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4" t="s">
        <v>125</v>
      </c>
      <c r="AU168" s="244" t="s">
        <v>83</v>
      </c>
      <c r="AV168" s="13" t="s">
        <v>83</v>
      </c>
      <c r="AW168" s="13" t="s">
        <v>35</v>
      </c>
      <c r="AX168" s="13" t="s">
        <v>81</v>
      </c>
      <c r="AY168" s="244" t="s">
        <v>117</v>
      </c>
    </row>
    <row r="169" s="2" customFormat="1" ht="16.5" customHeight="1">
      <c r="A169" s="39"/>
      <c r="B169" s="40"/>
      <c r="C169" s="210" t="s">
        <v>528</v>
      </c>
      <c r="D169" s="210" t="s">
        <v>118</v>
      </c>
      <c r="E169" s="211" t="s">
        <v>529</v>
      </c>
      <c r="F169" s="212" t="s">
        <v>530</v>
      </c>
      <c r="G169" s="213" t="s">
        <v>218</v>
      </c>
      <c r="H169" s="214">
        <v>36.048999999999999</v>
      </c>
      <c r="I169" s="215"/>
      <c r="J169" s="216">
        <f>ROUND(I169*H169,2)</f>
        <v>0</v>
      </c>
      <c r="K169" s="212" t="s">
        <v>122</v>
      </c>
      <c r="L169" s="45"/>
      <c r="M169" s="217" t="s">
        <v>19</v>
      </c>
      <c r="N169" s="218" t="s">
        <v>44</v>
      </c>
      <c r="O169" s="85"/>
      <c r="P169" s="219">
        <f>O169*H169</f>
        <v>0</v>
      </c>
      <c r="Q169" s="219">
        <v>0</v>
      </c>
      <c r="R169" s="219">
        <f>Q169*H169</f>
        <v>0</v>
      </c>
      <c r="S169" s="219">
        <v>0</v>
      </c>
      <c r="T169" s="220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21" t="s">
        <v>116</v>
      </c>
      <c r="AT169" s="221" t="s">
        <v>118</v>
      </c>
      <c r="AU169" s="221" t="s">
        <v>83</v>
      </c>
      <c r="AY169" s="18" t="s">
        <v>117</v>
      </c>
      <c r="BE169" s="222">
        <f>IF(N169="základní",J169,0)</f>
        <v>0</v>
      </c>
      <c r="BF169" s="222">
        <f>IF(N169="snížená",J169,0)</f>
        <v>0</v>
      </c>
      <c r="BG169" s="222">
        <f>IF(N169="zákl. přenesená",J169,0)</f>
        <v>0</v>
      </c>
      <c r="BH169" s="222">
        <f>IF(N169="sníž. přenesená",J169,0)</f>
        <v>0</v>
      </c>
      <c r="BI169" s="222">
        <f>IF(N169="nulová",J169,0)</f>
        <v>0</v>
      </c>
      <c r="BJ169" s="18" t="s">
        <v>81</v>
      </c>
      <c r="BK169" s="222">
        <f>ROUND(I169*H169,2)</f>
        <v>0</v>
      </c>
      <c r="BL169" s="18" t="s">
        <v>116</v>
      </c>
      <c r="BM169" s="221" t="s">
        <v>531</v>
      </c>
    </row>
    <row r="170" s="12" customFormat="1">
      <c r="A170" s="12"/>
      <c r="B170" s="223"/>
      <c r="C170" s="224"/>
      <c r="D170" s="225" t="s">
        <v>125</v>
      </c>
      <c r="E170" s="226" t="s">
        <v>19</v>
      </c>
      <c r="F170" s="227" t="s">
        <v>532</v>
      </c>
      <c r="G170" s="224"/>
      <c r="H170" s="226" t="s">
        <v>19</v>
      </c>
      <c r="I170" s="228"/>
      <c r="J170" s="224"/>
      <c r="K170" s="224"/>
      <c r="L170" s="229"/>
      <c r="M170" s="230"/>
      <c r="N170" s="231"/>
      <c r="O170" s="231"/>
      <c r="P170" s="231"/>
      <c r="Q170" s="231"/>
      <c r="R170" s="231"/>
      <c r="S170" s="231"/>
      <c r="T170" s="232"/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T170" s="233" t="s">
        <v>125</v>
      </c>
      <c r="AU170" s="233" t="s">
        <v>83</v>
      </c>
      <c r="AV170" s="12" t="s">
        <v>81</v>
      </c>
      <c r="AW170" s="12" t="s">
        <v>35</v>
      </c>
      <c r="AX170" s="12" t="s">
        <v>73</v>
      </c>
      <c r="AY170" s="233" t="s">
        <v>117</v>
      </c>
    </row>
    <row r="171" s="12" customFormat="1">
      <c r="A171" s="12"/>
      <c r="B171" s="223"/>
      <c r="C171" s="224"/>
      <c r="D171" s="225" t="s">
        <v>125</v>
      </c>
      <c r="E171" s="226" t="s">
        <v>19</v>
      </c>
      <c r="F171" s="227" t="s">
        <v>533</v>
      </c>
      <c r="G171" s="224"/>
      <c r="H171" s="226" t="s">
        <v>19</v>
      </c>
      <c r="I171" s="228"/>
      <c r="J171" s="224"/>
      <c r="K171" s="224"/>
      <c r="L171" s="229"/>
      <c r="M171" s="230"/>
      <c r="N171" s="231"/>
      <c r="O171" s="231"/>
      <c r="P171" s="231"/>
      <c r="Q171" s="231"/>
      <c r="R171" s="231"/>
      <c r="S171" s="231"/>
      <c r="T171" s="232"/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T171" s="233" t="s">
        <v>125</v>
      </c>
      <c r="AU171" s="233" t="s">
        <v>83</v>
      </c>
      <c r="AV171" s="12" t="s">
        <v>81</v>
      </c>
      <c r="AW171" s="12" t="s">
        <v>35</v>
      </c>
      <c r="AX171" s="12" t="s">
        <v>73</v>
      </c>
      <c r="AY171" s="233" t="s">
        <v>117</v>
      </c>
    </row>
    <row r="172" s="13" customFormat="1">
      <c r="A172" s="13"/>
      <c r="B172" s="234"/>
      <c r="C172" s="235"/>
      <c r="D172" s="225" t="s">
        <v>125</v>
      </c>
      <c r="E172" s="236" t="s">
        <v>19</v>
      </c>
      <c r="F172" s="237" t="s">
        <v>534</v>
      </c>
      <c r="G172" s="235"/>
      <c r="H172" s="238">
        <v>15.960000000000001</v>
      </c>
      <c r="I172" s="239"/>
      <c r="J172" s="235"/>
      <c r="K172" s="235"/>
      <c r="L172" s="240"/>
      <c r="M172" s="241"/>
      <c r="N172" s="242"/>
      <c r="O172" s="242"/>
      <c r="P172" s="242"/>
      <c r="Q172" s="242"/>
      <c r="R172" s="242"/>
      <c r="S172" s="242"/>
      <c r="T172" s="243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4" t="s">
        <v>125</v>
      </c>
      <c r="AU172" s="244" t="s">
        <v>83</v>
      </c>
      <c r="AV172" s="13" t="s">
        <v>83</v>
      </c>
      <c r="AW172" s="13" t="s">
        <v>35</v>
      </c>
      <c r="AX172" s="13" t="s">
        <v>73</v>
      </c>
      <c r="AY172" s="244" t="s">
        <v>117</v>
      </c>
    </row>
    <row r="173" s="12" customFormat="1">
      <c r="A173" s="12"/>
      <c r="B173" s="223"/>
      <c r="C173" s="224"/>
      <c r="D173" s="225" t="s">
        <v>125</v>
      </c>
      <c r="E173" s="226" t="s">
        <v>19</v>
      </c>
      <c r="F173" s="227" t="s">
        <v>535</v>
      </c>
      <c r="G173" s="224"/>
      <c r="H173" s="226" t="s">
        <v>19</v>
      </c>
      <c r="I173" s="228"/>
      <c r="J173" s="224"/>
      <c r="K173" s="224"/>
      <c r="L173" s="229"/>
      <c r="M173" s="230"/>
      <c r="N173" s="231"/>
      <c r="O173" s="231"/>
      <c r="P173" s="231"/>
      <c r="Q173" s="231"/>
      <c r="R173" s="231"/>
      <c r="S173" s="231"/>
      <c r="T173" s="232"/>
      <c r="U173" s="12"/>
      <c r="V173" s="12"/>
      <c r="W173" s="12"/>
      <c r="X173" s="12"/>
      <c r="Y173" s="12"/>
      <c r="Z173" s="12"/>
      <c r="AA173" s="12"/>
      <c r="AB173" s="12"/>
      <c r="AC173" s="12"/>
      <c r="AD173" s="12"/>
      <c r="AE173" s="12"/>
      <c r="AT173" s="233" t="s">
        <v>125</v>
      </c>
      <c r="AU173" s="233" t="s">
        <v>83</v>
      </c>
      <c r="AV173" s="12" t="s">
        <v>81</v>
      </c>
      <c r="AW173" s="12" t="s">
        <v>35</v>
      </c>
      <c r="AX173" s="12" t="s">
        <v>73</v>
      </c>
      <c r="AY173" s="233" t="s">
        <v>117</v>
      </c>
    </row>
    <row r="174" s="13" customFormat="1">
      <c r="A174" s="13"/>
      <c r="B174" s="234"/>
      <c r="C174" s="235"/>
      <c r="D174" s="225" t="s">
        <v>125</v>
      </c>
      <c r="E174" s="236" t="s">
        <v>19</v>
      </c>
      <c r="F174" s="237" t="s">
        <v>536</v>
      </c>
      <c r="G174" s="235"/>
      <c r="H174" s="238">
        <v>16.492000000000001</v>
      </c>
      <c r="I174" s="239"/>
      <c r="J174" s="235"/>
      <c r="K174" s="235"/>
      <c r="L174" s="240"/>
      <c r="M174" s="241"/>
      <c r="N174" s="242"/>
      <c r="O174" s="242"/>
      <c r="P174" s="242"/>
      <c r="Q174" s="242"/>
      <c r="R174" s="242"/>
      <c r="S174" s="242"/>
      <c r="T174" s="243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4" t="s">
        <v>125</v>
      </c>
      <c r="AU174" s="244" t="s">
        <v>83</v>
      </c>
      <c r="AV174" s="13" t="s">
        <v>83</v>
      </c>
      <c r="AW174" s="13" t="s">
        <v>35</v>
      </c>
      <c r="AX174" s="13" t="s">
        <v>73</v>
      </c>
      <c r="AY174" s="244" t="s">
        <v>117</v>
      </c>
    </row>
    <row r="175" s="12" customFormat="1">
      <c r="A175" s="12"/>
      <c r="B175" s="223"/>
      <c r="C175" s="224"/>
      <c r="D175" s="225" t="s">
        <v>125</v>
      </c>
      <c r="E175" s="226" t="s">
        <v>19</v>
      </c>
      <c r="F175" s="227" t="s">
        <v>537</v>
      </c>
      <c r="G175" s="224"/>
      <c r="H175" s="226" t="s">
        <v>19</v>
      </c>
      <c r="I175" s="228"/>
      <c r="J175" s="224"/>
      <c r="K175" s="224"/>
      <c r="L175" s="229"/>
      <c r="M175" s="230"/>
      <c r="N175" s="231"/>
      <c r="O175" s="231"/>
      <c r="P175" s="231"/>
      <c r="Q175" s="231"/>
      <c r="R175" s="231"/>
      <c r="S175" s="231"/>
      <c r="T175" s="232"/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T175" s="233" t="s">
        <v>125</v>
      </c>
      <c r="AU175" s="233" t="s">
        <v>83</v>
      </c>
      <c r="AV175" s="12" t="s">
        <v>81</v>
      </c>
      <c r="AW175" s="12" t="s">
        <v>35</v>
      </c>
      <c r="AX175" s="12" t="s">
        <v>73</v>
      </c>
      <c r="AY175" s="233" t="s">
        <v>117</v>
      </c>
    </row>
    <row r="176" s="13" customFormat="1">
      <c r="A176" s="13"/>
      <c r="B176" s="234"/>
      <c r="C176" s="235"/>
      <c r="D176" s="225" t="s">
        <v>125</v>
      </c>
      <c r="E176" s="236" t="s">
        <v>19</v>
      </c>
      <c r="F176" s="237" t="s">
        <v>538</v>
      </c>
      <c r="G176" s="235"/>
      <c r="H176" s="238">
        <v>3.597</v>
      </c>
      <c r="I176" s="239"/>
      <c r="J176" s="235"/>
      <c r="K176" s="235"/>
      <c r="L176" s="240"/>
      <c r="M176" s="241"/>
      <c r="N176" s="242"/>
      <c r="O176" s="242"/>
      <c r="P176" s="242"/>
      <c r="Q176" s="242"/>
      <c r="R176" s="242"/>
      <c r="S176" s="242"/>
      <c r="T176" s="243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4" t="s">
        <v>125</v>
      </c>
      <c r="AU176" s="244" t="s">
        <v>83</v>
      </c>
      <c r="AV176" s="13" t="s">
        <v>83</v>
      </c>
      <c r="AW176" s="13" t="s">
        <v>35</v>
      </c>
      <c r="AX176" s="13" t="s">
        <v>73</v>
      </c>
      <c r="AY176" s="244" t="s">
        <v>117</v>
      </c>
    </row>
    <row r="177" s="15" customFormat="1">
      <c r="A177" s="15"/>
      <c r="B177" s="257"/>
      <c r="C177" s="258"/>
      <c r="D177" s="225" t="s">
        <v>125</v>
      </c>
      <c r="E177" s="259" t="s">
        <v>19</v>
      </c>
      <c r="F177" s="260" t="s">
        <v>244</v>
      </c>
      <c r="G177" s="258"/>
      <c r="H177" s="261">
        <v>36.048999999999999</v>
      </c>
      <c r="I177" s="262"/>
      <c r="J177" s="258"/>
      <c r="K177" s="258"/>
      <c r="L177" s="263"/>
      <c r="M177" s="264"/>
      <c r="N177" s="265"/>
      <c r="O177" s="265"/>
      <c r="P177" s="265"/>
      <c r="Q177" s="265"/>
      <c r="R177" s="265"/>
      <c r="S177" s="265"/>
      <c r="T177" s="266"/>
      <c r="U177" s="15"/>
      <c r="V177" s="15"/>
      <c r="W177" s="15"/>
      <c r="X177" s="15"/>
      <c r="Y177" s="15"/>
      <c r="Z177" s="15"/>
      <c r="AA177" s="15"/>
      <c r="AB177" s="15"/>
      <c r="AC177" s="15"/>
      <c r="AD177" s="15"/>
      <c r="AE177" s="15"/>
      <c r="AT177" s="267" t="s">
        <v>125</v>
      </c>
      <c r="AU177" s="267" t="s">
        <v>83</v>
      </c>
      <c r="AV177" s="15" t="s">
        <v>116</v>
      </c>
      <c r="AW177" s="15" t="s">
        <v>35</v>
      </c>
      <c r="AX177" s="15" t="s">
        <v>81</v>
      </c>
      <c r="AY177" s="267" t="s">
        <v>117</v>
      </c>
    </row>
    <row r="178" s="2" customFormat="1" ht="16.5" customHeight="1">
      <c r="A178" s="39"/>
      <c r="B178" s="40"/>
      <c r="C178" s="210" t="s">
        <v>539</v>
      </c>
      <c r="D178" s="210" t="s">
        <v>118</v>
      </c>
      <c r="E178" s="211" t="s">
        <v>540</v>
      </c>
      <c r="F178" s="212" t="s">
        <v>541</v>
      </c>
      <c r="G178" s="213" t="s">
        <v>324</v>
      </c>
      <c r="H178" s="214">
        <v>8.2910000000000004</v>
      </c>
      <c r="I178" s="215"/>
      <c r="J178" s="216">
        <f>ROUND(I178*H178,2)</f>
        <v>0</v>
      </c>
      <c r="K178" s="212" t="s">
        <v>122</v>
      </c>
      <c r="L178" s="45"/>
      <c r="M178" s="217" t="s">
        <v>19</v>
      </c>
      <c r="N178" s="218" t="s">
        <v>44</v>
      </c>
      <c r="O178" s="85"/>
      <c r="P178" s="219">
        <f>O178*H178</f>
        <v>0</v>
      </c>
      <c r="Q178" s="219">
        <v>0</v>
      </c>
      <c r="R178" s="219">
        <f>Q178*H178</f>
        <v>0</v>
      </c>
      <c r="S178" s="219">
        <v>0</v>
      </c>
      <c r="T178" s="220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21" t="s">
        <v>116</v>
      </c>
      <c r="AT178" s="221" t="s">
        <v>118</v>
      </c>
      <c r="AU178" s="221" t="s">
        <v>83</v>
      </c>
      <c r="AY178" s="18" t="s">
        <v>117</v>
      </c>
      <c r="BE178" s="222">
        <f>IF(N178="základní",J178,0)</f>
        <v>0</v>
      </c>
      <c r="BF178" s="222">
        <f>IF(N178="snížená",J178,0)</f>
        <v>0</v>
      </c>
      <c r="BG178" s="222">
        <f>IF(N178="zákl. přenesená",J178,0)</f>
        <v>0</v>
      </c>
      <c r="BH178" s="222">
        <f>IF(N178="sníž. přenesená",J178,0)</f>
        <v>0</v>
      </c>
      <c r="BI178" s="222">
        <f>IF(N178="nulová",J178,0)</f>
        <v>0</v>
      </c>
      <c r="BJ178" s="18" t="s">
        <v>81</v>
      </c>
      <c r="BK178" s="222">
        <f>ROUND(I178*H178,2)</f>
        <v>0</v>
      </c>
      <c r="BL178" s="18" t="s">
        <v>116</v>
      </c>
      <c r="BM178" s="221" t="s">
        <v>542</v>
      </c>
    </row>
    <row r="179" s="12" customFormat="1">
      <c r="A179" s="12"/>
      <c r="B179" s="223"/>
      <c r="C179" s="224"/>
      <c r="D179" s="225" t="s">
        <v>125</v>
      </c>
      <c r="E179" s="226" t="s">
        <v>19</v>
      </c>
      <c r="F179" s="227" t="s">
        <v>543</v>
      </c>
      <c r="G179" s="224"/>
      <c r="H179" s="226" t="s">
        <v>19</v>
      </c>
      <c r="I179" s="228"/>
      <c r="J179" s="224"/>
      <c r="K179" s="224"/>
      <c r="L179" s="229"/>
      <c r="M179" s="230"/>
      <c r="N179" s="231"/>
      <c r="O179" s="231"/>
      <c r="P179" s="231"/>
      <c r="Q179" s="231"/>
      <c r="R179" s="231"/>
      <c r="S179" s="231"/>
      <c r="T179" s="232"/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T179" s="233" t="s">
        <v>125</v>
      </c>
      <c r="AU179" s="233" t="s">
        <v>83</v>
      </c>
      <c r="AV179" s="12" t="s">
        <v>81</v>
      </c>
      <c r="AW179" s="12" t="s">
        <v>35</v>
      </c>
      <c r="AX179" s="12" t="s">
        <v>73</v>
      </c>
      <c r="AY179" s="233" t="s">
        <v>117</v>
      </c>
    </row>
    <row r="180" s="12" customFormat="1">
      <c r="A180" s="12"/>
      <c r="B180" s="223"/>
      <c r="C180" s="224"/>
      <c r="D180" s="225" t="s">
        <v>125</v>
      </c>
      <c r="E180" s="226" t="s">
        <v>19</v>
      </c>
      <c r="F180" s="227" t="s">
        <v>544</v>
      </c>
      <c r="G180" s="224"/>
      <c r="H180" s="226" t="s">
        <v>19</v>
      </c>
      <c r="I180" s="228"/>
      <c r="J180" s="224"/>
      <c r="K180" s="224"/>
      <c r="L180" s="229"/>
      <c r="M180" s="230"/>
      <c r="N180" s="231"/>
      <c r="O180" s="231"/>
      <c r="P180" s="231"/>
      <c r="Q180" s="231"/>
      <c r="R180" s="231"/>
      <c r="S180" s="231"/>
      <c r="T180" s="232"/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T180" s="233" t="s">
        <v>125</v>
      </c>
      <c r="AU180" s="233" t="s">
        <v>83</v>
      </c>
      <c r="AV180" s="12" t="s">
        <v>81</v>
      </c>
      <c r="AW180" s="12" t="s">
        <v>35</v>
      </c>
      <c r="AX180" s="12" t="s">
        <v>73</v>
      </c>
      <c r="AY180" s="233" t="s">
        <v>117</v>
      </c>
    </row>
    <row r="181" s="13" customFormat="1">
      <c r="A181" s="13"/>
      <c r="B181" s="234"/>
      <c r="C181" s="235"/>
      <c r="D181" s="225" t="s">
        <v>125</v>
      </c>
      <c r="E181" s="236" t="s">
        <v>19</v>
      </c>
      <c r="F181" s="237" t="s">
        <v>545</v>
      </c>
      <c r="G181" s="235"/>
      <c r="H181" s="238">
        <v>8.2910000000000004</v>
      </c>
      <c r="I181" s="239"/>
      <c r="J181" s="235"/>
      <c r="K181" s="235"/>
      <c r="L181" s="240"/>
      <c r="M181" s="241"/>
      <c r="N181" s="242"/>
      <c r="O181" s="242"/>
      <c r="P181" s="242"/>
      <c r="Q181" s="242"/>
      <c r="R181" s="242"/>
      <c r="S181" s="242"/>
      <c r="T181" s="243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4" t="s">
        <v>125</v>
      </c>
      <c r="AU181" s="244" t="s">
        <v>83</v>
      </c>
      <c r="AV181" s="13" t="s">
        <v>83</v>
      </c>
      <c r="AW181" s="13" t="s">
        <v>35</v>
      </c>
      <c r="AX181" s="13" t="s">
        <v>81</v>
      </c>
      <c r="AY181" s="244" t="s">
        <v>117</v>
      </c>
    </row>
    <row r="182" s="11" customFormat="1" ht="22.8" customHeight="1">
      <c r="A182" s="11"/>
      <c r="B182" s="196"/>
      <c r="C182" s="197"/>
      <c r="D182" s="198" t="s">
        <v>72</v>
      </c>
      <c r="E182" s="255" t="s">
        <v>116</v>
      </c>
      <c r="F182" s="255" t="s">
        <v>546</v>
      </c>
      <c r="G182" s="197"/>
      <c r="H182" s="197"/>
      <c r="I182" s="200"/>
      <c r="J182" s="256">
        <f>BK182</f>
        <v>0</v>
      </c>
      <c r="K182" s="197"/>
      <c r="L182" s="202"/>
      <c r="M182" s="203"/>
      <c r="N182" s="204"/>
      <c r="O182" s="204"/>
      <c r="P182" s="205">
        <f>SUM(P183:P222)</f>
        <v>0</v>
      </c>
      <c r="Q182" s="204"/>
      <c r="R182" s="205">
        <f>SUM(R183:R222)</f>
        <v>0</v>
      </c>
      <c r="S182" s="204"/>
      <c r="T182" s="206">
        <f>SUM(T183:T222)</f>
        <v>0</v>
      </c>
      <c r="U182" s="11"/>
      <c r="V182" s="11"/>
      <c r="W182" s="11"/>
      <c r="X182" s="11"/>
      <c r="Y182" s="11"/>
      <c r="Z182" s="11"/>
      <c r="AA182" s="11"/>
      <c r="AB182" s="11"/>
      <c r="AC182" s="11"/>
      <c r="AD182" s="11"/>
      <c r="AE182" s="11"/>
      <c r="AR182" s="207" t="s">
        <v>81</v>
      </c>
      <c r="AT182" s="208" t="s">
        <v>72</v>
      </c>
      <c r="AU182" s="208" t="s">
        <v>81</v>
      </c>
      <c r="AY182" s="207" t="s">
        <v>117</v>
      </c>
      <c r="BK182" s="209">
        <f>SUM(BK183:BK222)</f>
        <v>0</v>
      </c>
    </row>
    <row r="183" s="2" customFormat="1" ht="16.5" customHeight="1">
      <c r="A183" s="39"/>
      <c r="B183" s="40"/>
      <c r="C183" s="210" t="s">
        <v>547</v>
      </c>
      <c r="D183" s="210" t="s">
        <v>118</v>
      </c>
      <c r="E183" s="211" t="s">
        <v>548</v>
      </c>
      <c r="F183" s="212" t="s">
        <v>549</v>
      </c>
      <c r="G183" s="213" t="s">
        <v>218</v>
      </c>
      <c r="H183" s="214">
        <v>7.3499999999999996</v>
      </c>
      <c r="I183" s="215"/>
      <c r="J183" s="216">
        <f>ROUND(I183*H183,2)</f>
        <v>0</v>
      </c>
      <c r="K183" s="212" t="s">
        <v>122</v>
      </c>
      <c r="L183" s="45"/>
      <c r="M183" s="217" t="s">
        <v>19</v>
      </c>
      <c r="N183" s="218" t="s">
        <v>44</v>
      </c>
      <c r="O183" s="85"/>
      <c r="P183" s="219">
        <f>O183*H183</f>
        <v>0</v>
      </c>
      <c r="Q183" s="219">
        <v>0</v>
      </c>
      <c r="R183" s="219">
        <f>Q183*H183</f>
        <v>0</v>
      </c>
      <c r="S183" s="219">
        <v>0</v>
      </c>
      <c r="T183" s="220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21" t="s">
        <v>116</v>
      </c>
      <c r="AT183" s="221" t="s">
        <v>118</v>
      </c>
      <c r="AU183" s="221" t="s">
        <v>83</v>
      </c>
      <c r="AY183" s="18" t="s">
        <v>117</v>
      </c>
      <c r="BE183" s="222">
        <f>IF(N183="základní",J183,0)</f>
        <v>0</v>
      </c>
      <c r="BF183" s="222">
        <f>IF(N183="snížená",J183,0)</f>
        <v>0</v>
      </c>
      <c r="BG183" s="222">
        <f>IF(N183="zákl. přenesená",J183,0)</f>
        <v>0</v>
      </c>
      <c r="BH183" s="222">
        <f>IF(N183="sníž. přenesená",J183,0)</f>
        <v>0</v>
      </c>
      <c r="BI183" s="222">
        <f>IF(N183="nulová",J183,0)</f>
        <v>0</v>
      </c>
      <c r="BJ183" s="18" t="s">
        <v>81</v>
      </c>
      <c r="BK183" s="222">
        <f>ROUND(I183*H183,2)</f>
        <v>0</v>
      </c>
      <c r="BL183" s="18" t="s">
        <v>116</v>
      </c>
      <c r="BM183" s="221" t="s">
        <v>550</v>
      </c>
    </row>
    <row r="184" s="12" customFormat="1">
      <c r="A184" s="12"/>
      <c r="B184" s="223"/>
      <c r="C184" s="224"/>
      <c r="D184" s="225" t="s">
        <v>125</v>
      </c>
      <c r="E184" s="226" t="s">
        <v>19</v>
      </c>
      <c r="F184" s="227" t="s">
        <v>551</v>
      </c>
      <c r="G184" s="224"/>
      <c r="H184" s="226" t="s">
        <v>19</v>
      </c>
      <c r="I184" s="228"/>
      <c r="J184" s="224"/>
      <c r="K184" s="224"/>
      <c r="L184" s="229"/>
      <c r="M184" s="230"/>
      <c r="N184" s="231"/>
      <c r="O184" s="231"/>
      <c r="P184" s="231"/>
      <c r="Q184" s="231"/>
      <c r="R184" s="231"/>
      <c r="S184" s="231"/>
      <c r="T184" s="232"/>
      <c r="U184" s="12"/>
      <c r="V184" s="12"/>
      <c r="W184" s="12"/>
      <c r="X184" s="12"/>
      <c r="Y184" s="12"/>
      <c r="Z184" s="12"/>
      <c r="AA184" s="12"/>
      <c r="AB184" s="12"/>
      <c r="AC184" s="12"/>
      <c r="AD184" s="12"/>
      <c r="AE184" s="12"/>
      <c r="AT184" s="233" t="s">
        <v>125</v>
      </c>
      <c r="AU184" s="233" t="s">
        <v>83</v>
      </c>
      <c r="AV184" s="12" t="s">
        <v>81</v>
      </c>
      <c r="AW184" s="12" t="s">
        <v>35</v>
      </c>
      <c r="AX184" s="12" t="s">
        <v>73</v>
      </c>
      <c r="AY184" s="233" t="s">
        <v>117</v>
      </c>
    </row>
    <row r="185" s="12" customFormat="1">
      <c r="A185" s="12"/>
      <c r="B185" s="223"/>
      <c r="C185" s="224"/>
      <c r="D185" s="225" t="s">
        <v>125</v>
      </c>
      <c r="E185" s="226" t="s">
        <v>19</v>
      </c>
      <c r="F185" s="227" t="s">
        <v>507</v>
      </c>
      <c r="G185" s="224"/>
      <c r="H185" s="226" t="s">
        <v>19</v>
      </c>
      <c r="I185" s="228"/>
      <c r="J185" s="224"/>
      <c r="K185" s="224"/>
      <c r="L185" s="229"/>
      <c r="M185" s="230"/>
      <c r="N185" s="231"/>
      <c r="O185" s="231"/>
      <c r="P185" s="231"/>
      <c r="Q185" s="231"/>
      <c r="R185" s="231"/>
      <c r="S185" s="231"/>
      <c r="T185" s="232"/>
      <c r="U185" s="12"/>
      <c r="V185" s="12"/>
      <c r="W185" s="12"/>
      <c r="X185" s="12"/>
      <c r="Y185" s="12"/>
      <c r="Z185" s="12"/>
      <c r="AA185" s="12"/>
      <c r="AB185" s="12"/>
      <c r="AC185" s="12"/>
      <c r="AD185" s="12"/>
      <c r="AE185" s="12"/>
      <c r="AT185" s="233" t="s">
        <v>125</v>
      </c>
      <c r="AU185" s="233" t="s">
        <v>83</v>
      </c>
      <c r="AV185" s="12" t="s">
        <v>81</v>
      </c>
      <c r="AW185" s="12" t="s">
        <v>35</v>
      </c>
      <c r="AX185" s="12" t="s">
        <v>73</v>
      </c>
      <c r="AY185" s="233" t="s">
        <v>117</v>
      </c>
    </row>
    <row r="186" s="13" customFormat="1">
      <c r="A186" s="13"/>
      <c r="B186" s="234"/>
      <c r="C186" s="235"/>
      <c r="D186" s="225" t="s">
        <v>125</v>
      </c>
      <c r="E186" s="236" t="s">
        <v>19</v>
      </c>
      <c r="F186" s="237" t="s">
        <v>552</v>
      </c>
      <c r="G186" s="235"/>
      <c r="H186" s="238">
        <v>2.3119999999999998</v>
      </c>
      <c r="I186" s="239"/>
      <c r="J186" s="235"/>
      <c r="K186" s="235"/>
      <c r="L186" s="240"/>
      <c r="M186" s="241"/>
      <c r="N186" s="242"/>
      <c r="O186" s="242"/>
      <c r="P186" s="242"/>
      <c r="Q186" s="242"/>
      <c r="R186" s="242"/>
      <c r="S186" s="242"/>
      <c r="T186" s="243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4" t="s">
        <v>125</v>
      </c>
      <c r="AU186" s="244" t="s">
        <v>83</v>
      </c>
      <c r="AV186" s="13" t="s">
        <v>83</v>
      </c>
      <c r="AW186" s="13" t="s">
        <v>35</v>
      </c>
      <c r="AX186" s="13" t="s">
        <v>73</v>
      </c>
      <c r="AY186" s="244" t="s">
        <v>117</v>
      </c>
    </row>
    <row r="187" s="12" customFormat="1">
      <c r="A187" s="12"/>
      <c r="B187" s="223"/>
      <c r="C187" s="224"/>
      <c r="D187" s="225" t="s">
        <v>125</v>
      </c>
      <c r="E187" s="226" t="s">
        <v>19</v>
      </c>
      <c r="F187" s="227" t="s">
        <v>553</v>
      </c>
      <c r="G187" s="224"/>
      <c r="H187" s="226" t="s">
        <v>19</v>
      </c>
      <c r="I187" s="228"/>
      <c r="J187" s="224"/>
      <c r="K187" s="224"/>
      <c r="L187" s="229"/>
      <c r="M187" s="230"/>
      <c r="N187" s="231"/>
      <c r="O187" s="231"/>
      <c r="P187" s="231"/>
      <c r="Q187" s="231"/>
      <c r="R187" s="231"/>
      <c r="S187" s="231"/>
      <c r="T187" s="232"/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T187" s="233" t="s">
        <v>125</v>
      </c>
      <c r="AU187" s="233" t="s">
        <v>83</v>
      </c>
      <c r="AV187" s="12" t="s">
        <v>81</v>
      </c>
      <c r="AW187" s="12" t="s">
        <v>35</v>
      </c>
      <c r="AX187" s="12" t="s">
        <v>73</v>
      </c>
      <c r="AY187" s="233" t="s">
        <v>117</v>
      </c>
    </row>
    <row r="188" s="12" customFormat="1">
      <c r="A188" s="12"/>
      <c r="B188" s="223"/>
      <c r="C188" s="224"/>
      <c r="D188" s="225" t="s">
        <v>125</v>
      </c>
      <c r="E188" s="226" t="s">
        <v>19</v>
      </c>
      <c r="F188" s="227" t="s">
        <v>554</v>
      </c>
      <c r="G188" s="224"/>
      <c r="H188" s="226" t="s">
        <v>19</v>
      </c>
      <c r="I188" s="228"/>
      <c r="J188" s="224"/>
      <c r="K188" s="224"/>
      <c r="L188" s="229"/>
      <c r="M188" s="230"/>
      <c r="N188" s="231"/>
      <c r="O188" s="231"/>
      <c r="P188" s="231"/>
      <c r="Q188" s="231"/>
      <c r="R188" s="231"/>
      <c r="S188" s="231"/>
      <c r="T188" s="232"/>
      <c r="U188" s="12"/>
      <c r="V188" s="12"/>
      <c r="W188" s="12"/>
      <c r="X188" s="12"/>
      <c r="Y188" s="12"/>
      <c r="Z188" s="12"/>
      <c r="AA188" s="12"/>
      <c r="AB188" s="12"/>
      <c r="AC188" s="12"/>
      <c r="AD188" s="12"/>
      <c r="AE188" s="12"/>
      <c r="AT188" s="233" t="s">
        <v>125</v>
      </c>
      <c r="AU188" s="233" t="s">
        <v>83</v>
      </c>
      <c r="AV188" s="12" t="s">
        <v>81</v>
      </c>
      <c r="AW188" s="12" t="s">
        <v>35</v>
      </c>
      <c r="AX188" s="12" t="s">
        <v>73</v>
      </c>
      <c r="AY188" s="233" t="s">
        <v>117</v>
      </c>
    </row>
    <row r="189" s="13" customFormat="1">
      <c r="A189" s="13"/>
      <c r="B189" s="234"/>
      <c r="C189" s="235"/>
      <c r="D189" s="225" t="s">
        <v>125</v>
      </c>
      <c r="E189" s="236" t="s">
        <v>19</v>
      </c>
      <c r="F189" s="237" t="s">
        <v>555</v>
      </c>
      <c r="G189" s="235"/>
      <c r="H189" s="238">
        <v>3.0880000000000001</v>
      </c>
      <c r="I189" s="239"/>
      <c r="J189" s="235"/>
      <c r="K189" s="235"/>
      <c r="L189" s="240"/>
      <c r="M189" s="241"/>
      <c r="N189" s="242"/>
      <c r="O189" s="242"/>
      <c r="P189" s="242"/>
      <c r="Q189" s="242"/>
      <c r="R189" s="242"/>
      <c r="S189" s="242"/>
      <c r="T189" s="243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44" t="s">
        <v>125</v>
      </c>
      <c r="AU189" s="244" t="s">
        <v>83</v>
      </c>
      <c r="AV189" s="13" t="s">
        <v>83</v>
      </c>
      <c r="AW189" s="13" t="s">
        <v>35</v>
      </c>
      <c r="AX189" s="13" t="s">
        <v>73</v>
      </c>
      <c r="AY189" s="244" t="s">
        <v>117</v>
      </c>
    </row>
    <row r="190" s="12" customFormat="1">
      <c r="A190" s="12"/>
      <c r="B190" s="223"/>
      <c r="C190" s="224"/>
      <c r="D190" s="225" t="s">
        <v>125</v>
      </c>
      <c r="E190" s="226" t="s">
        <v>19</v>
      </c>
      <c r="F190" s="227" t="s">
        <v>556</v>
      </c>
      <c r="G190" s="224"/>
      <c r="H190" s="226" t="s">
        <v>19</v>
      </c>
      <c r="I190" s="228"/>
      <c r="J190" s="224"/>
      <c r="K190" s="224"/>
      <c r="L190" s="229"/>
      <c r="M190" s="230"/>
      <c r="N190" s="231"/>
      <c r="O190" s="231"/>
      <c r="P190" s="231"/>
      <c r="Q190" s="231"/>
      <c r="R190" s="231"/>
      <c r="S190" s="231"/>
      <c r="T190" s="232"/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T190" s="233" t="s">
        <v>125</v>
      </c>
      <c r="AU190" s="233" t="s">
        <v>83</v>
      </c>
      <c r="AV190" s="12" t="s">
        <v>81</v>
      </c>
      <c r="AW190" s="12" t="s">
        <v>35</v>
      </c>
      <c r="AX190" s="12" t="s">
        <v>73</v>
      </c>
      <c r="AY190" s="233" t="s">
        <v>117</v>
      </c>
    </row>
    <row r="191" s="13" customFormat="1">
      <c r="A191" s="13"/>
      <c r="B191" s="234"/>
      <c r="C191" s="235"/>
      <c r="D191" s="225" t="s">
        <v>125</v>
      </c>
      <c r="E191" s="236" t="s">
        <v>19</v>
      </c>
      <c r="F191" s="237" t="s">
        <v>557</v>
      </c>
      <c r="G191" s="235"/>
      <c r="H191" s="238">
        <v>1.95</v>
      </c>
      <c r="I191" s="239"/>
      <c r="J191" s="235"/>
      <c r="K191" s="235"/>
      <c r="L191" s="240"/>
      <c r="M191" s="241"/>
      <c r="N191" s="242"/>
      <c r="O191" s="242"/>
      <c r="P191" s="242"/>
      <c r="Q191" s="242"/>
      <c r="R191" s="242"/>
      <c r="S191" s="242"/>
      <c r="T191" s="243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4" t="s">
        <v>125</v>
      </c>
      <c r="AU191" s="244" t="s">
        <v>83</v>
      </c>
      <c r="AV191" s="13" t="s">
        <v>83</v>
      </c>
      <c r="AW191" s="13" t="s">
        <v>35</v>
      </c>
      <c r="AX191" s="13" t="s">
        <v>73</v>
      </c>
      <c r="AY191" s="244" t="s">
        <v>117</v>
      </c>
    </row>
    <row r="192" s="15" customFormat="1">
      <c r="A192" s="15"/>
      <c r="B192" s="257"/>
      <c r="C192" s="258"/>
      <c r="D192" s="225" t="s">
        <v>125</v>
      </c>
      <c r="E192" s="259" t="s">
        <v>19</v>
      </c>
      <c r="F192" s="260" t="s">
        <v>244</v>
      </c>
      <c r="G192" s="258"/>
      <c r="H192" s="261">
        <v>7.3500000000000005</v>
      </c>
      <c r="I192" s="262"/>
      <c r="J192" s="258"/>
      <c r="K192" s="258"/>
      <c r="L192" s="263"/>
      <c r="M192" s="264"/>
      <c r="N192" s="265"/>
      <c r="O192" s="265"/>
      <c r="P192" s="265"/>
      <c r="Q192" s="265"/>
      <c r="R192" s="265"/>
      <c r="S192" s="265"/>
      <c r="T192" s="266"/>
      <c r="U192" s="15"/>
      <c r="V192" s="15"/>
      <c r="W192" s="15"/>
      <c r="X192" s="15"/>
      <c r="Y192" s="15"/>
      <c r="Z192" s="15"/>
      <c r="AA192" s="15"/>
      <c r="AB192" s="15"/>
      <c r="AC192" s="15"/>
      <c r="AD192" s="15"/>
      <c r="AE192" s="15"/>
      <c r="AT192" s="267" t="s">
        <v>125</v>
      </c>
      <c r="AU192" s="267" t="s">
        <v>83</v>
      </c>
      <c r="AV192" s="15" t="s">
        <v>116</v>
      </c>
      <c r="AW192" s="15" t="s">
        <v>35</v>
      </c>
      <c r="AX192" s="15" t="s">
        <v>81</v>
      </c>
      <c r="AY192" s="267" t="s">
        <v>117</v>
      </c>
    </row>
    <row r="193" s="2" customFormat="1" ht="16.5" customHeight="1">
      <c r="A193" s="39"/>
      <c r="B193" s="40"/>
      <c r="C193" s="210" t="s">
        <v>558</v>
      </c>
      <c r="D193" s="210" t="s">
        <v>118</v>
      </c>
      <c r="E193" s="211" t="s">
        <v>559</v>
      </c>
      <c r="F193" s="212" t="s">
        <v>560</v>
      </c>
      <c r="G193" s="213" t="s">
        <v>218</v>
      </c>
      <c r="H193" s="214">
        <v>7.2750000000000004</v>
      </c>
      <c r="I193" s="215"/>
      <c r="J193" s="216">
        <f>ROUND(I193*H193,2)</f>
        <v>0</v>
      </c>
      <c r="K193" s="212" t="s">
        <v>122</v>
      </c>
      <c r="L193" s="45"/>
      <c r="M193" s="217" t="s">
        <v>19</v>
      </c>
      <c r="N193" s="218" t="s">
        <v>44</v>
      </c>
      <c r="O193" s="85"/>
      <c r="P193" s="219">
        <f>O193*H193</f>
        <v>0</v>
      </c>
      <c r="Q193" s="219">
        <v>0</v>
      </c>
      <c r="R193" s="219">
        <f>Q193*H193</f>
        <v>0</v>
      </c>
      <c r="S193" s="219">
        <v>0</v>
      </c>
      <c r="T193" s="220">
        <f>S193*H193</f>
        <v>0</v>
      </c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R193" s="221" t="s">
        <v>116</v>
      </c>
      <c r="AT193" s="221" t="s">
        <v>118</v>
      </c>
      <c r="AU193" s="221" t="s">
        <v>83</v>
      </c>
      <c r="AY193" s="18" t="s">
        <v>117</v>
      </c>
      <c r="BE193" s="222">
        <f>IF(N193="základní",J193,0)</f>
        <v>0</v>
      </c>
      <c r="BF193" s="222">
        <f>IF(N193="snížená",J193,0)</f>
        <v>0</v>
      </c>
      <c r="BG193" s="222">
        <f>IF(N193="zákl. přenesená",J193,0)</f>
        <v>0</v>
      </c>
      <c r="BH193" s="222">
        <f>IF(N193="sníž. přenesená",J193,0)</f>
        <v>0</v>
      </c>
      <c r="BI193" s="222">
        <f>IF(N193="nulová",J193,0)</f>
        <v>0</v>
      </c>
      <c r="BJ193" s="18" t="s">
        <v>81</v>
      </c>
      <c r="BK193" s="222">
        <f>ROUND(I193*H193,2)</f>
        <v>0</v>
      </c>
      <c r="BL193" s="18" t="s">
        <v>116</v>
      </c>
      <c r="BM193" s="221" t="s">
        <v>561</v>
      </c>
    </row>
    <row r="194" s="12" customFormat="1">
      <c r="A194" s="12"/>
      <c r="B194" s="223"/>
      <c r="C194" s="224"/>
      <c r="D194" s="225" t="s">
        <v>125</v>
      </c>
      <c r="E194" s="226" t="s">
        <v>19</v>
      </c>
      <c r="F194" s="227" t="s">
        <v>562</v>
      </c>
      <c r="G194" s="224"/>
      <c r="H194" s="226" t="s">
        <v>19</v>
      </c>
      <c r="I194" s="228"/>
      <c r="J194" s="224"/>
      <c r="K194" s="224"/>
      <c r="L194" s="229"/>
      <c r="M194" s="230"/>
      <c r="N194" s="231"/>
      <c r="O194" s="231"/>
      <c r="P194" s="231"/>
      <c r="Q194" s="231"/>
      <c r="R194" s="231"/>
      <c r="S194" s="231"/>
      <c r="T194" s="232"/>
      <c r="U194" s="12"/>
      <c r="V194" s="12"/>
      <c r="W194" s="12"/>
      <c r="X194" s="12"/>
      <c r="Y194" s="12"/>
      <c r="Z194" s="12"/>
      <c r="AA194" s="12"/>
      <c r="AB194" s="12"/>
      <c r="AC194" s="12"/>
      <c r="AD194" s="12"/>
      <c r="AE194" s="12"/>
      <c r="AT194" s="233" t="s">
        <v>125</v>
      </c>
      <c r="AU194" s="233" t="s">
        <v>83</v>
      </c>
      <c r="AV194" s="12" t="s">
        <v>81</v>
      </c>
      <c r="AW194" s="12" t="s">
        <v>35</v>
      </c>
      <c r="AX194" s="12" t="s">
        <v>73</v>
      </c>
      <c r="AY194" s="233" t="s">
        <v>117</v>
      </c>
    </row>
    <row r="195" s="13" customFormat="1">
      <c r="A195" s="13"/>
      <c r="B195" s="234"/>
      <c r="C195" s="235"/>
      <c r="D195" s="225" t="s">
        <v>125</v>
      </c>
      <c r="E195" s="236" t="s">
        <v>19</v>
      </c>
      <c r="F195" s="237" t="s">
        <v>563</v>
      </c>
      <c r="G195" s="235"/>
      <c r="H195" s="238">
        <v>1.3200000000000001</v>
      </c>
      <c r="I195" s="239"/>
      <c r="J195" s="235"/>
      <c r="K195" s="235"/>
      <c r="L195" s="240"/>
      <c r="M195" s="241"/>
      <c r="N195" s="242"/>
      <c r="O195" s="242"/>
      <c r="P195" s="242"/>
      <c r="Q195" s="242"/>
      <c r="R195" s="242"/>
      <c r="S195" s="242"/>
      <c r="T195" s="243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44" t="s">
        <v>125</v>
      </c>
      <c r="AU195" s="244" t="s">
        <v>83</v>
      </c>
      <c r="AV195" s="13" t="s">
        <v>83</v>
      </c>
      <c r="AW195" s="13" t="s">
        <v>35</v>
      </c>
      <c r="AX195" s="13" t="s">
        <v>73</v>
      </c>
      <c r="AY195" s="244" t="s">
        <v>117</v>
      </c>
    </row>
    <row r="196" s="13" customFormat="1">
      <c r="A196" s="13"/>
      <c r="B196" s="234"/>
      <c r="C196" s="235"/>
      <c r="D196" s="225" t="s">
        <v>125</v>
      </c>
      <c r="E196" s="236" t="s">
        <v>19</v>
      </c>
      <c r="F196" s="237" t="s">
        <v>564</v>
      </c>
      <c r="G196" s="235"/>
      <c r="H196" s="238">
        <v>5.335</v>
      </c>
      <c r="I196" s="239"/>
      <c r="J196" s="235"/>
      <c r="K196" s="235"/>
      <c r="L196" s="240"/>
      <c r="M196" s="241"/>
      <c r="N196" s="242"/>
      <c r="O196" s="242"/>
      <c r="P196" s="242"/>
      <c r="Q196" s="242"/>
      <c r="R196" s="242"/>
      <c r="S196" s="242"/>
      <c r="T196" s="243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44" t="s">
        <v>125</v>
      </c>
      <c r="AU196" s="244" t="s">
        <v>83</v>
      </c>
      <c r="AV196" s="13" t="s">
        <v>83</v>
      </c>
      <c r="AW196" s="13" t="s">
        <v>35</v>
      </c>
      <c r="AX196" s="13" t="s">
        <v>73</v>
      </c>
      <c r="AY196" s="244" t="s">
        <v>117</v>
      </c>
    </row>
    <row r="197" s="13" customFormat="1">
      <c r="A197" s="13"/>
      <c r="B197" s="234"/>
      <c r="C197" s="235"/>
      <c r="D197" s="225" t="s">
        <v>125</v>
      </c>
      <c r="E197" s="236" t="s">
        <v>19</v>
      </c>
      <c r="F197" s="237" t="s">
        <v>565</v>
      </c>
      <c r="G197" s="235"/>
      <c r="H197" s="238">
        <v>0.62</v>
      </c>
      <c r="I197" s="239"/>
      <c r="J197" s="235"/>
      <c r="K197" s="235"/>
      <c r="L197" s="240"/>
      <c r="M197" s="241"/>
      <c r="N197" s="242"/>
      <c r="O197" s="242"/>
      <c r="P197" s="242"/>
      <c r="Q197" s="242"/>
      <c r="R197" s="242"/>
      <c r="S197" s="242"/>
      <c r="T197" s="243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44" t="s">
        <v>125</v>
      </c>
      <c r="AU197" s="244" t="s">
        <v>83</v>
      </c>
      <c r="AV197" s="13" t="s">
        <v>83</v>
      </c>
      <c r="AW197" s="13" t="s">
        <v>35</v>
      </c>
      <c r="AX197" s="13" t="s">
        <v>73</v>
      </c>
      <c r="AY197" s="244" t="s">
        <v>117</v>
      </c>
    </row>
    <row r="198" s="15" customFormat="1">
      <c r="A198" s="15"/>
      <c r="B198" s="257"/>
      <c r="C198" s="258"/>
      <c r="D198" s="225" t="s">
        <v>125</v>
      </c>
      <c r="E198" s="259" t="s">
        <v>19</v>
      </c>
      <c r="F198" s="260" t="s">
        <v>244</v>
      </c>
      <c r="G198" s="258"/>
      <c r="H198" s="261">
        <v>7.2750000000000004</v>
      </c>
      <c r="I198" s="262"/>
      <c r="J198" s="258"/>
      <c r="K198" s="258"/>
      <c r="L198" s="263"/>
      <c r="M198" s="264"/>
      <c r="N198" s="265"/>
      <c r="O198" s="265"/>
      <c r="P198" s="265"/>
      <c r="Q198" s="265"/>
      <c r="R198" s="265"/>
      <c r="S198" s="265"/>
      <c r="T198" s="266"/>
      <c r="U198" s="15"/>
      <c r="V198" s="15"/>
      <c r="W198" s="15"/>
      <c r="X198" s="15"/>
      <c r="Y198" s="15"/>
      <c r="Z198" s="15"/>
      <c r="AA198" s="15"/>
      <c r="AB198" s="15"/>
      <c r="AC198" s="15"/>
      <c r="AD198" s="15"/>
      <c r="AE198" s="15"/>
      <c r="AT198" s="267" t="s">
        <v>125</v>
      </c>
      <c r="AU198" s="267" t="s">
        <v>83</v>
      </c>
      <c r="AV198" s="15" t="s">
        <v>116</v>
      </c>
      <c r="AW198" s="15" t="s">
        <v>35</v>
      </c>
      <c r="AX198" s="15" t="s">
        <v>81</v>
      </c>
      <c r="AY198" s="267" t="s">
        <v>117</v>
      </c>
    </row>
    <row r="199" s="2" customFormat="1" ht="16.5" customHeight="1">
      <c r="A199" s="39"/>
      <c r="B199" s="40"/>
      <c r="C199" s="210" t="s">
        <v>566</v>
      </c>
      <c r="D199" s="210" t="s">
        <v>118</v>
      </c>
      <c r="E199" s="211" t="s">
        <v>567</v>
      </c>
      <c r="F199" s="212" t="s">
        <v>568</v>
      </c>
      <c r="G199" s="213" t="s">
        <v>218</v>
      </c>
      <c r="H199" s="214">
        <v>7.5999999999999996</v>
      </c>
      <c r="I199" s="215"/>
      <c r="J199" s="216">
        <f>ROUND(I199*H199,2)</f>
        <v>0</v>
      </c>
      <c r="K199" s="212" t="s">
        <v>122</v>
      </c>
      <c r="L199" s="45"/>
      <c r="M199" s="217" t="s">
        <v>19</v>
      </c>
      <c r="N199" s="218" t="s">
        <v>44</v>
      </c>
      <c r="O199" s="85"/>
      <c r="P199" s="219">
        <f>O199*H199</f>
        <v>0</v>
      </c>
      <c r="Q199" s="219">
        <v>0</v>
      </c>
      <c r="R199" s="219">
        <f>Q199*H199</f>
        <v>0</v>
      </c>
      <c r="S199" s="219">
        <v>0</v>
      </c>
      <c r="T199" s="220">
        <f>S199*H199</f>
        <v>0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221" t="s">
        <v>116</v>
      </c>
      <c r="AT199" s="221" t="s">
        <v>118</v>
      </c>
      <c r="AU199" s="221" t="s">
        <v>83</v>
      </c>
      <c r="AY199" s="18" t="s">
        <v>117</v>
      </c>
      <c r="BE199" s="222">
        <f>IF(N199="základní",J199,0)</f>
        <v>0</v>
      </c>
      <c r="BF199" s="222">
        <f>IF(N199="snížená",J199,0)</f>
        <v>0</v>
      </c>
      <c r="BG199" s="222">
        <f>IF(N199="zákl. přenesená",J199,0)</f>
        <v>0</v>
      </c>
      <c r="BH199" s="222">
        <f>IF(N199="sníž. přenesená",J199,0)</f>
        <v>0</v>
      </c>
      <c r="BI199" s="222">
        <f>IF(N199="nulová",J199,0)</f>
        <v>0</v>
      </c>
      <c r="BJ199" s="18" t="s">
        <v>81</v>
      </c>
      <c r="BK199" s="222">
        <f>ROUND(I199*H199,2)</f>
        <v>0</v>
      </c>
      <c r="BL199" s="18" t="s">
        <v>116</v>
      </c>
      <c r="BM199" s="221" t="s">
        <v>569</v>
      </c>
    </row>
    <row r="200" s="12" customFormat="1">
      <c r="A200" s="12"/>
      <c r="B200" s="223"/>
      <c r="C200" s="224"/>
      <c r="D200" s="225" t="s">
        <v>125</v>
      </c>
      <c r="E200" s="226" t="s">
        <v>19</v>
      </c>
      <c r="F200" s="227" t="s">
        <v>570</v>
      </c>
      <c r="G200" s="224"/>
      <c r="H200" s="226" t="s">
        <v>19</v>
      </c>
      <c r="I200" s="228"/>
      <c r="J200" s="224"/>
      <c r="K200" s="224"/>
      <c r="L200" s="229"/>
      <c r="M200" s="230"/>
      <c r="N200" s="231"/>
      <c r="O200" s="231"/>
      <c r="P200" s="231"/>
      <c r="Q200" s="231"/>
      <c r="R200" s="231"/>
      <c r="S200" s="231"/>
      <c r="T200" s="232"/>
      <c r="U200" s="12"/>
      <c r="V200" s="12"/>
      <c r="W200" s="12"/>
      <c r="X200" s="12"/>
      <c r="Y200" s="12"/>
      <c r="Z200" s="12"/>
      <c r="AA200" s="12"/>
      <c r="AB200" s="12"/>
      <c r="AC200" s="12"/>
      <c r="AD200" s="12"/>
      <c r="AE200" s="12"/>
      <c r="AT200" s="233" t="s">
        <v>125</v>
      </c>
      <c r="AU200" s="233" t="s">
        <v>83</v>
      </c>
      <c r="AV200" s="12" t="s">
        <v>81</v>
      </c>
      <c r="AW200" s="12" t="s">
        <v>35</v>
      </c>
      <c r="AX200" s="12" t="s">
        <v>73</v>
      </c>
      <c r="AY200" s="233" t="s">
        <v>117</v>
      </c>
    </row>
    <row r="201" s="13" customFormat="1">
      <c r="A201" s="13"/>
      <c r="B201" s="234"/>
      <c r="C201" s="235"/>
      <c r="D201" s="225" t="s">
        <v>125</v>
      </c>
      <c r="E201" s="236" t="s">
        <v>19</v>
      </c>
      <c r="F201" s="237" t="s">
        <v>571</v>
      </c>
      <c r="G201" s="235"/>
      <c r="H201" s="238">
        <v>7.5999999999999996</v>
      </c>
      <c r="I201" s="239"/>
      <c r="J201" s="235"/>
      <c r="K201" s="235"/>
      <c r="L201" s="240"/>
      <c r="M201" s="241"/>
      <c r="N201" s="242"/>
      <c r="O201" s="242"/>
      <c r="P201" s="242"/>
      <c r="Q201" s="242"/>
      <c r="R201" s="242"/>
      <c r="S201" s="242"/>
      <c r="T201" s="243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44" t="s">
        <v>125</v>
      </c>
      <c r="AU201" s="244" t="s">
        <v>83</v>
      </c>
      <c r="AV201" s="13" t="s">
        <v>83</v>
      </c>
      <c r="AW201" s="13" t="s">
        <v>35</v>
      </c>
      <c r="AX201" s="13" t="s">
        <v>81</v>
      </c>
      <c r="AY201" s="244" t="s">
        <v>117</v>
      </c>
    </row>
    <row r="202" s="2" customFormat="1" ht="16.5" customHeight="1">
      <c r="A202" s="39"/>
      <c r="B202" s="40"/>
      <c r="C202" s="210" t="s">
        <v>572</v>
      </c>
      <c r="D202" s="210" t="s">
        <v>118</v>
      </c>
      <c r="E202" s="211" t="s">
        <v>573</v>
      </c>
      <c r="F202" s="212" t="s">
        <v>574</v>
      </c>
      <c r="G202" s="213" t="s">
        <v>218</v>
      </c>
      <c r="H202" s="214">
        <v>22.559999999999999</v>
      </c>
      <c r="I202" s="215"/>
      <c r="J202" s="216">
        <f>ROUND(I202*H202,2)</f>
        <v>0</v>
      </c>
      <c r="K202" s="212" t="s">
        <v>122</v>
      </c>
      <c r="L202" s="45"/>
      <c r="M202" s="217" t="s">
        <v>19</v>
      </c>
      <c r="N202" s="218" t="s">
        <v>44</v>
      </c>
      <c r="O202" s="85"/>
      <c r="P202" s="219">
        <f>O202*H202</f>
        <v>0</v>
      </c>
      <c r="Q202" s="219">
        <v>0</v>
      </c>
      <c r="R202" s="219">
        <f>Q202*H202</f>
        <v>0</v>
      </c>
      <c r="S202" s="219">
        <v>0</v>
      </c>
      <c r="T202" s="220">
        <f>S202*H202</f>
        <v>0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221" t="s">
        <v>116</v>
      </c>
      <c r="AT202" s="221" t="s">
        <v>118</v>
      </c>
      <c r="AU202" s="221" t="s">
        <v>83</v>
      </c>
      <c r="AY202" s="18" t="s">
        <v>117</v>
      </c>
      <c r="BE202" s="222">
        <f>IF(N202="základní",J202,0)</f>
        <v>0</v>
      </c>
      <c r="BF202" s="222">
        <f>IF(N202="snížená",J202,0)</f>
        <v>0</v>
      </c>
      <c r="BG202" s="222">
        <f>IF(N202="zákl. přenesená",J202,0)</f>
        <v>0</v>
      </c>
      <c r="BH202" s="222">
        <f>IF(N202="sníž. přenesená",J202,0)</f>
        <v>0</v>
      </c>
      <c r="BI202" s="222">
        <f>IF(N202="nulová",J202,0)</f>
        <v>0</v>
      </c>
      <c r="BJ202" s="18" t="s">
        <v>81</v>
      </c>
      <c r="BK202" s="222">
        <f>ROUND(I202*H202,2)</f>
        <v>0</v>
      </c>
      <c r="BL202" s="18" t="s">
        <v>116</v>
      </c>
      <c r="BM202" s="221" t="s">
        <v>575</v>
      </c>
    </row>
    <row r="203" s="12" customFormat="1">
      <c r="A203" s="12"/>
      <c r="B203" s="223"/>
      <c r="C203" s="224"/>
      <c r="D203" s="225" t="s">
        <v>125</v>
      </c>
      <c r="E203" s="226" t="s">
        <v>19</v>
      </c>
      <c r="F203" s="227" t="s">
        <v>576</v>
      </c>
      <c r="G203" s="224"/>
      <c r="H203" s="226" t="s">
        <v>19</v>
      </c>
      <c r="I203" s="228"/>
      <c r="J203" s="224"/>
      <c r="K203" s="224"/>
      <c r="L203" s="229"/>
      <c r="M203" s="230"/>
      <c r="N203" s="231"/>
      <c r="O203" s="231"/>
      <c r="P203" s="231"/>
      <c r="Q203" s="231"/>
      <c r="R203" s="231"/>
      <c r="S203" s="231"/>
      <c r="T203" s="232"/>
      <c r="U203" s="12"/>
      <c r="V203" s="12"/>
      <c r="W203" s="12"/>
      <c r="X203" s="12"/>
      <c r="Y203" s="12"/>
      <c r="Z203" s="12"/>
      <c r="AA203" s="12"/>
      <c r="AB203" s="12"/>
      <c r="AC203" s="12"/>
      <c r="AD203" s="12"/>
      <c r="AE203" s="12"/>
      <c r="AT203" s="233" t="s">
        <v>125</v>
      </c>
      <c r="AU203" s="233" t="s">
        <v>83</v>
      </c>
      <c r="AV203" s="12" t="s">
        <v>81</v>
      </c>
      <c r="AW203" s="12" t="s">
        <v>35</v>
      </c>
      <c r="AX203" s="12" t="s">
        <v>73</v>
      </c>
      <c r="AY203" s="233" t="s">
        <v>117</v>
      </c>
    </row>
    <row r="204" s="13" customFormat="1">
      <c r="A204" s="13"/>
      <c r="B204" s="234"/>
      <c r="C204" s="235"/>
      <c r="D204" s="225" t="s">
        <v>125</v>
      </c>
      <c r="E204" s="236" t="s">
        <v>19</v>
      </c>
      <c r="F204" s="237" t="s">
        <v>577</v>
      </c>
      <c r="G204" s="235"/>
      <c r="H204" s="238">
        <v>8.1600000000000001</v>
      </c>
      <c r="I204" s="239"/>
      <c r="J204" s="235"/>
      <c r="K204" s="235"/>
      <c r="L204" s="240"/>
      <c r="M204" s="241"/>
      <c r="N204" s="242"/>
      <c r="O204" s="242"/>
      <c r="P204" s="242"/>
      <c r="Q204" s="242"/>
      <c r="R204" s="242"/>
      <c r="S204" s="242"/>
      <c r="T204" s="243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44" t="s">
        <v>125</v>
      </c>
      <c r="AU204" s="244" t="s">
        <v>83</v>
      </c>
      <c r="AV204" s="13" t="s">
        <v>83</v>
      </c>
      <c r="AW204" s="13" t="s">
        <v>35</v>
      </c>
      <c r="AX204" s="13" t="s">
        <v>73</v>
      </c>
      <c r="AY204" s="244" t="s">
        <v>117</v>
      </c>
    </row>
    <row r="205" s="13" customFormat="1">
      <c r="A205" s="13"/>
      <c r="B205" s="234"/>
      <c r="C205" s="235"/>
      <c r="D205" s="225" t="s">
        <v>125</v>
      </c>
      <c r="E205" s="236" t="s">
        <v>19</v>
      </c>
      <c r="F205" s="237" t="s">
        <v>578</v>
      </c>
      <c r="G205" s="235"/>
      <c r="H205" s="238">
        <v>14.4</v>
      </c>
      <c r="I205" s="239"/>
      <c r="J205" s="235"/>
      <c r="K205" s="235"/>
      <c r="L205" s="240"/>
      <c r="M205" s="241"/>
      <c r="N205" s="242"/>
      <c r="O205" s="242"/>
      <c r="P205" s="242"/>
      <c r="Q205" s="242"/>
      <c r="R205" s="242"/>
      <c r="S205" s="242"/>
      <c r="T205" s="243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44" t="s">
        <v>125</v>
      </c>
      <c r="AU205" s="244" t="s">
        <v>83</v>
      </c>
      <c r="AV205" s="13" t="s">
        <v>83</v>
      </c>
      <c r="AW205" s="13" t="s">
        <v>35</v>
      </c>
      <c r="AX205" s="13" t="s">
        <v>73</v>
      </c>
      <c r="AY205" s="244" t="s">
        <v>117</v>
      </c>
    </row>
    <row r="206" s="15" customFormat="1">
      <c r="A206" s="15"/>
      <c r="B206" s="257"/>
      <c r="C206" s="258"/>
      <c r="D206" s="225" t="s">
        <v>125</v>
      </c>
      <c r="E206" s="259" t="s">
        <v>19</v>
      </c>
      <c r="F206" s="260" t="s">
        <v>244</v>
      </c>
      <c r="G206" s="258"/>
      <c r="H206" s="261">
        <v>22.560000000000002</v>
      </c>
      <c r="I206" s="262"/>
      <c r="J206" s="258"/>
      <c r="K206" s="258"/>
      <c r="L206" s="263"/>
      <c r="M206" s="264"/>
      <c r="N206" s="265"/>
      <c r="O206" s="265"/>
      <c r="P206" s="265"/>
      <c r="Q206" s="265"/>
      <c r="R206" s="265"/>
      <c r="S206" s="265"/>
      <c r="T206" s="266"/>
      <c r="U206" s="15"/>
      <c r="V206" s="15"/>
      <c r="W206" s="15"/>
      <c r="X206" s="15"/>
      <c r="Y206" s="15"/>
      <c r="Z206" s="15"/>
      <c r="AA206" s="15"/>
      <c r="AB206" s="15"/>
      <c r="AC206" s="15"/>
      <c r="AD206" s="15"/>
      <c r="AE206" s="15"/>
      <c r="AT206" s="267" t="s">
        <v>125</v>
      </c>
      <c r="AU206" s="267" t="s">
        <v>83</v>
      </c>
      <c r="AV206" s="15" t="s">
        <v>116</v>
      </c>
      <c r="AW206" s="15" t="s">
        <v>35</v>
      </c>
      <c r="AX206" s="15" t="s">
        <v>81</v>
      </c>
      <c r="AY206" s="267" t="s">
        <v>117</v>
      </c>
    </row>
    <row r="207" s="2" customFormat="1" ht="16.5" customHeight="1">
      <c r="A207" s="39"/>
      <c r="B207" s="40"/>
      <c r="C207" s="210" t="s">
        <v>579</v>
      </c>
      <c r="D207" s="210" t="s">
        <v>118</v>
      </c>
      <c r="E207" s="211" t="s">
        <v>580</v>
      </c>
      <c r="F207" s="212" t="s">
        <v>581</v>
      </c>
      <c r="G207" s="213" t="s">
        <v>218</v>
      </c>
      <c r="H207" s="214">
        <v>23.523</v>
      </c>
      <c r="I207" s="215"/>
      <c r="J207" s="216">
        <f>ROUND(I207*H207,2)</f>
        <v>0</v>
      </c>
      <c r="K207" s="212" t="s">
        <v>122</v>
      </c>
      <c r="L207" s="45"/>
      <c r="M207" s="217" t="s">
        <v>19</v>
      </c>
      <c r="N207" s="218" t="s">
        <v>44</v>
      </c>
      <c r="O207" s="85"/>
      <c r="P207" s="219">
        <f>O207*H207</f>
        <v>0</v>
      </c>
      <c r="Q207" s="219">
        <v>0</v>
      </c>
      <c r="R207" s="219">
        <f>Q207*H207</f>
        <v>0</v>
      </c>
      <c r="S207" s="219">
        <v>0</v>
      </c>
      <c r="T207" s="220">
        <f>S207*H207</f>
        <v>0</v>
      </c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R207" s="221" t="s">
        <v>116</v>
      </c>
      <c r="AT207" s="221" t="s">
        <v>118</v>
      </c>
      <c r="AU207" s="221" t="s">
        <v>83</v>
      </c>
      <c r="AY207" s="18" t="s">
        <v>117</v>
      </c>
      <c r="BE207" s="222">
        <f>IF(N207="základní",J207,0)</f>
        <v>0</v>
      </c>
      <c r="BF207" s="222">
        <f>IF(N207="snížená",J207,0)</f>
        <v>0</v>
      </c>
      <c r="BG207" s="222">
        <f>IF(N207="zákl. přenesená",J207,0)</f>
        <v>0</v>
      </c>
      <c r="BH207" s="222">
        <f>IF(N207="sníž. přenesená",J207,0)</f>
        <v>0</v>
      </c>
      <c r="BI207" s="222">
        <f>IF(N207="nulová",J207,0)</f>
        <v>0</v>
      </c>
      <c r="BJ207" s="18" t="s">
        <v>81</v>
      </c>
      <c r="BK207" s="222">
        <f>ROUND(I207*H207,2)</f>
        <v>0</v>
      </c>
      <c r="BL207" s="18" t="s">
        <v>116</v>
      </c>
      <c r="BM207" s="221" t="s">
        <v>582</v>
      </c>
    </row>
    <row r="208" s="12" customFormat="1">
      <c r="A208" s="12"/>
      <c r="B208" s="223"/>
      <c r="C208" s="224"/>
      <c r="D208" s="225" t="s">
        <v>125</v>
      </c>
      <c r="E208" s="226" t="s">
        <v>19</v>
      </c>
      <c r="F208" s="227" t="s">
        <v>583</v>
      </c>
      <c r="G208" s="224"/>
      <c r="H208" s="226" t="s">
        <v>19</v>
      </c>
      <c r="I208" s="228"/>
      <c r="J208" s="224"/>
      <c r="K208" s="224"/>
      <c r="L208" s="229"/>
      <c r="M208" s="230"/>
      <c r="N208" s="231"/>
      <c r="O208" s="231"/>
      <c r="P208" s="231"/>
      <c r="Q208" s="231"/>
      <c r="R208" s="231"/>
      <c r="S208" s="231"/>
      <c r="T208" s="232"/>
      <c r="U208" s="12"/>
      <c r="V208" s="12"/>
      <c r="W208" s="12"/>
      <c r="X208" s="12"/>
      <c r="Y208" s="12"/>
      <c r="Z208" s="12"/>
      <c r="AA208" s="12"/>
      <c r="AB208" s="12"/>
      <c r="AC208" s="12"/>
      <c r="AD208" s="12"/>
      <c r="AE208" s="12"/>
      <c r="AT208" s="233" t="s">
        <v>125</v>
      </c>
      <c r="AU208" s="233" t="s">
        <v>83</v>
      </c>
      <c r="AV208" s="12" t="s">
        <v>81</v>
      </c>
      <c r="AW208" s="12" t="s">
        <v>35</v>
      </c>
      <c r="AX208" s="12" t="s">
        <v>73</v>
      </c>
      <c r="AY208" s="233" t="s">
        <v>117</v>
      </c>
    </row>
    <row r="209" s="12" customFormat="1">
      <c r="A209" s="12"/>
      <c r="B209" s="223"/>
      <c r="C209" s="224"/>
      <c r="D209" s="225" t="s">
        <v>125</v>
      </c>
      <c r="E209" s="226" t="s">
        <v>19</v>
      </c>
      <c r="F209" s="227" t="s">
        <v>584</v>
      </c>
      <c r="G209" s="224"/>
      <c r="H209" s="226" t="s">
        <v>19</v>
      </c>
      <c r="I209" s="228"/>
      <c r="J209" s="224"/>
      <c r="K209" s="224"/>
      <c r="L209" s="229"/>
      <c r="M209" s="230"/>
      <c r="N209" s="231"/>
      <c r="O209" s="231"/>
      <c r="P209" s="231"/>
      <c r="Q209" s="231"/>
      <c r="R209" s="231"/>
      <c r="S209" s="231"/>
      <c r="T209" s="232"/>
      <c r="U209" s="12"/>
      <c r="V209" s="12"/>
      <c r="W209" s="12"/>
      <c r="X209" s="12"/>
      <c r="Y209" s="12"/>
      <c r="Z209" s="12"/>
      <c r="AA209" s="12"/>
      <c r="AB209" s="12"/>
      <c r="AC209" s="12"/>
      <c r="AD209" s="12"/>
      <c r="AE209" s="12"/>
      <c r="AT209" s="233" t="s">
        <v>125</v>
      </c>
      <c r="AU209" s="233" t="s">
        <v>83</v>
      </c>
      <c r="AV209" s="12" t="s">
        <v>81</v>
      </c>
      <c r="AW209" s="12" t="s">
        <v>35</v>
      </c>
      <c r="AX209" s="12" t="s">
        <v>73</v>
      </c>
      <c r="AY209" s="233" t="s">
        <v>117</v>
      </c>
    </row>
    <row r="210" s="13" customFormat="1">
      <c r="A210" s="13"/>
      <c r="B210" s="234"/>
      <c r="C210" s="235"/>
      <c r="D210" s="225" t="s">
        <v>125</v>
      </c>
      <c r="E210" s="236" t="s">
        <v>19</v>
      </c>
      <c r="F210" s="237" t="s">
        <v>585</v>
      </c>
      <c r="G210" s="235"/>
      <c r="H210" s="238">
        <v>3.2999999999999998</v>
      </c>
      <c r="I210" s="239"/>
      <c r="J210" s="235"/>
      <c r="K210" s="235"/>
      <c r="L210" s="240"/>
      <c r="M210" s="241"/>
      <c r="N210" s="242"/>
      <c r="O210" s="242"/>
      <c r="P210" s="242"/>
      <c r="Q210" s="242"/>
      <c r="R210" s="242"/>
      <c r="S210" s="242"/>
      <c r="T210" s="243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44" t="s">
        <v>125</v>
      </c>
      <c r="AU210" s="244" t="s">
        <v>83</v>
      </c>
      <c r="AV210" s="13" t="s">
        <v>83</v>
      </c>
      <c r="AW210" s="13" t="s">
        <v>35</v>
      </c>
      <c r="AX210" s="13" t="s">
        <v>73</v>
      </c>
      <c r="AY210" s="244" t="s">
        <v>117</v>
      </c>
    </row>
    <row r="211" s="12" customFormat="1">
      <c r="A211" s="12"/>
      <c r="B211" s="223"/>
      <c r="C211" s="224"/>
      <c r="D211" s="225" t="s">
        <v>125</v>
      </c>
      <c r="E211" s="226" t="s">
        <v>19</v>
      </c>
      <c r="F211" s="227" t="s">
        <v>586</v>
      </c>
      <c r="G211" s="224"/>
      <c r="H211" s="226" t="s">
        <v>19</v>
      </c>
      <c r="I211" s="228"/>
      <c r="J211" s="224"/>
      <c r="K211" s="224"/>
      <c r="L211" s="229"/>
      <c r="M211" s="230"/>
      <c r="N211" s="231"/>
      <c r="O211" s="231"/>
      <c r="P211" s="231"/>
      <c r="Q211" s="231"/>
      <c r="R211" s="231"/>
      <c r="S211" s="231"/>
      <c r="T211" s="232"/>
      <c r="U211" s="12"/>
      <c r="V211" s="12"/>
      <c r="W211" s="12"/>
      <c r="X211" s="12"/>
      <c r="Y211" s="12"/>
      <c r="Z211" s="12"/>
      <c r="AA211" s="12"/>
      <c r="AB211" s="12"/>
      <c r="AC211" s="12"/>
      <c r="AD211" s="12"/>
      <c r="AE211" s="12"/>
      <c r="AT211" s="233" t="s">
        <v>125</v>
      </c>
      <c r="AU211" s="233" t="s">
        <v>83</v>
      </c>
      <c r="AV211" s="12" t="s">
        <v>81</v>
      </c>
      <c r="AW211" s="12" t="s">
        <v>35</v>
      </c>
      <c r="AX211" s="12" t="s">
        <v>73</v>
      </c>
      <c r="AY211" s="233" t="s">
        <v>117</v>
      </c>
    </row>
    <row r="212" s="13" customFormat="1">
      <c r="A212" s="13"/>
      <c r="B212" s="234"/>
      <c r="C212" s="235"/>
      <c r="D212" s="225" t="s">
        <v>125</v>
      </c>
      <c r="E212" s="236" t="s">
        <v>19</v>
      </c>
      <c r="F212" s="237" t="s">
        <v>587</v>
      </c>
      <c r="G212" s="235"/>
      <c r="H212" s="238">
        <v>18.672999999999998</v>
      </c>
      <c r="I212" s="239"/>
      <c r="J212" s="235"/>
      <c r="K212" s="235"/>
      <c r="L212" s="240"/>
      <c r="M212" s="241"/>
      <c r="N212" s="242"/>
      <c r="O212" s="242"/>
      <c r="P212" s="242"/>
      <c r="Q212" s="242"/>
      <c r="R212" s="242"/>
      <c r="S212" s="242"/>
      <c r="T212" s="243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44" t="s">
        <v>125</v>
      </c>
      <c r="AU212" s="244" t="s">
        <v>83</v>
      </c>
      <c r="AV212" s="13" t="s">
        <v>83</v>
      </c>
      <c r="AW212" s="13" t="s">
        <v>35</v>
      </c>
      <c r="AX212" s="13" t="s">
        <v>73</v>
      </c>
      <c r="AY212" s="244" t="s">
        <v>117</v>
      </c>
    </row>
    <row r="213" s="12" customFormat="1">
      <c r="A213" s="12"/>
      <c r="B213" s="223"/>
      <c r="C213" s="224"/>
      <c r="D213" s="225" t="s">
        <v>125</v>
      </c>
      <c r="E213" s="226" t="s">
        <v>19</v>
      </c>
      <c r="F213" s="227" t="s">
        <v>588</v>
      </c>
      <c r="G213" s="224"/>
      <c r="H213" s="226" t="s">
        <v>19</v>
      </c>
      <c r="I213" s="228"/>
      <c r="J213" s="224"/>
      <c r="K213" s="224"/>
      <c r="L213" s="229"/>
      <c r="M213" s="230"/>
      <c r="N213" s="231"/>
      <c r="O213" s="231"/>
      <c r="P213" s="231"/>
      <c r="Q213" s="231"/>
      <c r="R213" s="231"/>
      <c r="S213" s="231"/>
      <c r="T213" s="232"/>
      <c r="U213" s="12"/>
      <c r="V213" s="12"/>
      <c r="W213" s="12"/>
      <c r="X213" s="12"/>
      <c r="Y213" s="12"/>
      <c r="Z213" s="12"/>
      <c r="AA213" s="12"/>
      <c r="AB213" s="12"/>
      <c r="AC213" s="12"/>
      <c r="AD213" s="12"/>
      <c r="AE213" s="12"/>
      <c r="AT213" s="233" t="s">
        <v>125</v>
      </c>
      <c r="AU213" s="233" t="s">
        <v>83</v>
      </c>
      <c r="AV213" s="12" t="s">
        <v>81</v>
      </c>
      <c r="AW213" s="12" t="s">
        <v>35</v>
      </c>
      <c r="AX213" s="12" t="s">
        <v>73</v>
      </c>
      <c r="AY213" s="233" t="s">
        <v>117</v>
      </c>
    </row>
    <row r="214" s="13" customFormat="1">
      <c r="A214" s="13"/>
      <c r="B214" s="234"/>
      <c r="C214" s="235"/>
      <c r="D214" s="225" t="s">
        <v>125</v>
      </c>
      <c r="E214" s="236" t="s">
        <v>19</v>
      </c>
      <c r="F214" s="237" t="s">
        <v>589</v>
      </c>
      <c r="G214" s="235"/>
      <c r="H214" s="238">
        <v>1.55</v>
      </c>
      <c r="I214" s="239"/>
      <c r="J214" s="235"/>
      <c r="K214" s="235"/>
      <c r="L214" s="240"/>
      <c r="M214" s="241"/>
      <c r="N214" s="242"/>
      <c r="O214" s="242"/>
      <c r="P214" s="242"/>
      <c r="Q214" s="242"/>
      <c r="R214" s="242"/>
      <c r="S214" s="242"/>
      <c r="T214" s="243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44" t="s">
        <v>125</v>
      </c>
      <c r="AU214" s="244" t="s">
        <v>83</v>
      </c>
      <c r="AV214" s="13" t="s">
        <v>83</v>
      </c>
      <c r="AW214" s="13" t="s">
        <v>35</v>
      </c>
      <c r="AX214" s="13" t="s">
        <v>73</v>
      </c>
      <c r="AY214" s="244" t="s">
        <v>117</v>
      </c>
    </row>
    <row r="215" s="15" customFormat="1">
      <c r="A215" s="15"/>
      <c r="B215" s="257"/>
      <c r="C215" s="258"/>
      <c r="D215" s="225" t="s">
        <v>125</v>
      </c>
      <c r="E215" s="259" t="s">
        <v>19</v>
      </c>
      <c r="F215" s="260" t="s">
        <v>244</v>
      </c>
      <c r="G215" s="258"/>
      <c r="H215" s="261">
        <v>23.523</v>
      </c>
      <c r="I215" s="262"/>
      <c r="J215" s="258"/>
      <c r="K215" s="258"/>
      <c r="L215" s="263"/>
      <c r="M215" s="264"/>
      <c r="N215" s="265"/>
      <c r="O215" s="265"/>
      <c r="P215" s="265"/>
      <c r="Q215" s="265"/>
      <c r="R215" s="265"/>
      <c r="S215" s="265"/>
      <c r="T215" s="266"/>
      <c r="U215" s="15"/>
      <c r="V215" s="15"/>
      <c r="W215" s="15"/>
      <c r="X215" s="15"/>
      <c r="Y215" s="15"/>
      <c r="Z215" s="15"/>
      <c r="AA215" s="15"/>
      <c r="AB215" s="15"/>
      <c r="AC215" s="15"/>
      <c r="AD215" s="15"/>
      <c r="AE215" s="15"/>
      <c r="AT215" s="267" t="s">
        <v>125</v>
      </c>
      <c r="AU215" s="267" t="s">
        <v>83</v>
      </c>
      <c r="AV215" s="15" t="s">
        <v>116</v>
      </c>
      <c r="AW215" s="15" t="s">
        <v>35</v>
      </c>
      <c r="AX215" s="15" t="s">
        <v>81</v>
      </c>
      <c r="AY215" s="267" t="s">
        <v>117</v>
      </c>
    </row>
    <row r="216" s="2" customFormat="1" ht="16.5" customHeight="1">
      <c r="A216" s="39"/>
      <c r="B216" s="40"/>
      <c r="C216" s="210" t="s">
        <v>590</v>
      </c>
      <c r="D216" s="210" t="s">
        <v>118</v>
      </c>
      <c r="E216" s="211" t="s">
        <v>591</v>
      </c>
      <c r="F216" s="212" t="s">
        <v>592</v>
      </c>
      <c r="G216" s="213" t="s">
        <v>218</v>
      </c>
      <c r="H216" s="214">
        <v>6.6920000000000002</v>
      </c>
      <c r="I216" s="215"/>
      <c r="J216" s="216">
        <f>ROUND(I216*H216,2)</f>
        <v>0</v>
      </c>
      <c r="K216" s="212" t="s">
        <v>122</v>
      </c>
      <c r="L216" s="45"/>
      <c r="M216" s="217" t="s">
        <v>19</v>
      </c>
      <c r="N216" s="218" t="s">
        <v>44</v>
      </c>
      <c r="O216" s="85"/>
      <c r="P216" s="219">
        <f>O216*H216</f>
        <v>0</v>
      </c>
      <c r="Q216" s="219">
        <v>0</v>
      </c>
      <c r="R216" s="219">
        <f>Q216*H216</f>
        <v>0</v>
      </c>
      <c r="S216" s="219">
        <v>0</v>
      </c>
      <c r="T216" s="220">
        <f>S216*H216</f>
        <v>0</v>
      </c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R216" s="221" t="s">
        <v>116</v>
      </c>
      <c r="AT216" s="221" t="s">
        <v>118</v>
      </c>
      <c r="AU216" s="221" t="s">
        <v>83</v>
      </c>
      <c r="AY216" s="18" t="s">
        <v>117</v>
      </c>
      <c r="BE216" s="222">
        <f>IF(N216="základní",J216,0)</f>
        <v>0</v>
      </c>
      <c r="BF216" s="222">
        <f>IF(N216="snížená",J216,0)</f>
        <v>0</v>
      </c>
      <c r="BG216" s="222">
        <f>IF(N216="zákl. přenesená",J216,0)</f>
        <v>0</v>
      </c>
      <c r="BH216" s="222">
        <f>IF(N216="sníž. přenesená",J216,0)</f>
        <v>0</v>
      </c>
      <c r="BI216" s="222">
        <f>IF(N216="nulová",J216,0)</f>
        <v>0</v>
      </c>
      <c r="BJ216" s="18" t="s">
        <v>81</v>
      </c>
      <c r="BK216" s="222">
        <f>ROUND(I216*H216,2)</f>
        <v>0</v>
      </c>
      <c r="BL216" s="18" t="s">
        <v>116</v>
      </c>
      <c r="BM216" s="221" t="s">
        <v>593</v>
      </c>
    </row>
    <row r="217" s="12" customFormat="1">
      <c r="A217" s="12"/>
      <c r="B217" s="223"/>
      <c r="C217" s="224"/>
      <c r="D217" s="225" t="s">
        <v>125</v>
      </c>
      <c r="E217" s="226" t="s">
        <v>19</v>
      </c>
      <c r="F217" s="227" t="s">
        <v>594</v>
      </c>
      <c r="G217" s="224"/>
      <c r="H217" s="226" t="s">
        <v>19</v>
      </c>
      <c r="I217" s="228"/>
      <c r="J217" s="224"/>
      <c r="K217" s="224"/>
      <c r="L217" s="229"/>
      <c r="M217" s="230"/>
      <c r="N217" s="231"/>
      <c r="O217" s="231"/>
      <c r="P217" s="231"/>
      <c r="Q217" s="231"/>
      <c r="R217" s="231"/>
      <c r="S217" s="231"/>
      <c r="T217" s="232"/>
      <c r="U217" s="12"/>
      <c r="V217" s="12"/>
      <c r="W217" s="12"/>
      <c r="X217" s="12"/>
      <c r="Y217" s="12"/>
      <c r="Z217" s="12"/>
      <c r="AA217" s="12"/>
      <c r="AB217" s="12"/>
      <c r="AC217" s="12"/>
      <c r="AD217" s="12"/>
      <c r="AE217" s="12"/>
      <c r="AT217" s="233" t="s">
        <v>125</v>
      </c>
      <c r="AU217" s="233" t="s">
        <v>83</v>
      </c>
      <c r="AV217" s="12" t="s">
        <v>81</v>
      </c>
      <c r="AW217" s="12" t="s">
        <v>35</v>
      </c>
      <c r="AX217" s="12" t="s">
        <v>73</v>
      </c>
      <c r="AY217" s="233" t="s">
        <v>117</v>
      </c>
    </row>
    <row r="218" s="12" customFormat="1">
      <c r="A218" s="12"/>
      <c r="B218" s="223"/>
      <c r="C218" s="224"/>
      <c r="D218" s="225" t="s">
        <v>125</v>
      </c>
      <c r="E218" s="226" t="s">
        <v>19</v>
      </c>
      <c r="F218" s="227" t="s">
        <v>271</v>
      </c>
      <c r="G218" s="224"/>
      <c r="H218" s="226" t="s">
        <v>19</v>
      </c>
      <c r="I218" s="228"/>
      <c r="J218" s="224"/>
      <c r="K218" s="224"/>
      <c r="L218" s="229"/>
      <c r="M218" s="230"/>
      <c r="N218" s="231"/>
      <c r="O218" s="231"/>
      <c r="P218" s="231"/>
      <c r="Q218" s="231"/>
      <c r="R218" s="231"/>
      <c r="S218" s="231"/>
      <c r="T218" s="232"/>
      <c r="U218" s="12"/>
      <c r="V218" s="12"/>
      <c r="W218" s="12"/>
      <c r="X218" s="12"/>
      <c r="Y218" s="12"/>
      <c r="Z218" s="12"/>
      <c r="AA218" s="12"/>
      <c r="AB218" s="12"/>
      <c r="AC218" s="12"/>
      <c r="AD218" s="12"/>
      <c r="AE218" s="12"/>
      <c r="AT218" s="233" t="s">
        <v>125</v>
      </c>
      <c r="AU218" s="233" t="s">
        <v>83</v>
      </c>
      <c r="AV218" s="12" t="s">
        <v>81</v>
      </c>
      <c r="AW218" s="12" t="s">
        <v>35</v>
      </c>
      <c r="AX218" s="12" t="s">
        <v>73</v>
      </c>
      <c r="AY218" s="233" t="s">
        <v>117</v>
      </c>
    </row>
    <row r="219" s="13" customFormat="1">
      <c r="A219" s="13"/>
      <c r="B219" s="234"/>
      <c r="C219" s="235"/>
      <c r="D219" s="225" t="s">
        <v>125</v>
      </c>
      <c r="E219" s="236" t="s">
        <v>19</v>
      </c>
      <c r="F219" s="237" t="s">
        <v>595</v>
      </c>
      <c r="G219" s="235"/>
      <c r="H219" s="238">
        <v>3.2000000000000002</v>
      </c>
      <c r="I219" s="239"/>
      <c r="J219" s="235"/>
      <c r="K219" s="235"/>
      <c r="L219" s="240"/>
      <c r="M219" s="241"/>
      <c r="N219" s="242"/>
      <c r="O219" s="242"/>
      <c r="P219" s="242"/>
      <c r="Q219" s="242"/>
      <c r="R219" s="242"/>
      <c r="S219" s="242"/>
      <c r="T219" s="243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44" t="s">
        <v>125</v>
      </c>
      <c r="AU219" s="244" t="s">
        <v>83</v>
      </c>
      <c r="AV219" s="13" t="s">
        <v>83</v>
      </c>
      <c r="AW219" s="13" t="s">
        <v>35</v>
      </c>
      <c r="AX219" s="13" t="s">
        <v>73</v>
      </c>
      <c r="AY219" s="244" t="s">
        <v>117</v>
      </c>
    </row>
    <row r="220" s="12" customFormat="1">
      <c r="A220" s="12"/>
      <c r="B220" s="223"/>
      <c r="C220" s="224"/>
      <c r="D220" s="225" t="s">
        <v>125</v>
      </c>
      <c r="E220" s="226" t="s">
        <v>19</v>
      </c>
      <c r="F220" s="227" t="s">
        <v>273</v>
      </c>
      <c r="G220" s="224"/>
      <c r="H220" s="226" t="s">
        <v>19</v>
      </c>
      <c r="I220" s="228"/>
      <c r="J220" s="224"/>
      <c r="K220" s="224"/>
      <c r="L220" s="229"/>
      <c r="M220" s="230"/>
      <c r="N220" s="231"/>
      <c r="O220" s="231"/>
      <c r="P220" s="231"/>
      <c r="Q220" s="231"/>
      <c r="R220" s="231"/>
      <c r="S220" s="231"/>
      <c r="T220" s="232"/>
      <c r="U220" s="12"/>
      <c r="V220" s="12"/>
      <c r="W220" s="12"/>
      <c r="X220" s="12"/>
      <c r="Y220" s="12"/>
      <c r="Z220" s="12"/>
      <c r="AA220" s="12"/>
      <c r="AB220" s="12"/>
      <c r="AC220" s="12"/>
      <c r="AD220" s="12"/>
      <c r="AE220" s="12"/>
      <c r="AT220" s="233" t="s">
        <v>125</v>
      </c>
      <c r="AU220" s="233" t="s">
        <v>83</v>
      </c>
      <c r="AV220" s="12" t="s">
        <v>81</v>
      </c>
      <c r="AW220" s="12" t="s">
        <v>35</v>
      </c>
      <c r="AX220" s="12" t="s">
        <v>73</v>
      </c>
      <c r="AY220" s="233" t="s">
        <v>117</v>
      </c>
    </row>
    <row r="221" s="13" customFormat="1">
      <c r="A221" s="13"/>
      <c r="B221" s="234"/>
      <c r="C221" s="235"/>
      <c r="D221" s="225" t="s">
        <v>125</v>
      </c>
      <c r="E221" s="236" t="s">
        <v>19</v>
      </c>
      <c r="F221" s="237" t="s">
        <v>596</v>
      </c>
      <c r="G221" s="235"/>
      <c r="H221" s="238">
        <v>3.492</v>
      </c>
      <c r="I221" s="239"/>
      <c r="J221" s="235"/>
      <c r="K221" s="235"/>
      <c r="L221" s="240"/>
      <c r="M221" s="241"/>
      <c r="N221" s="242"/>
      <c r="O221" s="242"/>
      <c r="P221" s="242"/>
      <c r="Q221" s="242"/>
      <c r="R221" s="242"/>
      <c r="S221" s="242"/>
      <c r="T221" s="243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44" t="s">
        <v>125</v>
      </c>
      <c r="AU221" s="244" t="s">
        <v>83</v>
      </c>
      <c r="AV221" s="13" t="s">
        <v>83</v>
      </c>
      <c r="AW221" s="13" t="s">
        <v>35</v>
      </c>
      <c r="AX221" s="13" t="s">
        <v>73</v>
      </c>
      <c r="AY221" s="244" t="s">
        <v>117</v>
      </c>
    </row>
    <row r="222" s="15" customFormat="1">
      <c r="A222" s="15"/>
      <c r="B222" s="257"/>
      <c r="C222" s="258"/>
      <c r="D222" s="225" t="s">
        <v>125</v>
      </c>
      <c r="E222" s="259" t="s">
        <v>19</v>
      </c>
      <c r="F222" s="260" t="s">
        <v>244</v>
      </c>
      <c r="G222" s="258"/>
      <c r="H222" s="261">
        <v>6.6920000000000002</v>
      </c>
      <c r="I222" s="262"/>
      <c r="J222" s="258"/>
      <c r="K222" s="258"/>
      <c r="L222" s="263"/>
      <c r="M222" s="264"/>
      <c r="N222" s="265"/>
      <c r="O222" s="265"/>
      <c r="P222" s="265"/>
      <c r="Q222" s="265"/>
      <c r="R222" s="265"/>
      <c r="S222" s="265"/>
      <c r="T222" s="266"/>
      <c r="U222" s="15"/>
      <c r="V222" s="15"/>
      <c r="W222" s="15"/>
      <c r="X222" s="15"/>
      <c r="Y222" s="15"/>
      <c r="Z222" s="15"/>
      <c r="AA222" s="15"/>
      <c r="AB222" s="15"/>
      <c r="AC222" s="15"/>
      <c r="AD222" s="15"/>
      <c r="AE222" s="15"/>
      <c r="AT222" s="267" t="s">
        <v>125</v>
      </c>
      <c r="AU222" s="267" t="s">
        <v>83</v>
      </c>
      <c r="AV222" s="15" t="s">
        <v>116</v>
      </c>
      <c r="AW222" s="15" t="s">
        <v>35</v>
      </c>
      <c r="AX222" s="15" t="s">
        <v>81</v>
      </c>
      <c r="AY222" s="267" t="s">
        <v>117</v>
      </c>
    </row>
    <row r="223" s="11" customFormat="1" ht="22.8" customHeight="1">
      <c r="A223" s="11"/>
      <c r="B223" s="196"/>
      <c r="C223" s="197"/>
      <c r="D223" s="198" t="s">
        <v>72</v>
      </c>
      <c r="E223" s="255" t="s">
        <v>140</v>
      </c>
      <c r="F223" s="255" t="s">
        <v>597</v>
      </c>
      <c r="G223" s="197"/>
      <c r="H223" s="197"/>
      <c r="I223" s="200"/>
      <c r="J223" s="256">
        <f>BK223</f>
        <v>0</v>
      </c>
      <c r="K223" s="197"/>
      <c r="L223" s="202"/>
      <c r="M223" s="203"/>
      <c r="N223" s="204"/>
      <c r="O223" s="204"/>
      <c r="P223" s="205">
        <f>SUM(P224:P250)</f>
        <v>0</v>
      </c>
      <c r="Q223" s="204"/>
      <c r="R223" s="205">
        <f>SUM(R224:R250)</f>
        <v>0</v>
      </c>
      <c r="S223" s="204"/>
      <c r="T223" s="206">
        <f>SUM(T224:T250)</f>
        <v>0</v>
      </c>
      <c r="U223" s="11"/>
      <c r="V223" s="11"/>
      <c r="W223" s="11"/>
      <c r="X223" s="11"/>
      <c r="Y223" s="11"/>
      <c r="Z223" s="11"/>
      <c r="AA223" s="11"/>
      <c r="AB223" s="11"/>
      <c r="AC223" s="11"/>
      <c r="AD223" s="11"/>
      <c r="AE223" s="11"/>
      <c r="AR223" s="207" t="s">
        <v>81</v>
      </c>
      <c r="AT223" s="208" t="s">
        <v>72</v>
      </c>
      <c r="AU223" s="208" t="s">
        <v>81</v>
      </c>
      <c r="AY223" s="207" t="s">
        <v>117</v>
      </c>
      <c r="BK223" s="209">
        <f>SUM(BK224:BK250)</f>
        <v>0</v>
      </c>
    </row>
    <row r="224" s="2" customFormat="1" ht="16.5" customHeight="1">
      <c r="A224" s="39"/>
      <c r="B224" s="40"/>
      <c r="C224" s="210" t="s">
        <v>598</v>
      </c>
      <c r="D224" s="210" t="s">
        <v>118</v>
      </c>
      <c r="E224" s="211" t="s">
        <v>599</v>
      </c>
      <c r="F224" s="212" t="s">
        <v>600</v>
      </c>
      <c r="G224" s="213" t="s">
        <v>316</v>
      </c>
      <c r="H224" s="214">
        <v>371.80000000000001</v>
      </c>
      <c r="I224" s="215"/>
      <c r="J224" s="216">
        <f>ROUND(I224*H224,2)</f>
        <v>0</v>
      </c>
      <c r="K224" s="212" t="s">
        <v>122</v>
      </c>
      <c r="L224" s="45"/>
      <c r="M224" s="217" t="s">
        <v>19</v>
      </c>
      <c r="N224" s="218" t="s">
        <v>44</v>
      </c>
      <c r="O224" s="85"/>
      <c r="P224" s="219">
        <f>O224*H224</f>
        <v>0</v>
      </c>
      <c r="Q224" s="219">
        <v>0</v>
      </c>
      <c r="R224" s="219">
        <f>Q224*H224</f>
        <v>0</v>
      </c>
      <c r="S224" s="219">
        <v>0</v>
      </c>
      <c r="T224" s="220">
        <f>S224*H224</f>
        <v>0</v>
      </c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R224" s="221" t="s">
        <v>116</v>
      </c>
      <c r="AT224" s="221" t="s">
        <v>118</v>
      </c>
      <c r="AU224" s="221" t="s">
        <v>83</v>
      </c>
      <c r="AY224" s="18" t="s">
        <v>117</v>
      </c>
      <c r="BE224" s="222">
        <f>IF(N224="základní",J224,0)</f>
        <v>0</v>
      </c>
      <c r="BF224" s="222">
        <f>IF(N224="snížená",J224,0)</f>
        <v>0</v>
      </c>
      <c r="BG224" s="222">
        <f>IF(N224="zákl. přenesená",J224,0)</f>
        <v>0</v>
      </c>
      <c r="BH224" s="222">
        <f>IF(N224="sníž. přenesená",J224,0)</f>
        <v>0</v>
      </c>
      <c r="BI224" s="222">
        <f>IF(N224="nulová",J224,0)</f>
        <v>0</v>
      </c>
      <c r="BJ224" s="18" t="s">
        <v>81</v>
      </c>
      <c r="BK224" s="222">
        <f>ROUND(I224*H224,2)</f>
        <v>0</v>
      </c>
      <c r="BL224" s="18" t="s">
        <v>116</v>
      </c>
      <c r="BM224" s="221" t="s">
        <v>601</v>
      </c>
    </row>
    <row r="225" s="12" customFormat="1">
      <c r="A225" s="12"/>
      <c r="B225" s="223"/>
      <c r="C225" s="224"/>
      <c r="D225" s="225" t="s">
        <v>125</v>
      </c>
      <c r="E225" s="226" t="s">
        <v>19</v>
      </c>
      <c r="F225" s="227" t="s">
        <v>602</v>
      </c>
      <c r="G225" s="224"/>
      <c r="H225" s="226" t="s">
        <v>19</v>
      </c>
      <c r="I225" s="228"/>
      <c r="J225" s="224"/>
      <c r="K225" s="224"/>
      <c r="L225" s="229"/>
      <c r="M225" s="230"/>
      <c r="N225" s="231"/>
      <c r="O225" s="231"/>
      <c r="P225" s="231"/>
      <c r="Q225" s="231"/>
      <c r="R225" s="231"/>
      <c r="S225" s="231"/>
      <c r="T225" s="232"/>
      <c r="U225" s="12"/>
      <c r="V225" s="12"/>
      <c r="W225" s="12"/>
      <c r="X225" s="12"/>
      <c r="Y225" s="12"/>
      <c r="Z225" s="12"/>
      <c r="AA225" s="12"/>
      <c r="AB225" s="12"/>
      <c r="AC225" s="12"/>
      <c r="AD225" s="12"/>
      <c r="AE225" s="12"/>
      <c r="AT225" s="233" t="s">
        <v>125</v>
      </c>
      <c r="AU225" s="233" t="s">
        <v>83</v>
      </c>
      <c r="AV225" s="12" t="s">
        <v>81</v>
      </c>
      <c r="AW225" s="12" t="s">
        <v>35</v>
      </c>
      <c r="AX225" s="12" t="s">
        <v>73</v>
      </c>
      <c r="AY225" s="233" t="s">
        <v>117</v>
      </c>
    </row>
    <row r="226" s="13" customFormat="1">
      <c r="A226" s="13"/>
      <c r="B226" s="234"/>
      <c r="C226" s="235"/>
      <c r="D226" s="225" t="s">
        <v>125</v>
      </c>
      <c r="E226" s="236" t="s">
        <v>19</v>
      </c>
      <c r="F226" s="237" t="s">
        <v>603</v>
      </c>
      <c r="G226" s="235"/>
      <c r="H226" s="238">
        <v>197.59999999999999</v>
      </c>
      <c r="I226" s="239"/>
      <c r="J226" s="235"/>
      <c r="K226" s="235"/>
      <c r="L226" s="240"/>
      <c r="M226" s="241"/>
      <c r="N226" s="242"/>
      <c r="O226" s="242"/>
      <c r="P226" s="242"/>
      <c r="Q226" s="242"/>
      <c r="R226" s="242"/>
      <c r="S226" s="242"/>
      <c r="T226" s="243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44" t="s">
        <v>125</v>
      </c>
      <c r="AU226" s="244" t="s">
        <v>83</v>
      </c>
      <c r="AV226" s="13" t="s">
        <v>83</v>
      </c>
      <c r="AW226" s="13" t="s">
        <v>35</v>
      </c>
      <c r="AX226" s="13" t="s">
        <v>73</v>
      </c>
      <c r="AY226" s="244" t="s">
        <v>117</v>
      </c>
    </row>
    <row r="227" s="13" customFormat="1">
      <c r="A227" s="13"/>
      <c r="B227" s="234"/>
      <c r="C227" s="235"/>
      <c r="D227" s="225" t="s">
        <v>125</v>
      </c>
      <c r="E227" s="236" t="s">
        <v>19</v>
      </c>
      <c r="F227" s="237" t="s">
        <v>604</v>
      </c>
      <c r="G227" s="235"/>
      <c r="H227" s="238">
        <v>174.19999999999999</v>
      </c>
      <c r="I227" s="239"/>
      <c r="J227" s="235"/>
      <c r="K227" s="235"/>
      <c r="L227" s="240"/>
      <c r="M227" s="241"/>
      <c r="N227" s="242"/>
      <c r="O227" s="242"/>
      <c r="P227" s="242"/>
      <c r="Q227" s="242"/>
      <c r="R227" s="242"/>
      <c r="S227" s="242"/>
      <c r="T227" s="243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44" t="s">
        <v>125</v>
      </c>
      <c r="AU227" s="244" t="s">
        <v>83</v>
      </c>
      <c r="AV227" s="13" t="s">
        <v>83</v>
      </c>
      <c r="AW227" s="13" t="s">
        <v>35</v>
      </c>
      <c r="AX227" s="13" t="s">
        <v>73</v>
      </c>
      <c r="AY227" s="244" t="s">
        <v>117</v>
      </c>
    </row>
    <row r="228" s="15" customFormat="1">
      <c r="A228" s="15"/>
      <c r="B228" s="257"/>
      <c r="C228" s="258"/>
      <c r="D228" s="225" t="s">
        <v>125</v>
      </c>
      <c r="E228" s="259" t="s">
        <v>19</v>
      </c>
      <c r="F228" s="260" t="s">
        <v>244</v>
      </c>
      <c r="G228" s="258"/>
      <c r="H228" s="261">
        <v>371.79999999999995</v>
      </c>
      <c r="I228" s="262"/>
      <c r="J228" s="258"/>
      <c r="K228" s="258"/>
      <c r="L228" s="263"/>
      <c r="M228" s="264"/>
      <c r="N228" s="265"/>
      <c r="O228" s="265"/>
      <c r="P228" s="265"/>
      <c r="Q228" s="265"/>
      <c r="R228" s="265"/>
      <c r="S228" s="265"/>
      <c r="T228" s="266"/>
      <c r="U228" s="15"/>
      <c r="V228" s="15"/>
      <c r="W228" s="15"/>
      <c r="X228" s="15"/>
      <c r="Y228" s="15"/>
      <c r="Z228" s="15"/>
      <c r="AA228" s="15"/>
      <c r="AB228" s="15"/>
      <c r="AC228" s="15"/>
      <c r="AD228" s="15"/>
      <c r="AE228" s="15"/>
      <c r="AT228" s="267" t="s">
        <v>125</v>
      </c>
      <c r="AU228" s="267" t="s">
        <v>83</v>
      </c>
      <c r="AV228" s="15" t="s">
        <v>116</v>
      </c>
      <c r="AW228" s="15" t="s">
        <v>35</v>
      </c>
      <c r="AX228" s="15" t="s">
        <v>81</v>
      </c>
      <c r="AY228" s="267" t="s">
        <v>117</v>
      </c>
    </row>
    <row r="229" s="2" customFormat="1" ht="16.5" customHeight="1">
      <c r="A229" s="39"/>
      <c r="B229" s="40"/>
      <c r="C229" s="210" t="s">
        <v>605</v>
      </c>
      <c r="D229" s="210" t="s">
        <v>118</v>
      </c>
      <c r="E229" s="211" t="s">
        <v>606</v>
      </c>
      <c r="F229" s="212" t="s">
        <v>607</v>
      </c>
      <c r="G229" s="213" t="s">
        <v>316</v>
      </c>
      <c r="H229" s="214">
        <v>39</v>
      </c>
      <c r="I229" s="215"/>
      <c r="J229" s="216">
        <f>ROUND(I229*H229,2)</f>
        <v>0</v>
      </c>
      <c r="K229" s="212" t="s">
        <v>122</v>
      </c>
      <c r="L229" s="45"/>
      <c r="M229" s="217" t="s">
        <v>19</v>
      </c>
      <c r="N229" s="218" t="s">
        <v>44</v>
      </c>
      <c r="O229" s="85"/>
      <c r="P229" s="219">
        <f>O229*H229</f>
        <v>0</v>
      </c>
      <c r="Q229" s="219">
        <v>0</v>
      </c>
      <c r="R229" s="219">
        <f>Q229*H229</f>
        <v>0</v>
      </c>
      <c r="S229" s="219">
        <v>0</v>
      </c>
      <c r="T229" s="220">
        <f>S229*H229</f>
        <v>0</v>
      </c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R229" s="221" t="s">
        <v>116</v>
      </c>
      <c r="AT229" s="221" t="s">
        <v>118</v>
      </c>
      <c r="AU229" s="221" t="s">
        <v>83</v>
      </c>
      <c r="AY229" s="18" t="s">
        <v>117</v>
      </c>
      <c r="BE229" s="222">
        <f>IF(N229="základní",J229,0)</f>
        <v>0</v>
      </c>
      <c r="BF229" s="222">
        <f>IF(N229="snížená",J229,0)</f>
        <v>0</v>
      </c>
      <c r="BG229" s="222">
        <f>IF(N229="zákl. přenesená",J229,0)</f>
        <v>0</v>
      </c>
      <c r="BH229" s="222">
        <f>IF(N229="sníž. přenesená",J229,0)</f>
        <v>0</v>
      </c>
      <c r="BI229" s="222">
        <f>IF(N229="nulová",J229,0)</f>
        <v>0</v>
      </c>
      <c r="BJ229" s="18" t="s">
        <v>81</v>
      </c>
      <c r="BK229" s="222">
        <f>ROUND(I229*H229,2)</f>
        <v>0</v>
      </c>
      <c r="BL229" s="18" t="s">
        <v>116</v>
      </c>
      <c r="BM229" s="221" t="s">
        <v>608</v>
      </c>
    </row>
    <row r="230" s="12" customFormat="1">
      <c r="A230" s="12"/>
      <c r="B230" s="223"/>
      <c r="C230" s="224"/>
      <c r="D230" s="225" t="s">
        <v>125</v>
      </c>
      <c r="E230" s="226" t="s">
        <v>19</v>
      </c>
      <c r="F230" s="227" t="s">
        <v>609</v>
      </c>
      <c r="G230" s="224"/>
      <c r="H230" s="226" t="s">
        <v>19</v>
      </c>
      <c r="I230" s="228"/>
      <c r="J230" s="224"/>
      <c r="K230" s="224"/>
      <c r="L230" s="229"/>
      <c r="M230" s="230"/>
      <c r="N230" s="231"/>
      <c r="O230" s="231"/>
      <c r="P230" s="231"/>
      <c r="Q230" s="231"/>
      <c r="R230" s="231"/>
      <c r="S230" s="231"/>
      <c r="T230" s="232"/>
      <c r="U230" s="12"/>
      <c r="V230" s="12"/>
      <c r="W230" s="12"/>
      <c r="X230" s="12"/>
      <c r="Y230" s="12"/>
      <c r="Z230" s="12"/>
      <c r="AA230" s="12"/>
      <c r="AB230" s="12"/>
      <c r="AC230" s="12"/>
      <c r="AD230" s="12"/>
      <c r="AE230" s="12"/>
      <c r="AT230" s="233" t="s">
        <v>125</v>
      </c>
      <c r="AU230" s="233" t="s">
        <v>83</v>
      </c>
      <c r="AV230" s="12" t="s">
        <v>81</v>
      </c>
      <c r="AW230" s="12" t="s">
        <v>35</v>
      </c>
      <c r="AX230" s="12" t="s">
        <v>73</v>
      </c>
      <c r="AY230" s="233" t="s">
        <v>117</v>
      </c>
    </row>
    <row r="231" s="13" customFormat="1">
      <c r="A231" s="13"/>
      <c r="B231" s="234"/>
      <c r="C231" s="235"/>
      <c r="D231" s="225" t="s">
        <v>125</v>
      </c>
      <c r="E231" s="236" t="s">
        <v>19</v>
      </c>
      <c r="F231" s="237" t="s">
        <v>610</v>
      </c>
      <c r="G231" s="235"/>
      <c r="H231" s="238">
        <v>39</v>
      </c>
      <c r="I231" s="239"/>
      <c r="J231" s="235"/>
      <c r="K231" s="235"/>
      <c r="L231" s="240"/>
      <c r="M231" s="241"/>
      <c r="N231" s="242"/>
      <c r="O231" s="242"/>
      <c r="P231" s="242"/>
      <c r="Q231" s="242"/>
      <c r="R231" s="242"/>
      <c r="S231" s="242"/>
      <c r="T231" s="243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44" t="s">
        <v>125</v>
      </c>
      <c r="AU231" s="244" t="s">
        <v>83</v>
      </c>
      <c r="AV231" s="13" t="s">
        <v>83</v>
      </c>
      <c r="AW231" s="13" t="s">
        <v>35</v>
      </c>
      <c r="AX231" s="13" t="s">
        <v>81</v>
      </c>
      <c r="AY231" s="244" t="s">
        <v>117</v>
      </c>
    </row>
    <row r="232" s="2" customFormat="1" ht="16.5" customHeight="1">
      <c r="A232" s="39"/>
      <c r="B232" s="40"/>
      <c r="C232" s="210" t="s">
        <v>611</v>
      </c>
      <c r="D232" s="210" t="s">
        <v>118</v>
      </c>
      <c r="E232" s="211" t="s">
        <v>612</v>
      </c>
      <c r="F232" s="212" t="s">
        <v>613</v>
      </c>
      <c r="G232" s="213" t="s">
        <v>316</v>
      </c>
      <c r="H232" s="214">
        <v>25.440000000000001</v>
      </c>
      <c r="I232" s="215"/>
      <c r="J232" s="216">
        <f>ROUND(I232*H232,2)</f>
        <v>0</v>
      </c>
      <c r="K232" s="212" t="s">
        <v>122</v>
      </c>
      <c r="L232" s="45"/>
      <c r="M232" s="217" t="s">
        <v>19</v>
      </c>
      <c r="N232" s="218" t="s">
        <v>44</v>
      </c>
      <c r="O232" s="85"/>
      <c r="P232" s="219">
        <f>O232*H232</f>
        <v>0</v>
      </c>
      <c r="Q232" s="219">
        <v>0</v>
      </c>
      <c r="R232" s="219">
        <f>Q232*H232</f>
        <v>0</v>
      </c>
      <c r="S232" s="219">
        <v>0</v>
      </c>
      <c r="T232" s="220">
        <f>S232*H232</f>
        <v>0</v>
      </c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R232" s="221" t="s">
        <v>116</v>
      </c>
      <c r="AT232" s="221" t="s">
        <v>118</v>
      </c>
      <c r="AU232" s="221" t="s">
        <v>83</v>
      </c>
      <c r="AY232" s="18" t="s">
        <v>117</v>
      </c>
      <c r="BE232" s="222">
        <f>IF(N232="základní",J232,0)</f>
        <v>0</v>
      </c>
      <c r="BF232" s="222">
        <f>IF(N232="snížená",J232,0)</f>
        <v>0</v>
      </c>
      <c r="BG232" s="222">
        <f>IF(N232="zákl. přenesená",J232,0)</f>
        <v>0</v>
      </c>
      <c r="BH232" s="222">
        <f>IF(N232="sníž. přenesená",J232,0)</f>
        <v>0</v>
      </c>
      <c r="BI232" s="222">
        <f>IF(N232="nulová",J232,0)</f>
        <v>0</v>
      </c>
      <c r="BJ232" s="18" t="s">
        <v>81</v>
      </c>
      <c r="BK232" s="222">
        <f>ROUND(I232*H232,2)</f>
        <v>0</v>
      </c>
      <c r="BL232" s="18" t="s">
        <v>116</v>
      </c>
      <c r="BM232" s="221" t="s">
        <v>614</v>
      </c>
    </row>
    <row r="233" s="12" customFormat="1">
      <c r="A233" s="12"/>
      <c r="B233" s="223"/>
      <c r="C233" s="224"/>
      <c r="D233" s="225" t="s">
        <v>125</v>
      </c>
      <c r="E233" s="226" t="s">
        <v>19</v>
      </c>
      <c r="F233" s="227" t="s">
        <v>615</v>
      </c>
      <c r="G233" s="224"/>
      <c r="H233" s="226" t="s">
        <v>19</v>
      </c>
      <c r="I233" s="228"/>
      <c r="J233" s="224"/>
      <c r="K233" s="224"/>
      <c r="L233" s="229"/>
      <c r="M233" s="230"/>
      <c r="N233" s="231"/>
      <c r="O233" s="231"/>
      <c r="P233" s="231"/>
      <c r="Q233" s="231"/>
      <c r="R233" s="231"/>
      <c r="S233" s="231"/>
      <c r="T233" s="232"/>
      <c r="U233" s="12"/>
      <c r="V233" s="12"/>
      <c r="W233" s="12"/>
      <c r="X233" s="12"/>
      <c r="Y233" s="12"/>
      <c r="Z233" s="12"/>
      <c r="AA233" s="12"/>
      <c r="AB233" s="12"/>
      <c r="AC233" s="12"/>
      <c r="AD233" s="12"/>
      <c r="AE233" s="12"/>
      <c r="AT233" s="233" t="s">
        <v>125</v>
      </c>
      <c r="AU233" s="233" t="s">
        <v>83</v>
      </c>
      <c r="AV233" s="12" t="s">
        <v>81</v>
      </c>
      <c r="AW233" s="12" t="s">
        <v>35</v>
      </c>
      <c r="AX233" s="12" t="s">
        <v>73</v>
      </c>
      <c r="AY233" s="233" t="s">
        <v>117</v>
      </c>
    </row>
    <row r="234" s="13" customFormat="1">
      <c r="A234" s="13"/>
      <c r="B234" s="234"/>
      <c r="C234" s="235"/>
      <c r="D234" s="225" t="s">
        <v>125</v>
      </c>
      <c r="E234" s="236" t="s">
        <v>19</v>
      </c>
      <c r="F234" s="237" t="s">
        <v>616</v>
      </c>
      <c r="G234" s="235"/>
      <c r="H234" s="238">
        <v>25.440000000000001</v>
      </c>
      <c r="I234" s="239"/>
      <c r="J234" s="235"/>
      <c r="K234" s="235"/>
      <c r="L234" s="240"/>
      <c r="M234" s="241"/>
      <c r="N234" s="242"/>
      <c r="O234" s="242"/>
      <c r="P234" s="242"/>
      <c r="Q234" s="242"/>
      <c r="R234" s="242"/>
      <c r="S234" s="242"/>
      <c r="T234" s="243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44" t="s">
        <v>125</v>
      </c>
      <c r="AU234" s="244" t="s">
        <v>83</v>
      </c>
      <c r="AV234" s="13" t="s">
        <v>83</v>
      </c>
      <c r="AW234" s="13" t="s">
        <v>35</v>
      </c>
      <c r="AX234" s="13" t="s">
        <v>81</v>
      </c>
      <c r="AY234" s="244" t="s">
        <v>117</v>
      </c>
    </row>
    <row r="235" s="2" customFormat="1" ht="16.5" customHeight="1">
      <c r="A235" s="39"/>
      <c r="B235" s="40"/>
      <c r="C235" s="210" t="s">
        <v>617</v>
      </c>
      <c r="D235" s="210" t="s">
        <v>118</v>
      </c>
      <c r="E235" s="211" t="s">
        <v>618</v>
      </c>
      <c r="F235" s="212" t="s">
        <v>619</v>
      </c>
      <c r="G235" s="213" t="s">
        <v>316</v>
      </c>
      <c r="H235" s="214">
        <v>165.91999999999999</v>
      </c>
      <c r="I235" s="215"/>
      <c r="J235" s="216">
        <f>ROUND(I235*H235,2)</f>
        <v>0</v>
      </c>
      <c r="K235" s="212" t="s">
        <v>122</v>
      </c>
      <c r="L235" s="45"/>
      <c r="M235" s="217" t="s">
        <v>19</v>
      </c>
      <c r="N235" s="218" t="s">
        <v>44</v>
      </c>
      <c r="O235" s="85"/>
      <c r="P235" s="219">
        <f>O235*H235</f>
        <v>0</v>
      </c>
      <c r="Q235" s="219">
        <v>0</v>
      </c>
      <c r="R235" s="219">
        <f>Q235*H235</f>
        <v>0</v>
      </c>
      <c r="S235" s="219">
        <v>0</v>
      </c>
      <c r="T235" s="220">
        <f>S235*H235</f>
        <v>0</v>
      </c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R235" s="221" t="s">
        <v>116</v>
      </c>
      <c r="AT235" s="221" t="s">
        <v>118</v>
      </c>
      <c r="AU235" s="221" t="s">
        <v>83</v>
      </c>
      <c r="AY235" s="18" t="s">
        <v>117</v>
      </c>
      <c r="BE235" s="222">
        <f>IF(N235="základní",J235,0)</f>
        <v>0</v>
      </c>
      <c r="BF235" s="222">
        <f>IF(N235="snížená",J235,0)</f>
        <v>0</v>
      </c>
      <c r="BG235" s="222">
        <f>IF(N235="zákl. přenesená",J235,0)</f>
        <v>0</v>
      </c>
      <c r="BH235" s="222">
        <f>IF(N235="sníž. přenesená",J235,0)</f>
        <v>0</v>
      </c>
      <c r="BI235" s="222">
        <f>IF(N235="nulová",J235,0)</f>
        <v>0</v>
      </c>
      <c r="BJ235" s="18" t="s">
        <v>81</v>
      </c>
      <c r="BK235" s="222">
        <f>ROUND(I235*H235,2)</f>
        <v>0</v>
      </c>
      <c r="BL235" s="18" t="s">
        <v>116</v>
      </c>
      <c r="BM235" s="221" t="s">
        <v>620</v>
      </c>
    </row>
    <row r="236" s="12" customFormat="1">
      <c r="A236" s="12"/>
      <c r="B236" s="223"/>
      <c r="C236" s="224"/>
      <c r="D236" s="225" t="s">
        <v>125</v>
      </c>
      <c r="E236" s="226" t="s">
        <v>19</v>
      </c>
      <c r="F236" s="227" t="s">
        <v>602</v>
      </c>
      <c r="G236" s="224"/>
      <c r="H236" s="226" t="s">
        <v>19</v>
      </c>
      <c r="I236" s="228"/>
      <c r="J236" s="224"/>
      <c r="K236" s="224"/>
      <c r="L236" s="229"/>
      <c r="M236" s="230"/>
      <c r="N236" s="231"/>
      <c r="O236" s="231"/>
      <c r="P236" s="231"/>
      <c r="Q236" s="231"/>
      <c r="R236" s="231"/>
      <c r="S236" s="231"/>
      <c r="T236" s="232"/>
      <c r="U236" s="12"/>
      <c r="V236" s="12"/>
      <c r="W236" s="12"/>
      <c r="X236" s="12"/>
      <c r="Y236" s="12"/>
      <c r="Z236" s="12"/>
      <c r="AA236" s="12"/>
      <c r="AB236" s="12"/>
      <c r="AC236" s="12"/>
      <c r="AD236" s="12"/>
      <c r="AE236" s="12"/>
      <c r="AT236" s="233" t="s">
        <v>125</v>
      </c>
      <c r="AU236" s="233" t="s">
        <v>83</v>
      </c>
      <c r="AV236" s="12" t="s">
        <v>81</v>
      </c>
      <c r="AW236" s="12" t="s">
        <v>35</v>
      </c>
      <c r="AX236" s="12" t="s">
        <v>73</v>
      </c>
      <c r="AY236" s="233" t="s">
        <v>117</v>
      </c>
    </row>
    <row r="237" s="13" customFormat="1">
      <c r="A237" s="13"/>
      <c r="B237" s="234"/>
      <c r="C237" s="235"/>
      <c r="D237" s="225" t="s">
        <v>125</v>
      </c>
      <c r="E237" s="236" t="s">
        <v>19</v>
      </c>
      <c r="F237" s="237" t="s">
        <v>621</v>
      </c>
      <c r="G237" s="235"/>
      <c r="H237" s="238">
        <v>165.91999999999999</v>
      </c>
      <c r="I237" s="239"/>
      <c r="J237" s="235"/>
      <c r="K237" s="235"/>
      <c r="L237" s="240"/>
      <c r="M237" s="241"/>
      <c r="N237" s="242"/>
      <c r="O237" s="242"/>
      <c r="P237" s="242"/>
      <c r="Q237" s="242"/>
      <c r="R237" s="242"/>
      <c r="S237" s="242"/>
      <c r="T237" s="243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44" t="s">
        <v>125</v>
      </c>
      <c r="AU237" s="244" t="s">
        <v>83</v>
      </c>
      <c r="AV237" s="13" t="s">
        <v>83</v>
      </c>
      <c r="AW237" s="13" t="s">
        <v>35</v>
      </c>
      <c r="AX237" s="13" t="s">
        <v>81</v>
      </c>
      <c r="AY237" s="244" t="s">
        <v>117</v>
      </c>
    </row>
    <row r="238" s="2" customFormat="1" ht="16.5" customHeight="1">
      <c r="A238" s="39"/>
      <c r="B238" s="40"/>
      <c r="C238" s="210" t="s">
        <v>622</v>
      </c>
      <c r="D238" s="210" t="s">
        <v>118</v>
      </c>
      <c r="E238" s="211" t="s">
        <v>623</v>
      </c>
      <c r="F238" s="212" t="s">
        <v>624</v>
      </c>
      <c r="G238" s="213" t="s">
        <v>316</v>
      </c>
      <c r="H238" s="214">
        <v>213.5</v>
      </c>
      <c r="I238" s="215"/>
      <c r="J238" s="216">
        <f>ROUND(I238*H238,2)</f>
        <v>0</v>
      </c>
      <c r="K238" s="212" t="s">
        <v>122</v>
      </c>
      <c r="L238" s="45"/>
      <c r="M238" s="217" t="s">
        <v>19</v>
      </c>
      <c r="N238" s="218" t="s">
        <v>44</v>
      </c>
      <c r="O238" s="85"/>
      <c r="P238" s="219">
        <f>O238*H238</f>
        <v>0</v>
      </c>
      <c r="Q238" s="219">
        <v>0</v>
      </c>
      <c r="R238" s="219">
        <f>Q238*H238</f>
        <v>0</v>
      </c>
      <c r="S238" s="219">
        <v>0</v>
      </c>
      <c r="T238" s="220">
        <f>S238*H238</f>
        <v>0</v>
      </c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R238" s="221" t="s">
        <v>116</v>
      </c>
      <c r="AT238" s="221" t="s">
        <v>118</v>
      </c>
      <c r="AU238" s="221" t="s">
        <v>83</v>
      </c>
      <c r="AY238" s="18" t="s">
        <v>117</v>
      </c>
      <c r="BE238" s="222">
        <f>IF(N238="základní",J238,0)</f>
        <v>0</v>
      </c>
      <c r="BF238" s="222">
        <f>IF(N238="snížená",J238,0)</f>
        <v>0</v>
      </c>
      <c r="BG238" s="222">
        <f>IF(N238="zákl. přenesená",J238,0)</f>
        <v>0</v>
      </c>
      <c r="BH238" s="222">
        <f>IF(N238="sníž. přenesená",J238,0)</f>
        <v>0</v>
      </c>
      <c r="BI238" s="222">
        <f>IF(N238="nulová",J238,0)</f>
        <v>0</v>
      </c>
      <c r="BJ238" s="18" t="s">
        <v>81</v>
      </c>
      <c r="BK238" s="222">
        <f>ROUND(I238*H238,2)</f>
        <v>0</v>
      </c>
      <c r="BL238" s="18" t="s">
        <v>116</v>
      </c>
      <c r="BM238" s="221" t="s">
        <v>625</v>
      </c>
    </row>
    <row r="239" s="12" customFormat="1">
      <c r="A239" s="12"/>
      <c r="B239" s="223"/>
      <c r="C239" s="224"/>
      <c r="D239" s="225" t="s">
        <v>125</v>
      </c>
      <c r="E239" s="226" t="s">
        <v>19</v>
      </c>
      <c r="F239" s="227" t="s">
        <v>626</v>
      </c>
      <c r="G239" s="224"/>
      <c r="H239" s="226" t="s">
        <v>19</v>
      </c>
      <c r="I239" s="228"/>
      <c r="J239" s="224"/>
      <c r="K239" s="224"/>
      <c r="L239" s="229"/>
      <c r="M239" s="230"/>
      <c r="N239" s="231"/>
      <c r="O239" s="231"/>
      <c r="P239" s="231"/>
      <c r="Q239" s="231"/>
      <c r="R239" s="231"/>
      <c r="S239" s="231"/>
      <c r="T239" s="232"/>
      <c r="U239" s="12"/>
      <c r="V239" s="12"/>
      <c r="W239" s="12"/>
      <c r="X239" s="12"/>
      <c r="Y239" s="12"/>
      <c r="Z239" s="12"/>
      <c r="AA239" s="12"/>
      <c r="AB239" s="12"/>
      <c r="AC239" s="12"/>
      <c r="AD239" s="12"/>
      <c r="AE239" s="12"/>
      <c r="AT239" s="233" t="s">
        <v>125</v>
      </c>
      <c r="AU239" s="233" t="s">
        <v>83</v>
      </c>
      <c r="AV239" s="12" t="s">
        <v>81</v>
      </c>
      <c r="AW239" s="12" t="s">
        <v>35</v>
      </c>
      <c r="AX239" s="12" t="s">
        <v>73</v>
      </c>
      <c r="AY239" s="233" t="s">
        <v>117</v>
      </c>
    </row>
    <row r="240" s="13" customFormat="1">
      <c r="A240" s="13"/>
      <c r="B240" s="234"/>
      <c r="C240" s="235"/>
      <c r="D240" s="225" t="s">
        <v>125</v>
      </c>
      <c r="E240" s="236" t="s">
        <v>19</v>
      </c>
      <c r="F240" s="237" t="s">
        <v>627</v>
      </c>
      <c r="G240" s="235"/>
      <c r="H240" s="238">
        <v>213.5</v>
      </c>
      <c r="I240" s="239"/>
      <c r="J240" s="235"/>
      <c r="K240" s="235"/>
      <c r="L240" s="240"/>
      <c r="M240" s="241"/>
      <c r="N240" s="242"/>
      <c r="O240" s="242"/>
      <c r="P240" s="242"/>
      <c r="Q240" s="242"/>
      <c r="R240" s="242"/>
      <c r="S240" s="242"/>
      <c r="T240" s="243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44" t="s">
        <v>125</v>
      </c>
      <c r="AU240" s="244" t="s">
        <v>83</v>
      </c>
      <c r="AV240" s="13" t="s">
        <v>83</v>
      </c>
      <c r="AW240" s="13" t="s">
        <v>35</v>
      </c>
      <c r="AX240" s="13" t="s">
        <v>81</v>
      </c>
      <c r="AY240" s="244" t="s">
        <v>117</v>
      </c>
    </row>
    <row r="241" s="2" customFormat="1" ht="16.5" customHeight="1">
      <c r="A241" s="39"/>
      <c r="B241" s="40"/>
      <c r="C241" s="210" t="s">
        <v>628</v>
      </c>
      <c r="D241" s="210" t="s">
        <v>118</v>
      </c>
      <c r="E241" s="211" t="s">
        <v>629</v>
      </c>
      <c r="F241" s="212" t="s">
        <v>630</v>
      </c>
      <c r="G241" s="213" t="s">
        <v>316</v>
      </c>
      <c r="H241" s="214">
        <v>213.5</v>
      </c>
      <c r="I241" s="215"/>
      <c r="J241" s="216">
        <f>ROUND(I241*H241,2)</f>
        <v>0</v>
      </c>
      <c r="K241" s="212" t="s">
        <v>122</v>
      </c>
      <c r="L241" s="45"/>
      <c r="M241" s="217" t="s">
        <v>19</v>
      </c>
      <c r="N241" s="218" t="s">
        <v>44</v>
      </c>
      <c r="O241" s="85"/>
      <c r="P241" s="219">
        <f>O241*H241</f>
        <v>0</v>
      </c>
      <c r="Q241" s="219">
        <v>0</v>
      </c>
      <c r="R241" s="219">
        <f>Q241*H241</f>
        <v>0</v>
      </c>
      <c r="S241" s="219">
        <v>0</v>
      </c>
      <c r="T241" s="220">
        <f>S241*H241</f>
        <v>0</v>
      </c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R241" s="221" t="s">
        <v>116</v>
      </c>
      <c r="AT241" s="221" t="s">
        <v>118</v>
      </c>
      <c r="AU241" s="221" t="s">
        <v>83</v>
      </c>
      <c r="AY241" s="18" t="s">
        <v>117</v>
      </c>
      <c r="BE241" s="222">
        <f>IF(N241="základní",J241,0)</f>
        <v>0</v>
      </c>
      <c r="BF241" s="222">
        <f>IF(N241="snížená",J241,0)</f>
        <v>0</v>
      </c>
      <c r="BG241" s="222">
        <f>IF(N241="zákl. přenesená",J241,0)</f>
        <v>0</v>
      </c>
      <c r="BH241" s="222">
        <f>IF(N241="sníž. přenesená",J241,0)</f>
        <v>0</v>
      </c>
      <c r="BI241" s="222">
        <f>IF(N241="nulová",J241,0)</f>
        <v>0</v>
      </c>
      <c r="BJ241" s="18" t="s">
        <v>81</v>
      </c>
      <c r="BK241" s="222">
        <f>ROUND(I241*H241,2)</f>
        <v>0</v>
      </c>
      <c r="BL241" s="18" t="s">
        <v>116</v>
      </c>
      <c r="BM241" s="221" t="s">
        <v>631</v>
      </c>
    </row>
    <row r="242" s="12" customFormat="1">
      <c r="A242" s="12"/>
      <c r="B242" s="223"/>
      <c r="C242" s="224"/>
      <c r="D242" s="225" t="s">
        <v>125</v>
      </c>
      <c r="E242" s="226" t="s">
        <v>19</v>
      </c>
      <c r="F242" s="227" t="s">
        <v>626</v>
      </c>
      <c r="G242" s="224"/>
      <c r="H242" s="226" t="s">
        <v>19</v>
      </c>
      <c r="I242" s="228"/>
      <c r="J242" s="224"/>
      <c r="K242" s="224"/>
      <c r="L242" s="229"/>
      <c r="M242" s="230"/>
      <c r="N242" s="231"/>
      <c r="O242" s="231"/>
      <c r="P242" s="231"/>
      <c r="Q242" s="231"/>
      <c r="R242" s="231"/>
      <c r="S242" s="231"/>
      <c r="T242" s="232"/>
      <c r="U242" s="12"/>
      <c r="V242" s="12"/>
      <c r="W242" s="12"/>
      <c r="X242" s="12"/>
      <c r="Y242" s="12"/>
      <c r="Z242" s="12"/>
      <c r="AA242" s="12"/>
      <c r="AB242" s="12"/>
      <c r="AC242" s="12"/>
      <c r="AD242" s="12"/>
      <c r="AE242" s="12"/>
      <c r="AT242" s="233" t="s">
        <v>125</v>
      </c>
      <c r="AU242" s="233" t="s">
        <v>83</v>
      </c>
      <c r="AV242" s="12" t="s">
        <v>81</v>
      </c>
      <c r="AW242" s="12" t="s">
        <v>35</v>
      </c>
      <c r="AX242" s="12" t="s">
        <v>73</v>
      </c>
      <c r="AY242" s="233" t="s">
        <v>117</v>
      </c>
    </row>
    <row r="243" s="13" customFormat="1">
      <c r="A243" s="13"/>
      <c r="B243" s="234"/>
      <c r="C243" s="235"/>
      <c r="D243" s="225" t="s">
        <v>125</v>
      </c>
      <c r="E243" s="236" t="s">
        <v>19</v>
      </c>
      <c r="F243" s="237" t="s">
        <v>632</v>
      </c>
      <c r="G243" s="235"/>
      <c r="H243" s="238">
        <v>213.5</v>
      </c>
      <c r="I243" s="239"/>
      <c r="J243" s="235"/>
      <c r="K243" s="235"/>
      <c r="L243" s="240"/>
      <c r="M243" s="241"/>
      <c r="N243" s="242"/>
      <c r="O243" s="242"/>
      <c r="P243" s="242"/>
      <c r="Q243" s="242"/>
      <c r="R243" s="242"/>
      <c r="S243" s="242"/>
      <c r="T243" s="243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44" t="s">
        <v>125</v>
      </c>
      <c r="AU243" s="244" t="s">
        <v>83</v>
      </c>
      <c r="AV243" s="13" t="s">
        <v>83</v>
      </c>
      <c r="AW243" s="13" t="s">
        <v>35</v>
      </c>
      <c r="AX243" s="13" t="s">
        <v>81</v>
      </c>
      <c r="AY243" s="244" t="s">
        <v>117</v>
      </c>
    </row>
    <row r="244" s="2" customFormat="1" ht="16.5" customHeight="1">
      <c r="A244" s="39"/>
      <c r="B244" s="40"/>
      <c r="C244" s="210" t="s">
        <v>633</v>
      </c>
      <c r="D244" s="210" t="s">
        <v>118</v>
      </c>
      <c r="E244" s="211" t="s">
        <v>634</v>
      </c>
      <c r="F244" s="212" t="s">
        <v>635</v>
      </c>
      <c r="G244" s="213" t="s">
        <v>316</v>
      </c>
      <c r="H244" s="214">
        <v>331.83999999999997</v>
      </c>
      <c r="I244" s="215"/>
      <c r="J244" s="216">
        <f>ROUND(I244*H244,2)</f>
        <v>0</v>
      </c>
      <c r="K244" s="212" t="s">
        <v>122</v>
      </c>
      <c r="L244" s="45"/>
      <c r="M244" s="217" t="s">
        <v>19</v>
      </c>
      <c r="N244" s="218" t="s">
        <v>44</v>
      </c>
      <c r="O244" s="85"/>
      <c r="P244" s="219">
        <f>O244*H244</f>
        <v>0</v>
      </c>
      <c r="Q244" s="219">
        <v>0</v>
      </c>
      <c r="R244" s="219">
        <f>Q244*H244</f>
        <v>0</v>
      </c>
      <c r="S244" s="219">
        <v>0</v>
      </c>
      <c r="T244" s="220">
        <f>S244*H244</f>
        <v>0</v>
      </c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R244" s="221" t="s">
        <v>116</v>
      </c>
      <c r="AT244" s="221" t="s">
        <v>118</v>
      </c>
      <c r="AU244" s="221" t="s">
        <v>83</v>
      </c>
      <c r="AY244" s="18" t="s">
        <v>117</v>
      </c>
      <c r="BE244" s="222">
        <f>IF(N244="základní",J244,0)</f>
        <v>0</v>
      </c>
      <c r="BF244" s="222">
        <f>IF(N244="snížená",J244,0)</f>
        <v>0</v>
      </c>
      <c r="BG244" s="222">
        <f>IF(N244="zákl. přenesená",J244,0)</f>
        <v>0</v>
      </c>
      <c r="BH244" s="222">
        <f>IF(N244="sníž. přenesená",J244,0)</f>
        <v>0</v>
      </c>
      <c r="BI244" s="222">
        <f>IF(N244="nulová",J244,0)</f>
        <v>0</v>
      </c>
      <c r="BJ244" s="18" t="s">
        <v>81</v>
      </c>
      <c r="BK244" s="222">
        <f>ROUND(I244*H244,2)</f>
        <v>0</v>
      </c>
      <c r="BL244" s="18" t="s">
        <v>116</v>
      </c>
      <c r="BM244" s="221" t="s">
        <v>636</v>
      </c>
    </row>
    <row r="245" s="12" customFormat="1">
      <c r="A245" s="12"/>
      <c r="B245" s="223"/>
      <c r="C245" s="224"/>
      <c r="D245" s="225" t="s">
        <v>125</v>
      </c>
      <c r="E245" s="226" t="s">
        <v>19</v>
      </c>
      <c r="F245" s="227" t="s">
        <v>602</v>
      </c>
      <c r="G245" s="224"/>
      <c r="H245" s="226" t="s">
        <v>19</v>
      </c>
      <c r="I245" s="228"/>
      <c r="J245" s="224"/>
      <c r="K245" s="224"/>
      <c r="L245" s="229"/>
      <c r="M245" s="230"/>
      <c r="N245" s="231"/>
      <c r="O245" s="231"/>
      <c r="P245" s="231"/>
      <c r="Q245" s="231"/>
      <c r="R245" s="231"/>
      <c r="S245" s="231"/>
      <c r="T245" s="232"/>
      <c r="U245" s="12"/>
      <c r="V245" s="12"/>
      <c r="W245" s="12"/>
      <c r="X245" s="12"/>
      <c r="Y245" s="12"/>
      <c r="Z245" s="12"/>
      <c r="AA245" s="12"/>
      <c r="AB245" s="12"/>
      <c r="AC245" s="12"/>
      <c r="AD245" s="12"/>
      <c r="AE245" s="12"/>
      <c r="AT245" s="233" t="s">
        <v>125</v>
      </c>
      <c r="AU245" s="233" t="s">
        <v>83</v>
      </c>
      <c r="AV245" s="12" t="s">
        <v>81</v>
      </c>
      <c r="AW245" s="12" t="s">
        <v>35</v>
      </c>
      <c r="AX245" s="12" t="s">
        <v>73</v>
      </c>
      <c r="AY245" s="233" t="s">
        <v>117</v>
      </c>
    </row>
    <row r="246" s="13" customFormat="1">
      <c r="A246" s="13"/>
      <c r="B246" s="234"/>
      <c r="C246" s="235"/>
      <c r="D246" s="225" t="s">
        <v>125</v>
      </c>
      <c r="E246" s="236" t="s">
        <v>19</v>
      </c>
      <c r="F246" s="237" t="s">
        <v>637</v>
      </c>
      <c r="G246" s="235"/>
      <c r="H246" s="238">
        <v>331.83999999999997</v>
      </c>
      <c r="I246" s="239"/>
      <c r="J246" s="235"/>
      <c r="K246" s="235"/>
      <c r="L246" s="240"/>
      <c r="M246" s="241"/>
      <c r="N246" s="242"/>
      <c r="O246" s="242"/>
      <c r="P246" s="242"/>
      <c r="Q246" s="242"/>
      <c r="R246" s="242"/>
      <c r="S246" s="242"/>
      <c r="T246" s="243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44" t="s">
        <v>125</v>
      </c>
      <c r="AU246" s="244" t="s">
        <v>83</v>
      </c>
      <c r="AV246" s="13" t="s">
        <v>83</v>
      </c>
      <c r="AW246" s="13" t="s">
        <v>35</v>
      </c>
      <c r="AX246" s="13" t="s">
        <v>81</v>
      </c>
      <c r="AY246" s="244" t="s">
        <v>117</v>
      </c>
    </row>
    <row r="247" s="2" customFormat="1" ht="16.5" customHeight="1">
      <c r="A247" s="39"/>
      <c r="B247" s="40"/>
      <c r="C247" s="210" t="s">
        <v>638</v>
      </c>
      <c r="D247" s="210" t="s">
        <v>118</v>
      </c>
      <c r="E247" s="211" t="s">
        <v>639</v>
      </c>
      <c r="F247" s="212" t="s">
        <v>640</v>
      </c>
      <c r="G247" s="213" t="s">
        <v>316</v>
      </c>
      <c r="H247" s="214">
        <v>45.5</v>
      </c>
      <c r="I247" s="215"/>
      <c r="J247" s="216">
        <f>ROUND(I247*H247,2)</f>
        <v>0</v>
      </c>
      <c r="K247" s="212" t="s">
        <v>122</v>
      </c>
      <c r="L247" s="45"/>
      <c r="M247" s="217" t="s">
        <v>19</v>
      </c>
      <c r="N247" s="218" t="s">
        <v>44</v>
      </c>
      <c r="O247" s="85"/>
      <c r="P247" s="219">
        <f>O247*H247</f>
        <v>0</v>
      </c>
      <c r="Q247" s="219">
        <v>0</v>
      </c>
      <c r="R247" s="219">
        <f>Q247*H247</f>
        <v>0</v>
      </c>
      <c r="S247" s="219">
        <v>0</v>
      </c>
      <c r="T247" s="220">
        <f>S247*H247</f>
        <v>0</v>
      </c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R247" s="221" t="s">
        <v>116</v>
      </c>
      <c r="AT247" s="221" t="s">
        <v>118</v>
      </c>
      <c r="AU247" s="221" t="s">
        <v>83</v>
      </c>
      <c r="AY247" s="18" t="s">
        <v>117</v>
      </c>
      <c r="BE247" s="222">
        <f>IF(N247="základní",J247,0)</f>
        <v>0</v>
      </c>
      <c r="BF247" s="222">
        <f>IF(N247="snížená",J247,0)</f>
        <v>0</v>
      </c>
      <c r="BG247" s="222">
        <f>IF(N247="zákl. přenesená",J247,0)</f>
        <v>0</v>
      </c>
      <c r="BH247" s="222">
        <f>IF(N247="sníž. přenesená",J247,0)</f>
        <v>0</v>
      </c>
      <c r="BI247" s="222">
        <f>IF(N247="nulová",J247,0)</f>
        <v>0</v>
      </c>
      <c r="BJ247" s="18" t="s">
        <v>81</v>
      </c>
      <c r="BK247" s="222">
        <f>ROUND(I247*H247,2)</f>
        <v>0</v>
      </c>
      <c r="BL247" s="18" t="s">
        <v>116</v>
      </c>
      <c r="BM247" s="221" t="s">
        <v>641</v>
      </c>
    </row>
    <row r="248" s="12" customFormat="1">
      <c r="A248" s="12"/>
      <c r="B248" s="223"/>
      <c r="C248" s="224"/>
      <c r="D248" s="225" t="s">
        <v>125</v>
      </c>
      <c r="E248" s="226" t="s">
        <v>19</v>
      </c>
      <c r="F248" s="227" t="s">
        <v>642</v>
      </c>
      <c r="G248" s="224"/>
      <c r="H248" s="226" t="s">
        <v>19</v>
      </c>
      <c r="I248" s="228"/>
      <c r="J248" s="224"/>
      <c r="K248" s="224"/>
      <c r="L248" s="229"/>
      <c r="M248" s="230"/>
      <c r="N248" s="231"/>
      <c r="O248" s="231"/>
      <c r="P248" s="231"/>
      <c r="Q248" s="231"/>
      <c r="R248" s="231"/>
      <c r="S248" s="231"/>
      <c r="T248" s="232"/>
      <c r="U248" s="12"/>
      <c r="V248" s="12"/>
      <c r="W248" s="12"/>
      <c r="X248" s="12"/>
      <c r="Y248" s="12"/>
      <c r="Z248" s="12"/>
      <c r="AA248" s="12"/>
      <c r="AB248" s="12"/>
      <c r="AC248" s="12"/>
      <c r="AD248" s="12"/>
      <c r="AE248" s="12"/>
      <c r="AT248" s="233" t="s">
        <v>125</v>
      </c>
      <c r="AU248" s="233" t="s">
        <v>83</v>
      </c>
      <c r="AV248" s="12" t="s">
        <v>81</v>
      </c>
      <c r="AW248" s="12" t="s">
        <v>35</v>
      </c>
      <c r="AX248" s="12" t="s">
        <v>73</v>
      </c>
      <c r="AY248" s="233" t="s">
        <v>117</v>
      </c>
    </row>
    <row r="249" s="12" customFormat="1">
      <c r="A249" s="12"/>
      <c r="B249" s="223"/>
      <c r="C249" s="224"/>
      <c r="D249" s="225" t="s">
        <v>125</v>
      </c>
      <c r="E249" s="226" t="s">
        <v>19</v>
      </c>
      <c r="F249" s="227" t="s">
        <v>643</v>
      </c>
      <c r="G249" s="224"/>
      <c r="H249" s="226" t="s">
        <v>19</v>
      </c>
      <c r="I249" s="228"/>
      <c r="J249" s="224"/>
      <c r="K249" s="224"/>
      <c r="L249" s="229"/>
      <c r="M249" s="230"/>
      <c r="N249" s="231"/>
      <c r="O249" s="231"/>
      <c r="P249" s="231"/>
      <c r="Q249" s="231"/>
      <c r="R249" s="231"/>
      <c r="S249" s="231"/>
      <c r="T249" s="232"/>
      <c r="U249" s="12"/>
      <c r="V249" s="12"/>
      <c r="W249" s="12"/>
      <c r="X249" s="12"/>
      <c r="Y249" s="12"/>
      <c r="Z249" s="12"/>
      <c r="AA249" s="12"/>
      <c r="AB249" s="12"/>
      <c r="AC249" s="12"/>
      <c r="AD249" s="12"/>
      <c r="AE249" s="12"/>
      <c r="AT249" s="233" t="s">
        <v>125</v>
      </c>
      <c r="AU249" s="233" t="s">
        <v>83</v>
      </c>
      <c r="AV249" s="12" t="s">
        <v>81</v>
      </c>
      <c r="AW249" s="12" t="s">
        <v>35</v>
      </c>
      <c r="AX249" s="12" t="s">
        <v>73</v>
      </c>
      <c r="AY249" s="233" t="s">
        <v>117</v>
      </c>
    </row>
    <row r="250" s="13" customFormat="1">
      <c r="A250" s="13"/>
      <c r="B250" s="234"/>
      <c r="C250" s="235"/>
      <c r="D250" s="225" t="s">
        <v>125</v>
      </c>
      <c r="E250" s="236" t="s">
        <v>19</v>
      </c>
      <c r="F250" s="237" t="s">
        <v>644</v>
      </c>
      <c r="G250" s="235"/>
      <c r="H250" s="238">
        <v>45.5</v>
      </c>
      <c r="I250" s="239"/>
      <c r="J250" s="235"/>
      <c r="K250" s="235"/>
      <c r="L250" s="240"/>
      <c r="M250" s="241"/>
      <c r="N250" s="242"/>
      <c r="O250" s="242"/>
      <c r="P250" s="242"/>
      <c r="Q250" s="242"/>
      <c r="R250" s="242"/>
      <c r="S250" s="242"/>
      <c r="T250" s="243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44" t="s">
        <v>125</v>
      </c>
      <c r="AU250" s="244" t="s">
        <v>83</v>
      </c>
      <c r="AV250" s="13" t="s">
        <v>83</v>
      </c>
      <c r="AW250" s="13" t="s">
        <v>35</v>
      </c>
      <c r="AX250" s="13" t="s">
        <v>81</v>
      </c>
      <c r="AY250" s="244" t="s">
        <v>117</v>
      </c>
    </row>
    <row r="251" s="11" customFormat="1" ht="22.8" customHeight="1">
      <c r="A251" s="11"/>
      <c r="B251" s="196"/>
      <c r="C251" s="197"/>
      <c r="D251" s="198" t="s">
        <v>72</v>
      </c>
      <c r="E251" s="255" t="s">
        <v>160</v>
      </c>
      <c r="F251" s="255" t="s">
        <v>645</v>
      </c>
      <c r="G251" s="197"/>
      <c r="H251" s="197"/>
      <c r="I251" s="200"/>
      <c r="J251" s="256">
        <f>BK251</f>
        <v>0</v>
      </c>
      <c r="K251" s="197"/>
      <c r="L251" s="202"/>
      <c r="M251" s="203"/>
      <c r="N251" s="204"/>
      <c r="O251" s="204"/>
      <c r="P251" s="205">
        <f>SUM(P252:P310)</f>
        <v>0</v>
      </c>
      <c r="Q251" s="204"/>
      <c r="R251" s="205">
        <f>SUM(R252:R310)</f>
        <v>0</v>
      </c>
      <c r="S251" s="204"/>
      <c r="T251" s="206">
        <f>SUM(T252:T310)</f>
        <v>0</v>
      </c>
      <c r="U251" s="11"/>
      <c r="V251" s="11"/>
      <c r="W251" s="11"/>
      <c r="X251" s="11"/>
      <c r="Y251" s="11"/>
      <c r="Z251" s="11"/>
      <c r="AA251" s="11"/>
      <c r="AB251" s="11"/>
      <c r="AC251" s="11"/>
      <c r="AD251" s="11"/>
      <c r="AE251" s="11"/>
      <c r="AR251" s="207" t="s">
        <v>81</v>
      </c>
      <c r="AT251" s="208" t="s">
        <v>72</v>
      </c>
      <c r="AU251" s="208" t="s">
        <v>81</v>
      </c>
      <c r="AY251" s="207" t="s">
        <v>117</v>
      </c>
      <c r="BK251" s="209">
        <f>SUM(BK252:BK310)</f>
        <v>0</v>
      </c>
    </row>
    <row r="252" s="2" customFormat="1" ht="16.5" customHeight="1">
      <c r="A252" s="39"/>
      <c r="B252" s="40"/>
      <c r="C252" s="210" t="s">
        <v>646</v>
      </c>
      <c r="D252" s="210" t="s">
        <v>118</v>
      </c>
      <c r="E252" s="211" t="s">
        <v>647</v>
      </c>
      <c r="F252" s="212" t="s">
        <v>648</v>
      </c>
      <c r="G252" s="213" t="s">
        <v>230</v>
      </c>
      <c r="H252" s="214">
        <v>20</v>
      </c>
      <c r="I252" s="215"/>
      <c r="J252" s="216">
        <f>ROUND(I252*H252,2)</f>
        <v>0</v>
      </c>
      <c r="K252" s="212" t="s">
        <v>122</v>
      </c>
      <c r="L252" s="45"/>
      <c r="M252" s="217" t="s">
        <v>19</v>
      </c>
      <c r="N252" s="218" t="s">
        <v>44</v>
      </c>
      <c r="O252" s="85"/>
      <c r="P252" s="219">
        <f>O252*H252</f>
        <v>0</v>
      </c>
      <c r="Q252" s="219">
        <v>0</v>
      </c>
      <c r="R252" s="219">
        <f>Q252*H252</f>
        <v>0</v>
      </c>
      <c r="S252" s="219">
        <v>0</v>
      </c>
      <c r="T252" s="220">
        <f>S252*H252</f>
        <v>0</v>
      </c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R252" s="221" t="s">
        <v>116</v>
      </c>
      <c r="AT252" s="221" t="s">
        <v>118</v>
      </c>
      <c r="AU252" s="221" t="s">
        <v>83</v>
      </c>
      <c r="AY252" s="18" t="s">
        <v>117</v>
      </c>
      <c r="BE252" s="222">
        <f>IF(N252="základní",J252,0)</f>
        <v>0</v>
      </c>
      <c r="BF252" s="222">
        <f>IF(N252="snížená",J252,0)</f>
        <v>0</v>
      </c>
      <c r="BG252" s="222">
        <f>IF(N252="zákl. přenesená",J252,0)</f>
        <v>0</v>
      </c>
      <c r="BH252" s="222">
        <f>IF(N252="sníž. přenesená",J252,0)</f>
        <v>0</v>
      </c>
      <c r="BI252" s="222">
        <f>IF(N252="nulová",J252,0)</f>
        <v>0</v>
      </c>
      <c r="BJ252" s="18" t="s">
        <v>81</v>
      </c>
      <c r="BK252" s="222">
        <f>ROUND(I252*H252,2)</f>
        <v>0</v>
      </c>
      <c r="BL252" s="18" t="s">
        <v>116</v>
      </c>
      <c r="BM252" s="221" t="s">
        <v>649</v>
      </c>
    </row>
    <row r="253" s="12" customFormat="1">
      <c r="A253" s="12"/>
      <c r="B253" s="223"/>
      <c r="C253" s="224"/>
      <c r="D253" s="225" t="s">
        <v>125</v>
      </c>
      <c r="E253" s="226" t="s">
        <v>19</v>
      </c>
      <c r="F253" s="227" t="s">
        <v>650</v>
      </c>
      <c r="G253" s="224"/>
      <c r="H253" s="226" t="s">
        <v>19</v>
      </c>
      <c r="I253" s="228"/>
      <c r="J253" s="224"/>
      <c r="K253" s="224"/>
      <c r="L253" s="229"/>
      <c r="M253" s="230"/>
      <c r="N253" s="231"/>
      <c r="O253" s="231"/>
      <c r="P253" s="231"/>
      <c r="Q253" s="231"/>
      <c r="R253" s="231"/>
      <c r="S253" s="231"/>
      <c r="T253" s="232"/>
      <c r="U253" s="12"/>
      <c r="V253" s="12"/>
      <c r="W253" s="12"/>
      <c r="X253" s="12"/>
      <c r="Y253" s="12"/>
      <c r="Z253" s="12"/>
      <c r="AA253" s="12"/>
      <c r="AB253" s="12"/>
      <c r="AC253" s="12"/>
      <c r="AD253" s="12"/>
      <c r="AE253" s="12"/>
      <c r="AT253" s="233" t="s">
        <v>125</v>
      </c>
      <c r="AU253" s="233" t="s">
        <v>83</v>
      </c>
      <c r="AV253" s="12" t="s">
        <v>81</v>
      </c>
      <c r="AW253" s="12" t="s">
        <v>35</v>
      </c>
      <c r="AX253" s="12" t="s">
        <v>73</v>
      </c>
      <c r="AY253" s="233" t="s">
        <v>117</v>
      </c>
    </row>
    <row r="254" s="13" customFormat="1">
      <c r="A254" s="13"/>
      <c r="B254" s="234"/>
      <c r="C254" s="235"/>
      <c r="D254" s="225" t="s">
        <v>125</v>
      </c>
      <c r="E254" s="236" t="s">
        <v>19</v>
      </c>
      <c r="F254" s="237" t="s">
        <v>419</v>
      </c>
      <c r="G254" s="235"/>
      <c r="H254" s="238">
        <v>20</v>
      </c>
      <c r="I254" s="239"/>
      <c r="J254" s="235"/>
      <c r="K254" s="235"/>
      <c r="L254" s="240"/>
      <c r="M254" s="241"/>
      <c r="N254" s="242"/>
      <c r="O254" s="242"/>
      <c r="P254" s="242"/>
      <c r="Q254" s="242"/>
      <c r="R254" s="242"/>
      <c r="S254" s="242"/>
      <c r="T254" s="243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44" t="s">
        <v>125</v>
      </c>
      <c r="AU254" s="244" t="s">
        <v>83</v>
      </c>
      <c r="AV254" s="13" t="s">
        <v>83</v>
      </c>
      <c r="AW254" s="13" t="s">
        <v>35</v>
      </c>
      <c r="AX254" s="13" t="s">
        <v>81</v>
      </c>
      <c r="AY254" s="244" t="s">
        <v>117</v>
      </c>
    </row>
    <row r="255" s="2" customFormat="1" ht="16.5" customHeight="1">
      <c r="A255" s="39"/>
      <c r="B255" s="40"/>
      <c r="C255" s="210" t="s">
        <v>651</v>
      </c>
      <c r="D255" s="210" t="s">
        <v>118</v>
      </c>
      <c r="E255" s="211" t="s">
        <v>652</v>
      </c>
      <c r="F255" s="212" t="s">
        <v>653</v>
      </c>
      <c r="G255" s="213" t="s">
        <v>230</v>
      </c>
      <c r="H255" s="214">
        <v>17</v>
      </c>
      <c r="I255" s="215"/>
      <c r="J255" s="216">
        <f>ROUND(I255*H255,2)</f>
        <v>0</v>
      </c>
      <c r="K255" s="212" t="s">
        <v>122</v>
      </c>
      <c r="L255" s="45"/>
      <c r="M255" s="217" t="s">
        <v>19</v>
      </c>
      <c r="N255" s="218" t="s">
        <v>44</v>
      </c>
      <c r="O255" s="85"/>
      <c r="P255" s="219">
        <f>O255*H255</f>
        <v>0</v>
      </c>
      <c r="Q255" s="219">
        <v>0</v>
      </c>
      <c r="R255" s="219">
        <f>Q255*H255</f>
        <v>0</v>
      </c>
      <c r="S255" s="219">
        <v>0</v>
      </c>
      <c r="T255" s="220">
        <f>S255*H255</f>
        <v>0</v>
      </c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R255" s="221" t="s">
        <v>116</v>
      </c>
      <c r="AT255" s="221" t="s">
        <v>118</v>
      </c>
      <c r="AU255" s="221" t="s">
        <v>83</v>
      </c>
      <c r="AY255" s="18" t="s">
        <v>117</v>
      </c>
      <c r="BE255" s="222">
        <f>IF(N255="základní",J255,0)</f>
        <v>0</v>
      </c>
      <c r="BF255" s="222">
        <f>IF(N255="snížená",J255,0)</f>
        <v>0</v>
      </c>
      <c r="BG255" s="222">
        <f>IF(N255="zákl. přenesená",J255,0)</f>
        <v>0</v>
      </c>
      <c r="BH255" s="222">
        <f>IF(N255="sníž. přenesená",J255,0)</f>
        <v>0</v>
      </c>
      <c r="BI255" s="222">
        <f>IF(N255="nulová",J255,0)</f>
        <v>0</v>
      </c>
      <c r="BJ255" s="18" t="s">
        <v>81</v>
      </c>
      <c r="BK255" s="222">
        <f>ROUND(I255*H255,2)</f>
        <v>0</v>
      </c>
      <c r="BL255" s="18" t="s">
        <v>116</v>
      </c>
      <c r="BM255" s="221" t="s">
        <v>654</v>
      </c>
    </row>
    <row r="256" s="12" customFormat="1">
      <c r="A256" s="12"/>
      <c r="B256" s="223"/>
      <c r="C256" s="224"/>
      <c r="D256" s="225" t="s">
        <v>125</v>
      </c>
      <c r="E256" s="226" t="s">
        <v>19</v>
      </c>
      <c r="F256" s="227" t="s">
        <v>417</v>
      </c>
      <c r="G256" s="224"/>
      <c r="H256" s="226" t="s">
        <v>19</v>
      </c>
      <c r="I256" s="228"/>
      <c r="J256" s="224"/>
      <c r="K256" s="224"/>
      <c r="L256" s="229"/>
      <c r="M256" s="230"/>
      <c r="N256" s="231"/>
      <c r="O256" s="231"/>
      <c r="P256" s="231"/>
      <c r="Q256" s="231"/>
      <c r="R256" s="231"/>
      <c r="S256" s="231"/>
      <c r="T256" s="232"/>
      <c r="U256" s="12"/>
      <c r="V256" s="12"/>
      <c r="W256" s="12"/>
      <c r="X256" s="12"/>
      <c r="Y256" s="12"/>
      <c r="Z256" s="12"/>
      <c r="AA256" s="12"/>
      <c r="AB256" s="12"/>
      <c r="AC256" s="12"/>
      <c r="AD256" s="12"/>
      <c r="AE256" s="12"/>
      <c r="AT256" s="233" t="s">
        <v>125</v>
      </c>
      <c r="AU256" s="233" t="s">
        <v>83</v>
      </c>
      <c r="AV256" s="12" t="s">
        <v>81</v>
      </c>
      <c r="AW256" s="12" t="s">
        <v>35</v>
      </c>
      <c r="AX256" s="12" t="s">
        <v>73</v>
      </c>
      <c r="AY256" s="233" t="s">
        <v>117</v>
      </c>
    </row>
    <row r="257" s="13" customFormat="1">
      <c r="A257" s="13"/>
      <c r="B257" s="234"/>
      <c r="C257" s="235"/>
      <c r="D257" s="225" t="s">
        <v>125</v>
      </c>
      <c r="E257" s="236" t="s">
        <v>19</v>
      </c>
      <c r="F257" s="237" t="s">
        <v>655</v>
      </c>
      <c r="G257" s="235"/>
      <c r="H257" s="238">
        <v>17</v>
      </c>
      <c r="I257" s="239"/>
      <c r="J257" s="235"/>
      <c r="K257" s="235"/>
      <c r="L257" s="240"/>
      <c r="M257" s="241"/>
      <c r="N257" s="242"/>
      <c r="O257" s="242"/>
      <c r="P257" s="242"/>
      <c r="Q257" s="242"/>
      <c r="R257" s="242"/>
      <c r="S257" s="242"/>
      <c r="T257" s="243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44" t="s">
        <v>125</v>
      </c>
      <c r="AU257" s="244" t="s">
        <v>83</v>
      </c>
      <c r="AV257" s="13" t="s">
        <v>83</v>
      </c>
      <c r="AW257" s="13" t="s">
        <v>35</v>
      </c>
      <c r="AX257" s="13" t="s">
        <v>81</v>
      </c>
      <c r="AY257" s="244" t="s">
        <v>117</v>
      </c>
    </row>
    <row r="258" s="2" customFormat="1" ht="16.5" customHeight="1">
      <c r="A258" s="39"/>
      <c r="B258" s="40"/>
      <c r="C258" s="210" t="s">
        <v>656</v>
      </c>
      <c r="D258" s="210" t="s">
        <v>118</v>
      </c>
      <c r="E258" s="211" t="s">
        <v>657</v>
      </c>
      <c r="F258" s="212" t="s">
        <v>658</v>
      </c>
      <c r="G258" s="213" t="s">
        <v>196</v>
      </c>
      <c r="H258" s="214">
        <v>4</v>
      </c>
      <c r="I258" s="215"/>
      <c r="J258" s="216">
        <f>ROUND(I258*H258,2)</f>
        <v>0</v>
      </c>
      <c r="K258" s="212" t="s">
        <v>122</v>
      </c>
      <c r="L258" s="45"/>
      <c r="M258" s="217" t="s">
        <v>19</v>
      </c>
      <c r="N258" s="218" t="s">
        <v>44</v>
      </c>
      <c r="O258" s="85"/>
      <c r="P258" s="219">
        <f>O258*H258</f>
        <v>0</v>
      </c>
      <c r="Q258" s="219">
        <v>0</v>
      </c>
      <c r="R258" s="219">
        <f>Q258*H258</f>
        <v>0</v>
      </c>
      <c r="S258" s="219">
        <v>0</v>
      </c>
      <c r="T258" s="220">
        <f>S258*H258</f>
        <v>0</v>
      </c>
      <c r="U258" s="39"/>
      <c r="V258" s="39"/>
      <c r="W258" s="39"/>
      <c r="X258" s="39"/>
      <c r="Y258" s="39"/>
      <c r="Z258" s="39"/>
      <c r="AA258" s="39"/>
      <c r="AB258" s="39"/>
      <c r="AC258" s="39"/>
      <c r="AD258" s="39"/>
      <c r="AE258" s="39"/>
      <c r="AR258" s="221" t="s">
        <v>116</v>
      </c>
      <c r="AT258" s="221" t="s">
        <v>118</v>
      </c>
      <c r="AU258" s="221" t="s">
        <v>83</v>
      </c>
      <c r="AY258" s="18" t="s">
        <v>117</v>
      </c>
      <c r="BE258" s="222">
        <f>IF(N258="základní",J258,0)</f>
        <v>0</v>
      </c>
      <c r="BF258" s="222">
        <f>IF(N258="snížená",J258,0)</f>
        <v>0</v>
      </c>
      <c r="BG258" s="222">
        <f>IF(N258="zákl. přenesená",J258,0)</f>
        <v>0</v>
      </c>
      <c r="BH258" s="222">
        <f>IF(N258="sníž. přenesená",J258,0)</f>
        <v>0</v>
      </c>
      <c r="BI258" s="222">
        <f>IF(N258="nulová",J258,0)</f>
        <v>0</v>
      </c>
      <c r="BJ258" s="18" t="s">
        <v>81</v>
      </c>
      <c r="BK258" s="222">
        <f>ROUND(I258*H258,2)</f>
        <v>0</v>
      </c>
      <c r="BL258" s="18" t="s">
        <v>116</v>
      </c>
      <c r="BM258" s="221" t="s">
        <v>659</v>
      </c>
    </row>
    <row r="259" s="12" customFormat="1">
      <c r="A259" s="12"/>
      <c r="B259" s="223"/>
      <c r="C259" s="224"/>
      <c r="D259" s="225" t="s">
        <v>125</v>
      </c>
      <c r="E259" s="226" t="s">
        <v>19</v>
      </c>
      <c r="F259" s="227" t="s">
        <v>507</v>
      </c>
      <c r="G259" s="224"/>
      <c r="H259" s="226" t="s">
        <v>19</v>
      </c>
      <c r="I259" s="228"/>
      <c r="J259" s="224"/>
      <c r="K259" s="224"/>
      <c r="L259" s="229"/>
      <c r="M259" s="230"/>
      <c r="N259" s="231"/>
      <c r="O259" s="231"/>
      <c r="P259" s="231"/>
      <c r="Q259" s="231"/>
      <c r="R259" s="231"/>
      <c r="S259" s="231"/>
      <c r="T259" s="232"/>
      <c r="U259" s="12"/>
      <c r="V259" s="12"/>
      <c r="W259" s="12"/>
      <c r="X259" s="12"/>
      <c r="Y259" s="12"/>
      <c r="Z259" s="12"/>
      <c r="AA259" s="12"/>
      <c r="AB259" s="12"/>
      <c r="AC259" s="12"/>
      <c r="AD259" s="12"/>
      <c r="AE259" s="12"/>
      <c r="AT259" s="233" t="s">
        <v>125</v>
      </c>
      <c r="AU259" s="233" t="s">
        <v>83</v>
      </c>
      <c r="AV259" s="12" t="s">
        <v>81</v>
      </c>
      <c r="AW259" s="12" t="s">
        <v>35</v>
      </c>
      <c r="AX259" s="12" t="s">
        <v>73</v>
      </c>
      <c r="AY259" s="233" t="s">
        <v>117</v>
      </c>
    </row>
    <row r="260" s="13" customFormat="1">
      <c r="A260" s="13"/>
      <c r="B260" s="234"/>
      <c r="C260" s="235"/>
      <c r="D260" s="225" t="s">
        <v>125</v>
      </c>
      <c r="E260" s="236" t="s">
        <v>19</v>
      </c>
      <c r="F260" s="237" t="s">
        <v>116</v>
      </c>
      <c r="G260" s="235"/>
      <c r="H260" s="238">
        <v>4</v>
      </c>
      <c r="I260" s="239"/>
      <c r="J260" s="235"/>
      <c r="K260" s="235"/>
      <c r="L260" s="240"/>
      <c r="M260" s="241"/>
      <c r="N260" s="242"/>
      <c r="O260" s="242"/>
      <c r="P260" s="242"/>
      <c r="Q260" s="242"/>
      <c r="R260" s="242"/>
      <c r="S260" s="242"/>
      <c r="T260" s="243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44" t="s">
        <v>125</v>
      </c>
      <c r="AU260" s="244" t="s">
        <v>83</v>
      </c>
      <c r="AV260" s="13" t="s">
        <v>83</v>
      </c>
      <c r="AW260" s="13" t="s">
        <v>35</v>
      </c>
      <c r="AX260" s="13" t="s">
        <v>81</v>
      </c>
      <c r="AY260" s="244" t="s">
        <v>117</v>
      </c>
    </row>
    <row r="261" s="2" customFormat="1" ht="16.5" customHeight="1">
      <c r="A261" s="39"/>
      <c r="B261" s="40"/>
      <c r="C261" s="210" t="s">
        <v>660</v>
      </c>
      <c r="D261" s="210" t="s">
        <v>118</v>
      </c>
      <c r="E261" s="211" t="s">
        <v>661</v>
      </c>
      <c r="F261" s="212" t="s">
        <v>662</v>
      </c>
      <c r="G261" s="213" t="s">
        <v>196</v>
      </c>
      <c r="H261" s="214">
        <v>2</v>
      </c>
      <c r="I261" s="215"/>
      <c r="J261" s="216">
        <f>ROUND(I261*H261,2)</f>
        <v>0</v>
      </c>
      <c r="K261" s="212" t="s">
        <v>122</v>
      </c>
      <c r="L261" s="45"/>
      <c r="M261" s="217" t="s">
        <v>19</v>
      </c>
      <c r="N261" s="218" t="s">
        <v>44</v>
      </c>
      <c r="O261" s="85"/>
      <c r="P261" s="219">
        <f>O261*H261</f>
        <v>0</v>
      </c>
      <c r="Q261" s="219">
        <v>0</v>
      </c>
      <c r="R261" s="219">
        <f>Q261*H261</f>
        <v>0</v>
      </c>
      <c r="S261" s="219">
        <v>0</v>
      </c>
      <c r="T261" s="220">
        <f>S261*H261</f>
        <v>0</v>
      </c>
      <c r="U261" s="39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  <c r="AR261" s="221" t="s">
        <v>116</v>
      </c>
      <c r="AT261" s="221" t="s">
        <v>118</v>
      </c>
      <c r="AU261" s="221" t="s">
        <v>83</v>
      </c>
      <c r="AY261" s="18" t="s">
        <v>117</v>
      </c>
      <c r="BE261" s="222">
        <f>IF(N261="základní",J261,0)</f>
        <v>0</v>
      </c>
      <c r="BF261" s="222">
        <f>IF(N261="snížená",J261,0)</f>
        <v>0</v>
      </c>
      <c r="BG261" s="222">
        <f>IF(N261="zákl. přenesená",J261,0)</f>
        <v>0</v>
      </c>
      <c r="BH261" s="222">
        <f>IF(N261="sníž. přenesená",J261,0)</f>
        <v>0</v>
      </c>
      <c r="BI261" s="222">
        <f>IF(N261="nulová",J261,0)</f>
        <v>0</v>
      </c>
      <c r="BJ261" s="18" t="s">
        <v>81</v>
      </c>
      <c r="BK261" s="222">
        <f>ROUND(I261*H261,2)</f>
        <v>0</v>
      </c>
      <c r="BL261" s="18" t="s">
        <v>116</v>
      </c>
      <c r="BM261" s="221" t="s">
        <v>663</v>
      </c>
    </row>
    <row r="262" s="12" customFormat="1">
      <c r="A262" s="12"/>
      <c r="B262" s="223"/>
      <c r="C262" s="224"/>
      <c r="D262" s="225" t="s">
        <v>125</v>
      </c>
      <c r="E262" s="226" t="s">
        <v>19</v>
      </c>
      <c r="F262" s="227" t="s">
        <v>507</v>
      </c>
      <c r="G262" s="224"/>
      <c r="H262" s="226" t="s">
        <v>19</v>
      </c>
      <c r="I262" s="228"/>
      <c r="J262" s="224"/>
      <c r="K262" s="224"/>
      <c r="L262" s="229"/>
      <c r="M262" s="230"/>
      <c r="N262" s="231"/>
      <c r="O262" s="231"/>
      <c r="P262" s="231"/>
      <c r="Q262" s="231"/>
      <c r="R262" s="231"/>
      <c r="S262" s="231"/>
      <c r="T262" s="232"/>
      <c r="U262" s="12"/>
      <c r="V262" s="12"/>
      <c r="W262" s="12"/>
      <c r="X262" s="12"/>
      <c r="Y262" s="12"/>
      <c r="Z262" s="12"/>
      <c r="AA262" s="12"/>
      <c r="AB262" s="12"/>
      <c r="AC262" s="12"/>
      <c r="AD262" s="12"/>
      <c r="AE262" s="12"/>
      <c r="AT262" s="233" t="s">
        <v>125</v>
      </c>
      <c r="AU262" s="233" t="s">
        <v>83</v>
      </c>
      <c r="AV262" s="12" t="s">
        <v>81</v>
      </c>
      <c r="AW262" s="12" t="s">
        <v>35</v>
      </c>
      <c r="AX262" s="12" t="s">
        <v>73</v>
      </c>
      <c r="AY262" s="233" t="s">
        <v>117</v>
      </c>
    </row>
    <row r="263" s="12" customFormat="1">
      <c r="A263" s="12"/>
      <c r="B263" s="223"/>
      <c r="C263" s="224"/>
      <c r="D263" s="225" t="s">
        <v>125</v>
      </c>
      <c r="E263" s="226" t="s">
        <v>19</v>
      </c>
      <c r="F263" s="227" t="s">
        <v>664</v>
      </c>
      <c r="G263" s="224"/>
      <c r="H263" s="226" t="s">
        <v>19</v>
      </c>
      <c r="I263" s="228"/>
      <c r="J263" s="224"/>
      <c r="K263" s="224"/>
      <c r="L263" s="229"/>
      <c r="M263" s="230"/>
      <c r="N263" s="231"/>
      <c r="O263" s="231"/>
      <c r="P263" s="231"/>
      <c r="Q263" s="231"/>
      <c r="R263" s="231"/>
      <c r="S263" s="231"/>
      <c r="T263" s="232"/>
      <c r="U263" s="12"/>
      <c r="V263" s="12"/>
      <c r="W263" s="12"/>
      <c r="X263" s="12"/>
      <c r="Y263" s="12"/>
      <c r="Z263" s="12"/>
      <c r="AA263" s="12"/>
      <c r="AB263" s="12"/>
      <c r="AC263" s="12"/>
      <c r="AD263" s="12"/>
      <c r="AE263" s="12"/>
      <c r="AT263" s="233" t="s">
        <v>125</v>
      </c>
      <c r="AU263" s="233" t="s">
        <v>83</v>
      </c>
      <c r="AV263" s="12" t="s">
        <v>81</v>
      </c>
      <c r="AW263" s="12" t="s">
        <v>35</v>
      </c>
      <c r="AX263" s="12" t="s">
        <v>73</v>
      </c>
      <c r="AY263" s="233" t="s">
        <v>117</v>
      </c>
    </row>
    <row r="264" s="13" customFormat="1">
      <c r="A264" s="13"/>
      <c r="B264" s="234"/>
      <c r="C264" s="235"/>
      <c r="D264" s="225" t="s">
        <v>125</v>
      </c>
      <c r="E264" s="236" t="s">
        <v>19</v>
      </c>
      <c r="F264" s="237" t="s">
        <v>83</v>
      </c>
      <c r="G264" s="235"/>
      <c r="H264" s="238">
        <v>2</v>
      </c>
      <c r="I264" s="239"/>
      <c r="J264" s="235"/>
      <c r="K264" s="235"/>
      <c r="L264" s="240"/>
      <c r="M264" s="241"/>
      <c r="N264" s="242"/>
      <c r="O264" s="242"/>
      <c r="P264" s="242"/>
      <c r="Q264" s="242"/>
      <c r="R264" s="242"/>
      <c r="S264" s="242"/>
      <c r="T264" s="243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44" t="s">
        <v>125</v>
      </c>
      <c r="AU264" s="244" t="s">
        <v>83</v>
      </c>
      <c r="AV264" s="13" t="s">
        <v>83</v>
      </c>
      <c r="AW264" s="13" t="s">
        <v>35</v>
      </c>
      <c r="AX264" s="13" t="s">
        <v>81</v>
      </c>
      <c r="AY264" s="244" t="s">
        <v>117</v>
      </c>
    </row>
    <row r="265" s="2" customFormat="1" ht="16.5" customHeight="1">
      <c r="A265" s="39"/>
      <c r="B265" s="40"/>
      <c r="C265" s="210" t="s">
        <v>665</v>
      </c>
      <c r="D265" s="210" t="s">
        <v>118</v>
      </c>
      <c r="E265" s="211" t="s">
        <v>666</v>
      </c>
      <c r="F265" s="212" t="s">
        <v>667</v>
      </c>
      <c r="G265" s="213" t="s">
        <v>230</v>
      </c>
      <c r="H265" s="214">
        <v>29.100000000000001</v>
      </c>
      <c r="I265" s="215"/>
      <c r="J265" s="216">
        <f>ROUND(I265*H265,2)</f>
        <v>0</v>
      </c>
      <c r="K265" s="212" t="s">
        <v>122</v>
      </c>
      <c r="L265" s="45"/>
      <c r="M265" s="217" t="s">
        <v>19</v>
      </c>
      <c r="N265" s="218" t="s">
        <v>44</v>
      </c>
      <c r="O265" s="85"/>
      <c r="P265" s="219">
        <f>O265*H265</f>
        <v>0</v>
      </c>
      <c r="Q265" s="219">
        <v>0</v>
      </c>
      <c r="R265" s="219">
        <f>Q265*H265</f>
        <v>0</v>
      </c>
      <c r="S265" s="219">
        <v>0</v>
      </c>
      <c r="T265" s="220">
        <f>S265*H265</f>
        <v>0</v>
      </c>
      <c r="U265" s="39"/>
      <c r="V265" s="39"/>
      <c r="W265" s="39"/>
      <c r="X265" s="39"/>
      <c r="Y265" s="39"/>
      <c r="Z265" s="39"/>
      <c r="AA265" s="39"/>
      <c r="AB265" s="39"/>
      <c r="AC265" s="39"/>
      <c r="AD265" s="39"/>
      <c r="AE265" s="39"/>
      <c r="AR265" s="221" t="s">
        <v>116</v>
      </c>
      <c r="AT265" s="221" t="s">
        <v>118</v>
      </c>
      <c r="AU265" s="221" t="s">
        <v>83</v>
      </c>
      <c r="AY265" s="18" t="s">
        <v>117</v>
      </c>
      <c r="BE265" s="222">
        <f>IF(N265="základní",J265,0)</f>
        <v>0</v>
      </c>
      <c r="BF265" s="222">
        <f>IF(N265="snížená",J265,0)</f>
        <v>0</v>
      </c>
      <c r="BG265" s="222">
        <f>IF(N265="zákl. přenesená",J265,0)</f>
        <v>0</v>
      </c>
      <c r="BH265" s="222">
        <f>IF(N265="sníž. přenesená",J265,0)</f>
        <v>0</v>
      </c>
      <c r="BI265" s="222">
        <f>IF(N265="nulová",J265,0)</f>
        <v>0</v>
      </c>
      <c r="BJ265" s="18" t="s">
        <v>81</v>
      </c>
      <c r="BK265" s="222">
        <f>ROUND(I265*H265,2)</f>
        <v>0</v>
      </c>
      <c r="BL265" s="18" t="s">
        <v>116</v>
      </c>
      <c r="BM265" s="221" t="s">
        <v>668</v>
      </c>
    </row>
    <row r="266" s="12" customFormat="1">
      <c r="A266" s="12"/>
      <c r="B266" s="223"/>
      <c r="C266" s="224"/>
      <c r="D266" s="225" t="s">
        <v>125</v>
      </c>
      <c r="E266" s="226" t="s">
        <v>19</v>
      </c>
      <c r="F266" s="227" t="s">
        <v>669</v>
      </c>
      <c r="G266" s="224"/>
      <c r="H266" s="226" t="s">
        <v>19</v>
      </c>
      <c r="I266" s="228"/>
      <c r="J266" s="224"/>
      <c r="K266" s="224"/>
      <c r="L266" s="229"/>
      <c r="M266" s="230"/>
      <c r="N266" s="231"/>
      <c r="O266" s="231"/>
      <c r="P266" s="231"/>
      <c r="Q266" s="231"/>
      <c r="R266" s="231"/>
      <c r="S266" s="231"/>
      <c r="T266" s="232"/>
      <c r="U266" s="12"/>
      <c r="V266" s="12"/>
      <c r="W266" s="12"/>
      <c r="X266" s="12"/>
      <c r="Y266" s="12"/>
      <c r="Z266" s="12"/>
      <c r="AA266" s="12"/>
      <c r="AB266" s="12"/>
      <c r="AC266" s="12"/>
      <c r="AD266" s="12"/>
      <c r="AE266" s="12"/>
      <c r="AT266" s="233" t="s">
        <v>125</v>
      </c>
      <c r="AU266" s="233" t="s">
        <v>83</v>
      </c>
      <c r="AV266" s="12" t="s">
        <v>81</v>
      </c>
      <c r="AW266" s="12" t="s">
        <v>35</v>
      </c>
      <c r="AX266" s="12" t="s">
        <v>73</v>
      </c>
      <c r="AY266" s="233" t="s">
        <v>117</v>
      </c>
    </row>
    <row r="267" s="13" customFormat="1">
      <c r="A267" s="13"/>
      <c r="B267" s="234"/>
      <c r="C267" s="235"/>
      <c r="D267" s="225" t="s">
        <v>125</v>
      </c>
      <c r="E267" s="236" t="s">
        <v>19</v>
      </c>
      <c r="F267" s="237" t="s">
        <v>670</v>
      </c>
      <c r="G267" s="235"/>
      <c r="H267" s="238">
        <v>20.100000000000001</v>
      </c>
      <c r="I267" s="239"/>
      <c r="J267" s="235"/>
      <c r="K267" s="235"/>
      <c r="L267" s="240"/>
      <c r="M267" s="241"/>
      <c r="N267" s="242"/>
      <c r="O267" s="242"/>
      <c r="P267" s="242"/>
      <c r="Q267" s="242"/>
      <c r="R267" s="242"/>
      <c r="S267" s="242"/>
      <c r="T267" s="243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44" t="s">
        <v>125</v>
      </c>
      <c r="AU267" s="244" t="s">
        <v>83</v>
      </c>
      <c r="AV267" s="13" t="s">
        <v>83</v>
      </c>
      <c r="AW267" s="13" t="s">
        <v>35</v>
      </c>
      <c r="AX267" s="13" t="s">
        <v>73</v>
      </c>
      <c r="AY267" s="244" t="s">
        <v>117</v>
      </c>
    </row>
    <row r="268" s="13" customFormat="1">
      <c r="A268" s="13"/>
      <c r="B268" s="234"/>
      <c r="C268" s="235"/>
      <c r="D268" s="225" t="s">
        <v>125</v>
      </c>
      <c r="E268" s="236" t="s">
        <v>19</v>
      </c>
      <c r="F268" s="237" t="s">
        <v>671</v>
      </c>
      <c r="G268" s="235"/>
      <c r="H268" s="238">
        <v>9</v>
      </c>
      <c r="I268" s="239"/>
      <c r="J268" s="235"/>
      <c r="K268" s="235"/>
      <c r="L268" s="240"/>
      <c r="M268" s="241"/>
      <c r="N268" s="242"/>
      <c r="O268" s="242"/>
      <c r="P268" s="242"/>
      <c r="Q268" s="242"/>
      <c r="R268" s="242"/>
      <c r="S268" s="242"/>
      <c r="T268" s="243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44" t="s">
        <v>125</v>
      </c>
      <c r="AU268" s="244" t="s">
        <v>83</v>
      </c>
      <c r="AV268" s="13" t="s">
        <v>83</v>
      </c>
      <c r="AW268" s="13" t="s">
        <v>35</v>
      </c>
      <c r="AX268" s="13" t="s">
        <v>73</v>
      </c>
      <c r="AY268" s="244" t="s">
        <v>117</v>
      </c>
    </row>
    <row r="269" s="15" customFormat="1">
      <c r="A269" s="15"/>
      <c r="B269" s="257"/>
      <c r="C269" s="258"/>
      <c r="D269" s="225" t="s">
        <v>125</v>
      </c>
      <c r="E269" s="259" t="s">
        <v>19</v>
      </c>
      <c r="F269" s="260" t="s">
        <v>244</v>
      </c>
      <c r="G269" s="258"/>
      <c r="H269" s="261">
        <v>29.100000000000001</v>
      </c>
      <c r="I269" s="262"/>
      <c r="J269" s="258"/>
      <c r="K269" s="258"/>
      <c r="L269" s="263"/>
      <c r="M269" s="264"/>
      <c r="N269" s="265"/>
      <c r="O269" s="265"/>
      <c r="P269" s="265"/>
      <c r="Q269" s="265"/>
      <c r="R269" s="265"/>
      <c r="S269" s="265"/>
      <c r="T269" s="266"/>
      <c r="U269" s="15"/>
      <c r="V269" s="15"/>
      <c r="W269" s="15"/>
      <c r="X269" s="15"/>
      <c r="Y269" s="15"/>
      <c r="Z269" s="15"/>
      <c r="AA269" s="15"/>
      <c r="AB269" s="15"/>
      <c r="AC269" s="15"/>
      <c r="AD269" s="15"/>
      <c r="AE269" s="15"/>
      <c r="AT269" s="267" t="s">
        <v>125</v>
      </c>
      <c r="AU269" s="267" t="s">
        <v>83</v>
      </c>
      <c r="AV269" s="15" t="s">
        <v>116</v>
      </c>
      <c r="AW269" s="15" t="s">
        <v>35</v>
      </c>
      <c r="AX269" s="15" t="s">
        <v>81</v>
      </c>
      <c r="AY269" s="267" t="s">
        <v>117</v>
      </c>
    </row>
    <row r="270" s="2" customFormat="1" ht="16.5" customHeight="1">
      <c r="A270" s="39"/>
      <c r="B270" s="40"/>
      <c r="C270" s="210" t="s">
        <v>672</v>
      </c>
      <c r="D270" s="210" t="s">
        <v>118</v>
      </c>
      <c r="E270" s="211" t="s">
        <v>673</v>
      </c>
      <c r="F270" s="212" t="s">
        <v>674</v>
      </c>
      <c r="G270" s="213" t="s">
        <v>230</v>
      </c>
      <c r="H270" s="214">
        <v>40.200000000000003</v>
      </c>
      <c r="I270" s="215"/>
      <c r="J270" s="216">
        <f>ROUND(I270*H270,2)</f>
        <v>0</v>
      </c>
      <c r="K270" s="212" t="s">
        <v>122</v>
      </c>
      <c r="L270" s="45"/>
      <c r="M270" s="217" t="s">
        <v>19</v>
      </c>
      <c r="N270" s="218" t="s">
        <v>44</v>
      </c>
      <c r="O270" s="85"/>
      <c r="P270" s="219">
        <f>O270*H270</f>
        <v>0</v>
      </c>
      <c r="Q270" s="219">
        <v>0</v>
      </c>
      <c r="R270" s="219">
        <f>Q270*H270</f>
        <v>0</v>
      </c>
      <c r="S270" s="219">
        <v>0</v>
      </c>
      <c r="T270" s="220">
        <f>S270*H270</f>
        <v>0</v>
      </c>
      <c r="U270" s="39"/>
      <c r="V270" s="39"/>
      <c r="W270" s="39"/>
      <c r="X270" s="39"/>
      <c r="Y270" s="39"/>
      <c r="Z270" s="39"/>
      <c r="AA270" s="39"/>
      <c r="AB270" s="39"/>
      <c r="AC270" s="39"/>
      <c r="AD270" s="39"/>
      <c r="AE270" s="39"/>
      <c r="AR270" s="221" t="s">
        <v>116</v>
      </c>
      <c r="AT270" s="221" t="s">
        <v>118</v>
      </c>
      <c r="AU270" s="221" t="s">
        <v>83</v>
      </c>
      <c r="AY270" s="18" t="s">
        <v>117</v>
      </c>
      <c r="BE270" s="222">
        <f>IF(N270="základní",J270,0)</f>
        <v>0</v>
      </c>
      <c r="BF270" s="222">
        <f>IF(N270="snížená",J270,0)</f>
        <v>0</v>
      </c>
      <c r="BG270" s="222">
        <f>IF(N270="zákl. přenesená",J270,0)</f>
        <v>0</v>
      </c>
      <c r="BH270" s="222">
        <f>IF(N270="sníž. přenesená",J270,0)</f>
        <v>0</v>
      </c>
      <c r="BI270" s="222">
        <f>IF(N270="nulová",J270,0)</f>
        <v>0</v>
      </c>
      <c r="BJ270" s="18" t="s">
        <v>81</v>
      </c>
      <c r="BK270" s="222">
        <f>ROUND(I270*H270,2)</f>
        <v>0</v>
      </c>
      <c r="BL270" s="18" t="s">
        <v>116</v>
      </c>
      <c r="BM270" s="221" t="s">
        <v>675</v>
      </c>
    </row>
    <row r="271" s="12" customFormat="1">
      <c r="A271" s="12"/>
      <c r="B271" s="223"/>
      <c r="C271" s="224"/>
      <c r="D271" s="225" t="s">
        <v>125</v>
      </c>
      <c r="E271" s="226" t="s">
        <v>19</v>
      </c>
      <c r="F271" s="227" t="s">
        <v>676</v>
      </c>
      <c r="G271" s="224"/>
      <c r="H271" s="226" t="s">
        <v>19</v>
      </c>
      <c r="I271" s="228"/>
      <c r="J271" s="224"/>
      <c r="K271" s="224"/>
      <c r="L271" s="229"/>
      <c r="M271" s="230"/>
      <c r="N271" s="231"/>
      <c r="O271" s="231"/>
      <c r="P271" s="231"/>
      <c r="Q271" s="231"/>
      <c r="R271" s="231"/>
      <c r="S271" s="231"/>
      <c r="T271" s="232"/>
      <c r="U271" s="12"/>
      <c r="V271" s="12"/>
      <c r="W271" s="12"/>
      <c r="X271" s="12"/>
      <c r="Y271" s="12"/>
      <c r="Z271" s="12"/>
      <c r="AA271" s="12"/>
      <c r="AB271" s="12"/>
      <c r="AC271" s="12"/>
      <c r="AD271" s="12"/>
      <c r="AE271" s="12"/>
      <c r="AT271" s="233" t="s">
        <v>125</v>
      </c>
      <c r="AU271" s="233" t="s">
        <v>83</v>
      </c>
      <c r="AV271" s="12" t="s">
        <v>81</v>
      </c>
      <c r="AW271" s="12" t="s">
        <v>35</v>
      </c>
      <c r="AX271" s="12" t="s">
        <v>73</v>
      </c>
      <c r="AY271" s="233" t="s">
        <v>117</v>
      </c>
    </row>
    <row r="272" s="13" customFormat="1">
      <c r="A272" s="13"/>
      <c r="B272" s="234"/>
      <c r="C272" s="235"/>
      <c r="D272" s="225" t="s">
        <v>125</v>
      </c>
      <c r="E272" s="236" t="s">
        <v>19</v>
      </c>
      <c r="F272" s="237" t="s">
        <v>677</v>
      </c>
      <c r="G272" s="235"/>
      <c r="H272" s="238">
        <v>40.200000000000003</v>
      </c>
      <c r="I272" s="239"/>
      <c r="J272" s="235"/>
      <c r="K272" s="235"/>
      <c r="L272" s="240"/>
      <c r="M272" s="241"/>
      <c r="N272" s="242"/>
      <c r="O272" s="242"/>
      <c r="P272" s="242"/>
      <c r="Q272" s="242"/>
      <c r="R272" s="242"/>
      <c r="S272" s="242"/>
      <c r="T272" s="243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44" t="s">
        <v>125</v>
      </c>
      <c r="AU272" s="244" t="s">
        <v>83</v>
      </c>
      <c r="AV272" s="13" t="s">
        <v>83</v>
      </c>
      <c r="AW272" s="13" t="s">
        <v>35</v>
      </c>
      <c r="AX272" s="13" t="s">
        <v>81</v>
      </c>
      <c r="AY272" s="244" t="s">
        <v>117</v>
      </c>
    </row>
    <row r="273" s="2" customFormat="1" ht="16.5" customHeight="1">
      <c r="A273" s="39"/>
      <c r="B273" s="40"/>
      <c r="C273" s="210" t="s">
        <v>678</v>
      </c>
      <c r="D273" s="210" t="s">
        <v>118</v>
      </c>
      <c r="E273" s="211" t="s">
        <v>679</v>
      </c>
      <c r="F273" s="212" t="s">
        <v>680</v>
      </c>
      <c r="G273" s="213" t="s">
        <v>230</v>
      </c>
      <c r="H273" s="214">
        <v>23.100000000000001</v>
      </c>
      <c r="I273" s="215"/>
      <c r="J273" s="216">
        <f>ROUND(I273*H273,2)</f>
        <v>0</v>
      </c>
      <c r="K273" s="212" t="s">
        <v>122</v>
      </c>
      <c r="L273" s="45"/>
      <c r="M273" s="217" t="s">
        <v>19</v>
      </c>
      <c r="N273" s="218" t="s">
        <v>44</v>
      </c>
      <c r="O273" s="85"/>
      <c r="P273" s="219">
        <f>O273*H273</f>
        <v>0</v>
      </c>
      <c r="Q273" s="219">
        <v>0</v>
      </c>
      <c r="R273" s="219">
        <f>Q273*H273</f>
        <v>0</v>
      </c>
      <c r="S273" s="219">
        <v>0</v>
      </c>
      <c r="T273" s="220">
        <f>S273*H273</f>
        <v>0</v>
      </c>
      <c r="U273" s="39"/>
      <c r="V273" s="39"/>
      <c r="W273" s="39"/>
      <c r="X273" s="39"/>
      <c r="Y273" s="39"/>
      <c r="Z273" s="39"/>
      <c r="AA273" s="39"/>
      <c r="AB273" s="39"/>
      <c r="AC273" s="39"/>
      <c r="AD273" s="39"/>
      <c r="AE273" s="39"/>
      <c r="AR273" s="221" t="s">
        <v>116</v>
      </c>
      <c r="AT273" s="221" t="s">
        <v>118</v>
      </c>
      <c r="AU273" s="221" t="s">
        <v>83</v>
      </c>
      <c r="AY273" s="18" t="s">
        <v>117</v>
      </c>
      <c r="BE273" s="222">
        <f>IF(N273="základní",J273,0)</f>
        <v>0</v>
      </c>
      <c r="BF273" s="222">
        <f>IF(N273="snížená",J273,0)</f>
        <v>0</v>
      </c>
      <c r="BG273" s="222">
        <f>IF(N273="zákl. přenesená",J273,0)</f>
        <v>0</v>
      </c>
      <c r="BH273" s="222">
        <f>IF(N273="sníž. přenesená",J273,0)</f>
        <v>0</v>
      </c>
      <c r="BI273" s="222">
        <f>IF(N273="nulová",J273,0)</f>
        <v>0</v>
      </c>
      <c r="BJ273" s="18" t="s">
        <v>81</v>
      </c>
      <c r="BK273" s="222">
        <f>ROUND(I273*H273,2)</f>
        <v>0</v>
      </c>
      <c r="BL273" s="18" t="s">
        <v>116</v>
      </c>
      <c r="BM273" s="221" t="s">
        <v>681</v>
      </c>
    </row>
    <row r="274" s="12" customFormat="1">
      <c r="A274" s="12"/>
      <c r="B274" s="223"/>
      <c r="C274" s="224"/>
      <c r="D274" s="225" t="s">
        <v>125</v>
      </c>
      <c r="E274" s="226" t="s">
        <v>19</v>
      </c>
      <c r="F274" s="227" t="s">
        <v>642</v>
      </c>
      <c r="G274" s="224"/>
      <c r="H274" s="226" t="s">
        <v>19</v>
      </c>
      <c r="I274" s="228"/>
      <c r="J274" s="224"/>
      <c r="K274" s="224"/>
      <c r="L274" s="229"/>
      <c r="M274" s="230"/>
      <c r="N274" s="231"/>
      <c r="O274" s="231"/>
      <c r="P274" s="231"/>
      <c r="Q274" s="231"/>
      <c r="R274" s="231"/>
      <c r="S274" s="231"/>
      <c r="T274" s="232"/>
      <c r="U274" s="12"/>
      <c r="V274" s="12"/>
      <c r="W274" s="12"/>
      <c r="X274" s="12"/>
      <c r="Y274" s="12"/>
      <c r="Z274" s="12"/>
      <c r="AA274" s="12"/>
      <c r="AB274" s="12"/>
      <c r="AC274" s="12"/>
      <c r="AD274" s="12"/>
      <c r="AE274" s="12"/>
      <c r="AT274" s="233" t="s">
        <v>125</v>
      </c>
      <c r="AU274" s="233" t="s">
        <v>83</v>
      </c>
      <c r="AV274" s="12" t="s">
        <v>81</v>
      </c>
      <c r="AW274" s="12" t="s">
        <v>35</v>
      </c>
      <c r="AX274" s="12" t="s">
        <v>73</v>
      </c>
      <c r="AY274" s="233" t="s">
        <v>117</v>
      </c>
    </row>
    <row r="275" s="12" customFormat="1">
      <c r="A275" s="12"/>
      <c r="B275" s="223"/>
      <c r="C275" s="224"/>
      <c r="D275" s="225" t="s">
        <v>125</v>
      </c>
      <c r="E275" s="226" t="s">
        <v>19</v>
      </c>
      <c r="F275" s="227" t="s">
        <v>682</v>
      </c>
      <c r="G275" s="224"/>
      <c r="H275" s="226" t="s">
        <v>19</v>
      </c>
      <c r="I275" s="228"/>
      <c r="J275" s="224"/>
      <c r="K275" s="224"/>
      <c r="L275" s="229"/>
      <c r="M275" s="230"/>
      <c r="N275" s="231"/>
      <c r="O275" s="231"/>
      <c r="P275" s="231"/>
      <c r="Q275" s="231"/>
      <c r="R275" s="231"/>
      <c r="S275" s="231"/>
      <c r="T275" s="232"/>
      <c r="U275" s="12"/>
      <c r="V275" s="12"/>
      <c r="W275" s="12"/>
      <c r="X275" s="12"/>
      <c r="Y275" s="12"/>
      <c r="Z275" s="12"/>
      <c r="AA275" s="12"/>
      <c r="AB275" s="12"/>
      <c r="AC275" s="12"/>
      <c r="AD275" s="12"/>
      <c r="AE275" s="12"/>
      <c r="AT275" s="233" t="s">
        <v>125</v>
      </c>
      <c r="AU275" s="233" t="s">
        <v>83</v>
      </c>
      <c r="AV275" s="12" t="s">
        <v>81</v>
      </c>
      <c r="AW275" s="12" t="s">
        <v>35</v>
      </c>
      <c r="AX275" s="12" t="s">
        <v>73</v>
      </c>
      <c r="AY275" s="233" t="s">
        <v>117</v>
      </c>
    </row>
    <row r="276" s="13" customFormat="1">
      <c r="A276" s="13"/>
      <c r="B276" s="234"/>
      <c r="C276" s="235"/>
      <c r="D276" s="225" t="s">
        <v>125</v>
      </c>
      <c r="E276" s="236" t="s">
        <v>19</v>
      </c>
      <c r="F276" s="237" t="s">
        <v>683</v>
      </c>
      <c r="G276" s="235"/>
      <c r="H276" s="238">
        <v>13</v>
      </c>
      <c r="I276" s="239"/>
      <c r="J276" s="235"/>
      <c r="K276" s="235"/>
      <c r="L276" s="240"/>
      <c r="M276" s="241"/>
      <c r="N276" s="242"/>
      <c r="O276" s="242"/>
      <c r="P276" s="242"/>
      <c r="Q276" s="242"/>
      <c r="R276" s="242"/>
      <c r="S276" s="242"/>
      <c r="T276" s="243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44" t="s">
        <v>125</v>
      </c>
      <c r="AU276" s="244" t="s">
        <v>83</v>
      </c>
      <c r="AV276" s="13" t="s">
        <v>83</v>
      </c>
      <c r="AW276" s="13" t="s">
        <v>35</v>
      </c>
      <c r="AX276" s="13" t="s">
        <v>73</v>
      </c>
      <c r="AY276" s="244" t="s">
        <v>117</v>
      </c>
    </row>
    <row r="277" s="12" customFormat="1">
      <c r="A277" s="12"/>
      <c r="B277" s="223"/>
      <c r="C277" s="224"/>
      <c r="D277" s="225" t="s">
        <v>125</v>
      </c>
      <c r="E277" s="226" t="s">
        <v>19</v>
      </c>
      <c r="F277" s="227" t="s">
        <v>684</v>
      </c>
      <c r="G277" s="224"/>
      <c r="H277" s="226" t="s">
        <v>19</v>
      </c>
      <c r="I277" s="228"/>
      <c r="J277" s="224"/>
      <c r="K277" s="224"/>
      <c r="L277" s="229"/>
      <c r="M277" s="230"/>
      <c r="N277" s="231"/>
      <c r="O277" s="231"/>
      <c r="P277" s="231"/>
      <c r="Q277" s="231"/>
      <c r="R277" s="231"/>
      <c r="S277" s="231"/>
      <c r="T277" s="232"/>
      <c r="U277" s="12"/>
      <c r="V277" s="12"/>
      <c r="W277" s="12"/>
      <c r="X277" s="12"/>
      <c r="Y277" s="12"/>
      <c r="Z277" s="12"/>
      <c r="AA277" s="12"/>
      <c r="AB277" s="12"/>
      <c r="AC277" s="12"/>
      <c r="AD277" s="12"/>
      <c r="AE277" s="12"/>
      <c r="AT277" s="233" t="s">
        <v>125</v>
      </c>
      <c r="AU277" s="233" t="s">
        <v>83</v>
      </c>
      <c r="AV277" s="12" t="s">
        <v>81</v>
      </c>
      <c r="AW277" s="12" t="s">
        <v>35</v>
      </c>
      <c r="AX277" s="12" t="s">
        <v>73</v>
      </c>
      <c r="AY277" s="233" t="s">
        <v>117</v>
      </c>
    </row>
    <row r="278" s="13" customFormat="1">
      <c r="A278" s="13"/>
      <c r="B278" s="234"/>
      <c r="C278" s="235"/>
      <c r="D278" s="225" t="s">
        <v>125</v>
      </c>
      <c r="E278" s="236" t="s">
        <v>19</v>
      </c>
      <c r="F278" s="237" t="s">
        <v>685</v>
      </c>
      <c r="G278" s="235"/>
      <c r="H278" s="238">
        <v>10.1</v>
      </c>
      <c r="I278" s="239"/>
      <c r="J278" s="235"/>
      <c r="K278" s="235"/>
      <c r="L278" s="240"/>
      <c r="M278" s="241"/>
      <c r="N278" s="242"/>
      <c r="O278" s="242"/>
      <c r="P278" s="242"/>
      <c r="Q278" s="242"/>
      <c r="R278" s="242"/>
      <c r="S278" s="242"/>
      <c r="T278" s="243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44" t="s">
        <v>125</v>
      </c>
      <c r="AU278" s="244" t="s">
        <v>83</v>
      </c>
      <c r="AV278" s="13" t="s">
        <v>83</v>
      </c>
      <c r="AW278" s="13" t="s">
        <v>35</v>
      </c>
      <c r="AX278" s="13" t="s">
        <v>73</v>
      </c>
      <c r="AY278" s="244" t="s">
        <v>117</v>
      </c>
    </row>
    <row r="279" s="15" customFormat="1">
      <c r="A279" s="15"/>
      <c r="B279" s="257"/>
      <c r="C279" s="258"/>
      <c r="D279" s="225" t="s">
        <v>125</v>
      </c>
      <c r="E279" s="259" t="s">
        <v>19</v>
      </c>
      <c r="F279" s="260" t="s">
        <v>244</v>
      </c>
      <c r="G279" s="258"/>
      <c r="H279" s="261">
        <v>23.100000000000001</v>
      </c>
      <c r="I279" s="262"/>
      <c r="J279" s="258"/>
      <c r="K279" s="258"/>
      <c r="L279" s="263"/>
      <c r="M279" s="264"/>
      <c r="N279" s="265"/>
      <c r="O279" s="265"/>
      <c r="P279" s="265"/>
      <c r="Q279" s="265"/>
      <c r="R279" s="265"/>
      <c r="S279" s="265"/>
      <c r="T279" s="266"/>
      <c r="U279" s="15"/>
      <c r="V279" s="15"/>
      <c r="W279" s="15"/>
      <c r="X279" s="15"/>
      <c r="Y279" s="15"/>
      <c r="Z279" s="15"/>
      <c r="AA279" s="15"/>
      <c r="AB279" s="15"/>
      <c r="AC279" s="15"/>
      <c r="AD279" s="15"/>
      <c r="AE279" s="15"/>
      <c r="AT279" s="267" t="s">
        <v>125</v>
      </c>
      <c r="AU279" s="267" t="s">
        <v>83</v>
      </c>
      <c r="AV279" s="15" t="s">
        <v>116</v>
      </c>
      <c r="AW279" s="15" t="s">
        <v>35</v>
      </c>
      <c r="AX279" s="15" t="s">
        <v>81</v>
      </c>
      <c r="AY279" s="267" t="s">
        <v>117</v>
      </c>
    </row>
    <row r="280" s="2" customFormat="1" ht="16.5" customHeight="1">
      <c r="A280" s="39"/>
      <c r="B280" s="40"/>
      <c r="C280" s="210" t="s">
        <v>686</v>
      </c>
      <c r="D280" s="210" t="s">
        <v>118</v>
      </c>
      <c r="E280" s="211" t="s">
        <v>687</v>
      </c>
      <c r="F280" s="212" t="s">
        <v>688</v>
      </c>
      <c r="G280" s="213" t="s">
        <v>230</v>
      </c>
      <c r="H280" s="214">
        <v>7.1600000000000001</v>
      </c>
      <c r="I280" s="215"/>
      <c r="J280" s="216">
        <f>ROUND(I280*H280,2)</f>
        <v>0</v>
      </c>
      <c r="K280" s="212" t="s">
        <v>122</v>
      </c>
      <c r="L280" s="45"/>
      <c r="M280" s="217" t="s">
        <v>19</v>
      </c>
      <c r="N280" s="218" t="s">
        <v>44</v>
      </c>
      <c r="O280" s="85"/>
      <c r="P280" s="219">
        <f>O280*H280</f>
        <v>0</v>
      </c>
      <c r="Q280" s="219">
        <v>0</v>
      </c>
      <c r="R280" s="219">
        <f>Q280*H280</f>
        <v>0</v>
      </c>
      <c r="S280" s="219">
        <v>0</v>
      </c>
      <c r="T280" s="220">
        <f>S280*H280</f>
        <v>0</v>
      </c>
      <c r="U280" s="39"/>
      <c r="V280" s="39"/>
      <c r="W280" s="39"/>
      <c r="X280" s="39"/>
      <c r="Y280" s="39"/>
      <c r="Z280" s="39"/>
      <c r="AA280" s="39"/>
      <c r="AB280" s="39"/>
      <c r="AC280" s="39"/>
      <c r="AD280" s="39"/>
      <c r="AE280" s="39"/>
      <c r="AR280" s="221" t="s">
        <v>116</v>
      </c>
      <c r="AT280" s="221" t="s">
        <v>118</v>
      </c>
      <c r="AU280" s="221" t="s">
        <v>83</v>
      </c>
      <c r="AY280" s="18" t="s">
        <v>117</v>
      </c>
      <c r="BE280" s="222">
        <f>IF(N280="základní",J280,0)</f>
        <v>0</v>
      </c>
      <c r="BF280" s="222">
        <f>IF(N280="snížená",J280,0)</f>
        <v>0</v>
      </c>
      <c r="BG280" s="222">
        <f>IF(N280="zákl. přenesená",J280,0)</f>
        <v>0</v>
      </c>
      <c r="BH280" s="222">
        <f>IF(N280="sníž. přenesená",J280,0)</f>
        <v>0</v>
      </c>
      <c r="BI280" s="222">
        <f>IF(N280="nulová",J280,0)</f>
        <v>0</v>
      </c>
      <c r="BJ280" s="18" t="s">
        <v>81</v>
      </c>
      <c r="BK280" s="222">
        <f>ROUND(I280*H280,2)</f>
        <v>0</v>
      </c>
      <c r="BL280" s="18" t="s">
        <v>116</v>
      </c>
      <c r="BM280" s="221" t="s">
        <v>689</v>
      </c>
    </row>
    <row r="281" s="12" customFormat="1">
      <c r="A281" s="12"/>
      <c r="B281" s="223"/>
      <c r="C281" s="224"/>
      <c r="D281" s="225" t="s">
        <v>125</v>
      </c>
      <c r="E281" s="226" t="s">
        <v>19</v>
      </c>
      <c r="F281" s="227" t="s">
        <v>690</v>
      </c>
      <c r="G281" s="224"/>
      <c r="H281" s="226" t="s">
        <v>19</v>
      </c>
      <c r="I281" s="228"/>
      <c r="J281" s="224"/>
      <c r="K281" s="224"/>
      <c r="L281" s="229"/>
      <c r="M281" s="230"/>
      <c r="N281" s="231"/>
      <c r="O281" s="231"/>
      <c r="P281" s="231"/>
      <c r="Q281" s="231"/>
      <c r="R281" s="231"/>
      <c r="S281" s="231"/>
      <c r="T281" s="232"/>
      <c r="U281" s="12"/>
      <c r="V281" s="12"/>
      <c r="W281" s="12"/>
      <c r="X281" s="12"/>
      <c r="Y281" s="12"/>
      <c r="Z281" s="12"/>
      <c r="AA281" s="12"/>
      <c r="AB281" s="12"/>
      <c r="AC281" s="12"/>
      <c r="AD281" s="12"/>
      <c r="AE281" s="12"/>
      <c r="AT281" s="233" t="s">
        <v>125</v>
      </c>
      <c r="AU281" s="233" t="s">
        <v>83</v>
      </c>
      <c r="AV281" s="12" t="s">
        <v>81</v>
      </c>
      <c r="AW281" s="12" t="s">
        <v>35</v>
      </c>
      <c r="AX281" s="12" t="s">
        <v>73</v>
      </c>
      <c r="AY281" s="233" t="s">
        <v>117</v>
      </c>
    </row>
    <row r="282" s="13" customFormat="1">
      <c r="A282" s="13"/>
      <c r="B282" s="234"/>
      <c r="C282" s="235"/>
      <c r="D282" s="225" t="s">
        <v>125</v>
      </c>
      <c r="E282" s="236" t="s">
        <v>19</v>
      </c>
      <c r="F282" s="237" t="s">
        <v>691</v>
      </c>
      <c r="G282" s="235"/>
      <c r="H282" s="238">
        <v>7.1600000000000001</v>
      </c>
      <c r="I282" s="239"/>
      <c r="J282" s="235"/>
      <c r="K282" s="235"/>
      <c r="L282" s="240"/>
      <c r="M282" s="241"/>
      <c r="N282" s="242"/>
      <c r="O282" s="242"/>
      <c r="P282" s="242"/>
      <c r="Q282" s="242"/>
      <c r="R282" s="242"/>
      <c r="S282" s="242"/>
      <c r="T282" s="243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44" t="s">
        <v>125</v>
      </c>
      <c r="AU282" s="244" t="s">
        <v>83</v>
      </c>
      <c r="AV282" s="13" t="s">
        <v>83</v>
      </c>
      <c r="AW282" s="13" t="s">
        <v>35</v>
      </c>
      <c r="AX282" s="13" t="s">
        <v>81</v>
      </c>
      <c r="AY282" s="244" t="s">
        <v>117</v>
      </c>
    </row>
    <row r="283" s="2" customFormat="1" ht="16.5" customHeight="1">
      <c r="A283" s="39"/>
      <c r="B283" s="40"/>
      <c r="C283" s="210" t="s">
        <v>692</v>
      </c>
      <c r="D283" s="210" t="s">
        <v>118</v>
      </c>
      <c r="E283" s="211" t="s">
        <v>693</v>
      </c>
      <c r="F283" s="212" t="s">
        <v>694</v>
      </c>
      <c r="G283" s="213" t="s">
        <v>230</v>
      </c>
      <c r="H283" s="214">
        <v>20</v>
      </c>
      <c r="I283" s="215"/>
      <c r="J283" s="216">
        <f>ROUND(I283*H283,2)</f>
        <v>0</v>
      </c>
      <c r="K283" s="212" t="s">
        <v>122</v>
      </c>
      <c r="L283" s="45"/>
      <c r="M283" s="217" t="s">
        <v>19</v>
      </c>
      <c r="N283" s="218" t="s">
        <v>44</v>
      </c>
      <c r="O283" s="85"/>
      <c r="P283" s="219">
        <f>O283*H283</f>
        <v>0</v>
      </c>
      <c r="Q283" s="219">
        <v>0</v>
      </c>
      <c r="R283" s="219">
        <f>Q283*H283</f>
        <v>0</v>
      </c>
      <c r="S283" s="219">
        <v>0</v>
      </c>
      <c r="T283" s="220">
        <f>S283*H283</f>
        <v>0</v>
      </c>
      <c r="U283" s="39"/>
      <c r="V283" s="39"/>
      <c r="W283" s="39"/>
      <c r="X283" s="39"/>
      <c r="Y283" s="39"/>
      <c r="Z283" s="39"/>
      <c r="AA283" s="39"/>
      <c r="AB283" s="39"/>
      <c r="AC283" s="39"/>
      <c r="AD283" s="39"/>
      <c r="AE283" s="39"/>
      <c r="AR283" s="221" t="s">
        <v>116</v>
      </c>
      <c r="AT283" s="221" t="s">
        <v>118</v>
      </c>
      <c r="AU283" s="221" t="s">
        <v>83</v>
      </c>
      <c r="AY283" s="18" t="s">
        <v>117</v>
      </c>
      <c r="BE283" s="222">
        <f>IF(N283="základní",J283,0)</f>
        <v>0</v>
      </c>
      <c r="BF283" s="222">
        <f>IF(N283="snížená",J283,0)</f>
        <v>0</v>
      </c>
      <c r="BG283" s="222">
        <f>IF(N283="zákl. přenesená",J283,0)</f>
        <v>0</v>
      </c>
      <c r="BH283" s="222">
        <f>IF(N283="sníž. přenesená",J283,0)</f>
        <v>0</v>
      </c>
      <c r="BI283" s="222">
        <f>IF(N283="nulová",J283,0)</f>
        <v>0</v>
      </c>
      <c r="BJ283" s="18" t="s">
        <v>81</v>
      </c>
      <c r="BK283" s="222">
        <f>ROUND(I283*H283,2)</f>
        <v>0</v>
      </c>
      <c r="BL283" s="18" t="s">
        <v>116</v>
      </c>
      <c r="BM283" s="221" t="s">
        <v>695</v>
      </c>
    </row>
    <row r="284" s="12" customFormat="1">
      <c r="A284" s="12"/>
      <c r="B284" s="223"/>
      <c r="C284" s="224"/>
      <c r="D284" s="225" t="s">
        <v>125</v>
      </c>
      <c r="E284" s="226" t="s">
        <v>19</v>
      </c>
      <c r="F284" s="227" t="s">
        <v>696</v>
      </c>
      <c r="G284" s="224"/>
      <c r="H284" s="226" t="s">
        <v>19</v>
      </c>
      <c r="I284" s="228"/>
      <c r="J284" s="224"/>
      <c r="K284" s="224"/>
      <c r="L284" s="229"/>
      <c r="M284" s="230"/>
      <c r="N284" s="231"/>
      <c r="O284" s="231"/>
      <c r="P284" s="231"/>
      <c r="Q284" s="231"/>
      <c r="R284" s="231"/>
      <c r="S284" s="231"/>
      <c r="T284" s="232"/>
      <c r="U284" s="12"/>
      <c r="V284" s="12"/>
      <c r="W284" s="12"/>
      <c r="X284" s="12"/>
      <c r="Y284" s="12"/>
      <c r="Z284" s="12"/>
      <c r="AA284" s="12"/>
      <c r="AB284" s="12"/>
      <c r="AC284" s="12"/>
      <c r="AD284" s="12"/>
      <c r="AE284" s="12"/>
      <c r="AT284" s="233" t="s">
        <v>125</v>
      </c>
      <c r="AU284" s="233" t="s">
        <v>83</v>
      </c>
      <c r="AV284" s="12" t="s">
        <v>81</v>
      </c>
      <c r="AW284" s="12" t="s">
        <v>35</v>
      </c>
      <c r="AX284" s="12" t="s">
        <v>73</v>
      </c>
      <c r="AY284" s="233" t="s">
        <v>117</v>
      </c>
    </row>
    <row r="285" s="13" customFormat="1">
      <c r="A285" s="13"/>
      <c r="B285" s="234"/>
      <c r="C285" s="235"/>
      <c r="D285" s="225" t="s">
        <v>125</v>
      </c>
      <c r="E285" s="236" t="s">
        <v>19</v>
      </c>
      <c r="F285" s="237" t="s">
        <v>419</v>
      </c>
      <c r="G285" s="235"/>
      <c r="H285" s="238">
        <v>20</v>
      </c>
      <c r="I285" s="239"/>
      <c r="J285" s="235"/>
      <c r="K285" s="235"/>
      <c r="L285" s="240"/>
      <c r="M285" s="241"/>
      <c r="N285" s="242"/>
      <c r="O285" s="242"/>
      <c r="P285" s="242"/>
      <c r="Q285" s="242"/>
      <c r="R285" s="242"/>
      <c r="S285" s="242"/>
      <c r="T285" s="243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44" t="s">
        <v>125</v>
      </c>
      <c r="AU285" s="244" t="s">
        <v>83</v>
      </c>
      <c r="AV285" s="13" t="s">
        <v>83</v>
      </c>
      <c r="AW285" s="13" t="s">
        <v>35</v>
      </c>
      <c r="AX285" s="13" t="s">
        <v>81</v>
      </c>
      <c r="AY285" s="244" t="s">
        <v>117</v>
      </c>
    </row>
    <row r="286" s="2" customFormat="1" ht="16.5" customHeight="1">
      <c r="A286" s="39"/>
      <c r="B286" s="40"/>
      <c r="C286" s="210" t="s">
        <v>697</v>
      </c>
      <c r="D286" s="210" t="s">
        <v>118</v>
      </c>
      <c r="E286" s="211" t="s">
        <v>698</v>
      </c>
      <c r="F286" s="212" t="s">
        <v>699</v>
      </c>
      <c r="G286" s="213" t="s">
        <v>230</v>
      </c>
      <c r="H286" s="214">
        <v>23.100000000000001</v>
      </c>
      <c r="I286" s="215"/>
      <c r="J286" s="216">
        <f>ROUND(I286*H286,2)</f>
        <v>0</v>
      </c>
      <c r="K286" s="212" t="s">
        <v>122</v>
      </c>
      <c r="L286" s="45"/>
      <c r="M286" s="217" t="s">
        <v>19</v>
      </c>
      <c r="N286" s="218" t="s">
        <v>44</v>
      </c>
      <c r="O286" s="85"/>
      <c r="P286" s="219">
        <f>O286*H286</f>
        <v>0</v>
      </c>
      <c r="Q286" s="219">
        <v>0</v>
      </c>
      <c r="R286" s="219">
        <f>Q286*H286</f>
        <v>0</v>
      </c>
      <c r="S286" s="219">
        <v>0</v>
      </c>
      <c r="T286" s="220">
        <f>S286*H286</f>
        <v>0</v>
      </c>
      <c r="U286" s="39"/>
      <c r="V286" s="39"/>
      <c r="W286" s="39"/>
      <c r="X286" s="39"/>
      <c r="Y286" s="39"/>
      <c r="Z286" s="39"/>
      <c r="AA286" s="39"/>
      <c r="AB286" s="39"/>
      <c r="AC286" s="39"/>
      <c r="AD286" s="39"/>
      <c r="AE286" s="39"/>
      <c r="AR286" s="221" t="s">
        <v>116</v>
      </c>
      <c r="AT286" s="221" t="s">
        <v>118</v>
      </c>
      <c r="AU286" s="221" t="s">
        <v>83</v>
      </c>
      <c r="AY286" s="18" t="s">
        <v>117</v>
      </c>
      <c r="BE286" s="222">
        <f>IF(N286="základní",J286,0)</f>
        <v>0</v>
      </c>
      <c r="BF286" s="222">
        <f>IF(N286="snížená",J286,0)</f>
        <v>0</v>
      </c>
      <c r="BG286" s="222">
        <f>IF(N286="zákl. přenesená",J286,0)</f>
        <v>0</v>
      </c>
      <c r="BH286" s="222">
        <f>IF(N286="sníž. přenesená",J286,0)</f>
        <v>0</v>
      </c>
      <c r="BI286" s="222">
        <f>IF(N286="nulová",J286,0)</f>
        <v>0</v>
      </c>
      <c r="BJ286" s="18" t="s">
        <v>81</v>
      </c>
      <c r="BK286" s="222">
        <f>ROUND(I286*H286,2)</f>
        <v>0</v>
      </c>
      <c r="BL286" s="18" t="s">
        <v>116</v>
      </c>
      <c r="BM286" s="221" t="s">
        <v>700</v>
      </c>
    </row>
    <row r="287" s="12" customFormat="1">
      <c r="A287" s="12"/>
      <c r="B287" s="223"/>
      <c r="C287" s="224"/>
      <c r="D287" s="225" t="s">
        <v>125</v>
      </c>
      <c r="E287" s="226" t="s">
        <v>19</v>
      </c>
      <c r="F287" s="227" t="s">
        <v>642</v>
      </c>
      <c r="G287" s="224"/>
      <c r="H287" s="226" t="s">
        <v>19</v>
      </c>
      <c r="I287" s="228"/>
      <c r="J287" s="224"/>
      <c r="K287" s="224"/>
      <c r="L287" s="229"/>
      <c r="M287" s="230"/>
      <c r="N287" s="231"/>
      <c r="O287" s="231"/>
      <c r="P287" s="231"/>
      <c r="Q287" s="231"/>
      <c r="R287" s="231"/>
      <c r="S287" s="231"/>
      <c r="T287" s="232"/>
      <c r="U287" s="12"/>
      <c r="V287" s="12"/>
      <c r="W287" s="12"/>
      <c r="X287" s="12"/>
      <c r="Y287" s="12"/>
      <c r="Z287" s="12"/>
      <c r="AA287" s="12"/>
      <c r="AB287" s="12"/>
      <c r="AC287" s="12"/>
      <c r="AD287" s="12"/>
      <c r="AE287" s="12"/>
      <c r="AT287" s="233" t="s">
        <v>125</v>
      </c>
      <c r="AU287" s="233" t="s">
        <v>83</v>
      </c>
      <c r="AV287" s="12" t="s">
        <v>81</v>
      </c>
      <c r="AW287" s="12" t="s">
        <v>35</v>
      </c>
      <c r="AX287" s="12" t="s">
        <v>73</v>
      </c>
      <c r="AY287" s="233" t="s">
        <v>117</v>
      </c>
    </row>
    <row r="288" s="12" customFormat="1">
      <c r="A288" s="12"/>
      <c r="B288" s="223"/>
      <c r="C288" s="224"/>
      <c r="D288" s="225" t="s">
        <v>125</v>
      </c>
      <c r="E288" s="226" t="s">
        <v>19</v>
      </c>
      <c r="F288" s="227" t="s">
        <v>701</v>
      </c>
      <c r="G288" s="224"/>
      <c r="H288" s="226" t="s">
        <v>19</v>
      </c>
      <c r="I288" s="228"/>
      <c r="J288" s="224"/>
      <c r="K288" s="224"/>
      <c r="L288" s="229"/>
      <c r="M288" s="230"/>
      <c r="N288" s="231"/>
      <c r="O288" s="231"/>
      <c r="P288" s="231"/>
      <c r="Q288" s="231"/>
      <c r="R288" s="231"/>
      <c r="S288" s="231"/>
      <c r="T288" s="232"/>
      <c r="U288" s="12"/>
      <c r="V288" s="12"/>
      <c r="W288" s="12"/>
      <c r="X288" s="12"/>
      <c r="Y288" s="12"/>
      <c r="Z288" s="12"/>
      <c r="AA288" s="12"/>
      <c r="AB288" s="12"/>
      <c r="AC288" s="12"/>
      <c r="AD288" s="12"/>
      <c r="AE288" s="12"/>
      <c r="AT288" s="233" t="s">
        <v>125</v>
      </c>
      <c r="AU288" s="233" t="s">
        <v>83</v>
      </c>
      <c r="AV288" s="12" t="s">
        <v>81</v>
      </c>
      <c r="AW288" s="12" t="s">
        <v>35</v>
      </c>
      <c r="AX288" s="12" t="s">
        <v>73</v>
      </c>
      <c r="AY288" s="233" t="s">
        <v>117</v>
      </c>
    </row>
    <row r="289" s="13" customFormat="1">
      <c r="A289" s="13"/>
      <c r="B289" s="234"/>
      <c r="C289" s="235"/>
      <c r="D289" s="225" t="s">
        <v>125</v>
      </c>
      <c r="E289" s="236" t="s">
        <v>19</v>
      </c>
      <c r="F289" s="237" t="s">
        <v>702</v>
      </c>
      <c r="G289" s="235"/>
      <c r="H289" s="238">
        <v>23.100000000000001</v>
      </c>
      <c r="I289" s="239"/>
      <c r="J289" s="235"/>
      <c r="K289" s="235"/>
      <c r="L289" s="240"/>
      <c r="M289" s="241"/>
      <c r="N289" s="242"/>
      <c r="O289" s="242"/>
      <c r="P289" s="242"/>
      <c r="Q289" s="242"/>
      <c r="R289" s="242"/>
      <c r="S289" s="242"/>
      <c r="T289" s="243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44" t="s">
        <v>125</v>
      </c>
      <c r="AU289" s="244" t="s">
        <v>83</v>
      </c>
      <c r="AV289" s="13" t="s">
        <v>83</v>
      </c>
      <c r="AW289" s="13" t="s">
        <v>35</v>
      </c>
      <c r="AX289" s="13" t="s">
        <v>81</v>
      </c>
      <c r="AY289" s="244" t="s">
        <v>117</v>
      </c>
    </row>
    <row r="290" s="2" customFormat="1" ht="16.5" customHeight="1">
      <c r="A290" s="39"/>
      <c r="B290" s="40"/>
      <c r="C290" s="210" t="s">
        <v>703</v>
      </c>
      <c r="D290" s="210" t="s">
        <v>118</v>
      </c>
      <c r="E290" s="211" t="s">
        <v>704</v>
      </c>
      <c r="F290" s="212" t="s">
        <v>705</v>
      </c>
      <c r="G290" s="213" t="s">
        <v>230</v>
      </c>
      <c r="H290" s="214">
        <v>7.1600000000000001</v>
      </c>
      <c r="I290" s="215"/>
      <c r="J290" s="216">
        <f>ROUND(I290*H290,2)</f>
        <v>0</v>
      </c>
      <c r="K290" s="212" t="s">
        <v>122</v>
      </c>
      <c r="L290" s="45"/>
      <c r="M290" s="217" t="s">
        <v>19</v>
      </c>
      <c r="N290" s="218" t="s">
        <v>44</v>
      </c>
      <c r="O290" s="85"/>
      <c r="P290" s="219">
        <f>O290*H290</f>
        <v>0</v>
      </c>
      <c r="Q290" s="219">
        <v>0</v>
      </c>
      <c r="R290" s="219">
        <f>Q290*H290</f>
        <v>0</v>
      </c>
      <c r="S290" s="219">
        <v>0</v>
      </c>
      <c r="T290" s="220">
        <f>S290*H290</f>
        <v>0</v>
      </c>
      <c r="U290" s="39"/>
      <c r="V290" s="39"/>
      <c r="W290" s="39"/>
      <c r="X290" s="39"/>
      <c r="Y290" s="39"/>
      <c r="Z290" s="39"/>
      <c r="AA290" s="39"/>
      <c r="AB290" s="39"/>
      <c r="AC290" s="39"/>
      <c r="AD290" s="39"/>
      <c r="AE290" s="39"/>
      <c r="AR290" s="221" t="s">
        <v>116</v>
      </c>
      <c r="AT290" s="221" t="s">
        <v>118</v>
      </c>
      <c r="AU290" s="221" t="s">
        <v>83</v>
      </c>
      <c r="AY290" s="18" t="s">
        <v>117</v>
      </c>
      <c r="BE290" s="222">
        <f>IF(N290="základní",J290,0)</f>
        <v>0</v>
      </c>
      <c r="BF290" s="222">
        <f>IF(N290="snížená",J290,0)</f>
        <v>0</v>
      </c>
      <c r="BG290" s="222">
        <f>IF(N290="zákl. přenesená",J290,0)</f>
        <v>0</v>
      </c>
      <c r="BH290" s="222">
        <f>IF(N290="sníž. přenesená",J290,0)</f>
        <v>0</v>
      </c>
      <c r="BI290" s="222">
        <f>IF(N290="nulová",J290,0)</f>
        <v>0</v>
      </c>
      <c r="BJ290" s="18" t="s">
        <v>81</v>
      </c>
      <c r="BK290" s="222">
        <f>ROUND(I290*H290,2)</f>
        <v>0</v>
      </c>
      <c r="BL290" s="18" t="s">
        <v>116</v>
      </c>
      <c r="BM290" s="221" t="s">
        <v>706</v>
      </c>
    </row>
    <row r="291" s="12" customFormat="1">
      <c r="A291" s="12"/>
      <c r="B291" s="223"/>
      <c r="C291" s="224"/>
      <c r="D291" s="225" t="s">
        <v>125</v>
      </c>
      <c r="E291" s="226" t="s">
        <v>19</v>
      </c>
      <c r="F291" s="227" t="s">
        <v>707</v>
      </c>
      <c r="G291" s="224"/>
      <c r="H291" s="226" t="s">
        <v>19</v>
      </c>
      <c r="I291" s="228"/>
      <c r="J291" s="224"/>
      <c r="K291" s="224"/>
      <c r="L291" s="229"/>
      <c r="M291" s="230"/>
      <c r="N291" s="231"/>
      <c r="O291" s="231"/>
      <c r="P291" s="231"/>
      <c r="Q291" s="231"/>
      <c r="R291" s="231"/>
      <c r="S291" s="231"/>
      <c r="T291" s="232"/>
      <c r="U291" s="12"/>
      <c r="V291" s="12"/>
      <c r="W291" s="12"/>
      <c r="X291" s="12"/>
      <c r="Y291" s="12"/>
      <c r="Z291" s="12"/>
      <c r="AA291" s="12"/>
      <c r="AB291" s="12"/>
      <c r="AC291" s="12"/>
      <c r="AD291" s="12"/>
      <c r="AE291" s="12"/>
      <c r="AT291" s="233" t="s">
        <v>125</v>
      </c>
      <c r="AU291" s="233" t="s">
        <v>83</v>
      </c>
      <c r="AV291" s="12" t="s">
        <v>81</v>
      </c>
      <c r="AW291" s="12" t="s">
        <v>35</v>
      </c>
      <c r="AX291" s="12" t="s">
        <v>73</v>
      </c>
      <c r="AY291" s="233" t="s">
        <v>117</v>
      </c>
    </row>
    <row r="292" s="13" customFormat="1">
      <c r="A292" s="13"/>
      <c r="B292" s="234"/>
      <c r="C292" s="235"/>
      <c r="D292" s="225" t="s">
        <v>125</v>
      </c>
      <c r="E292" s="236" t="s">
        <v>19</v>
      </c>
      <c r="F292" s="237" t="s">
        <v>708</v>
      </c>
      <c r="G292" s="235"/>
      <c r="H292" s="238">
        <v>7.1600000000000001</v>
      </c>
      <c r="I292" s="239"/>
      <c r="J292" s="235"/>
      <c r="K292" s="235"/>
      <c r="L292" s="240"/>
      <c r="M292" s="241"/>
      <c r="N292" s="242"/>
      <c r="O292" s="242"/>
      <c r="P292" s="242"/>
      <c r="Q292" s="242"/>
      <c r="R292" s="242"/>
      <c r="S292" s="242"/>
      <c r="T292" s="243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44" t="s">
        <v>125</v>
      </c>
      <c r="AU292" s="244" t="s">
        <v>83</v>
      </c>
      <c r="AV292" s="13" t="s">
        <v>83</v>
      </c>
      <c r="AW292" s="13" t="s">
        <v>35</v>
      </c>
      <c r="AX292" s="13" t="s">
        <v>81</v>
      </c>
      <c r="AY292" s="244" t="s">
        <v>117</v>
      </c>
    </row>
    <row r="293" s="2" customFormat="1" ht="16.5" customHeight="1">
      <c r="A293" s="39"/>
      <c r="B293" s="40"/>
      <c r="C293" s="210" t="s">
        <v>709</v>
      </c>
      <c r="D293" s="210" t="s">
        <v>118</v>
      </c>
      <c r="E293" s="211" t="s">
        <v>710</v>
      </c>
      <c r="F293" s="212" t="s">
        <v>711</v>
      </c>
      <c r="G293" s="213" t="s">
        <v>196</v>
      </c>
      <c r="H293" s="214">
        <v>10</v>
      </c>
      <c r="I293" s="215"/>
      <c r="J293" s="216">
        <f>ROUND(I293*H293,2)</f>
        <v>0</v>
      </c>
      <c r="K293" s="212" t="s">
        <v>122</v>
      </c>
      <c r="L293" s="45"/>
      <c r="M293" s="217" t="s">
        <v>19</v>
      </c>
      <c r="N293" s="218" t="s">
        <v>44</v>
      </c>
      <c r="O293" s="85"/>
      <c r="P293" s="219">
        <f>O293*H293</f>
        <v>0</v>
      </c>
      <c r="Q293" s="219">
        <v>0</v>
      </c>
      <c r="R293" s="219">
        <f>Q293*H293</f>
        <v>0</v>
      </c>
      <c r="S293" s="219">
        <v>0</v>
      </c>
      <c r="T293" s="220">
        <f>S293*H293</f>
        <v>0</v>
      </c>
      <c r="U293" s="39"/>
      <c r="V293" s="39"/>
      <c r="W293" s="39"/>
      <c r="X293" s="39"/>
      <c r="Y293" s="39"/>
      <c r="Z293" s="39"/>
      <c r="AA293" s="39"/>
      <c r="AB293" s="39"/>
      <c r="AC293" s="39"/>
      <c r="AD293" s="39"/>
      <c r="AE293" s="39"/>
      <c r="AR293" s="221" t="s">
        <v>116</v>
      </c>
      <c r="AT293" s="221" t="s">
        <v>118</v>
      </c>
      <c r="AU293" s="221" t="s">
        <v>83</v>
      </c>
      <c r="AY293" s="18" t="s">
        <v>117</v>
      </c>
      <c r="BE293" s="222">
        <f>IF(N293="základní",J293,0)</f>
        <v>0</v>
      </c>
      <c r="BF293" s="222">
        <f>IF(N293="snížená",J293,0)</f>
        <v>0</v>
      </c>
      <c r="BG293" s="222">
        <f>IF(N293="zákl. přenesená",J293,0)</f>
        <v>0</v>
      </c>
      <c r="BH293" s="222">
        <f>IF(N293="sníž. přenesená",J293,0)</f>
        <v>0</v>
      </c>
      <c r="BI293" s="222">
        <f>IF(N293="nulová",J293,0)</f>
        <v>0</v>
      </c>
      <c r="BJ293" s="18" t="s">
        <v>81</v>
      </c>
      <c r="BK293" s="222">
        <f>ROUND(I293*H293,2)</f>
        <v>0</v>
      </c>
      <c r="BL293" s="18" t="s">
        <v>116</v>
      </c>
      <c r="BM293" s="221" t="s">
        <v>712</v>
      </c>
    </row>
    <row r="294" s="12" customFormat="1">
      <c r="A294" s="12"/>
      <c r="B294" s="223"/>
      <c r="C294" s="224"/>
      <c r="D294" s="225" t="s">
        <v>125</v>
      </c>
      <c r="E294" s="226" t="s">
        <v>19</v>
      </c>
      <c r="F294" s="227" t="s">
        <v>713</v>
      </c>
      <c r="G294" s="224"/>
      <c r="H294" s="226" t="s">
        <v>19</v>
      </c>
      <c r="I294" s="228"/>
      <c r="J294" s="224"/>
      <c r="K294" s="224"/>
      <c r="L294" s="229"/>
      <c r="M294" s="230"/>
      <c r="N294" s="231"/>
      <c r="O294" s="231"/>
      <c r="P294" s="231"/>
      <c r="Q294" s="231"/>
      <c r="R294" s="231"/>
      <c r="S294" s="231"/>
      <c r="T294" s="232"/>
      <c r="U294" s="12"/>
      <c r="V294" s="12"/>
      <c r="W294" s="12"/>
      <c r="X294" s="12"/>
      <c r="Y294" s="12"/>
      <c r="Z294" s="12"/>
      <c r="AA294" s="12"/>
      <c r="AB294" s="12"/>
      <c r="AC294" s="12"/>
      <c r="AD294" s="12"/>
      <c r="AE294" s="12"/>
      <c r="AT294" s="233" t="s">
        <v>125</v>
      </c>
      <c r="AU294" s="233" t="s">
        <v>83</v>
      </c>
      <c r="AV294" s="12" t="s">
        <v>81</v>
      </c>
      <c r="AW294" s="12" t="s">
        <v>35</v>
      </c>
      <c r="AX294" s="12" t="s">
        <v>73</v>
      </c>
      <c r="AY294" s="233" t="s">
        <v>117</v>
      </c>
    </row>
    <row r="295" s="13" customFormat="1">
      <c r="A295" s="13"/>
      <c r="B295" s="234"/>
      <c r="C295" s="235"/>
      <c r="D295" s="225" t="s">
        <v>125</v>
      </c>
      <c r="E295" s="236" t="s">
        <v>19</v>
      </c>
      <c r="F295" s="237" t="s">
        <v>714</v>
      </c>
      <c r="G295" s="235"/>
      <c r="H295" s="238">
        <v>10</v>
      </c>
      <c r="I295" s="239"/>
      <c r="J295" s="235"/>
      <c r="K295" s="235"/>
      <c r="L295" s="240"/>
      <c r="M295" s="241"/>
      <c r="N295" s="242"/>
      <c r="O295" s="242"/>
      <c r="P295" s="242"/>
      <c r="Q295" s="242"/>
      <c r="R295" s="242"/>
      <c r="S295" s="242"/>
      <c r="T295" s="243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44" t="s">
        <v>125</v>
      </c>
      <c r="AU295" s="244" t="s">
        <v>83</v>
      </c>
      <c r="AV295" s="13" t="s">
        <v>83</v>
      </c>
      <c r="AW295" s="13" t="s">
        <v>35</v>
      </c>
      <c r="AX295" s="13" t="s">
        <v>81</v>
      </c>
      <c r="AY295" s="244" t="s">
        <v>117</v>
      </c>
    </row>
    <row r="296" s="2" customFormat="1" ht="16.5" customHeight="1">
      <c r="A296" s="39"/>
      <c r="B296" s="40"/>
      <c r="C296" s="210" t="s">
        <v>715</v>
      </c>
      <c r="D296" s="210" t="s">
        <v>118</v>
      </c>
      <c r="E296" s="211" t="s">
        <v>716</v>
      </c>
      <c r="F296" s="212" t="s">
        <v>717</v>
      </c>
      <c r="G296" s="213" t="s">
        <v>230</v>
      </c>
      <c r="H296" s="214">
        <v>18</v>
      </c>
      <c r="I296" s="215"/>
      <c r="J296" s="216">
        <f>ROUND(I296*H296,2)</f>
        <v>0</v>
      </c>
      <c r="K296" s="212" t="s">
        <v>122</v>
      </c>
      <c r="L296" s="45"/>
      <c r="M296" s="217" t="s">
        <v>19</v>
      </c>
      <c r="N296" s="218" t="s">
        <v>44</v>
      </c>
      <c r="O296" s="85"/>
      <c r="P296" s="219">
        <f>O296*H296</f>
        <v>0</v>
      </c>
      <c r="Q296" s="219">
        <v>0</v>
      </c>
      <c r="R296" s="219">
        <f>Q296*H296</f>
        <v>0</v>
      </c>
      <c r="S296" s="219">
        <v>0</v>
      </c>
      <c r="T296" s="220">
        <f>S296*H296</f>
        <v>0</v>
      </c>
      <c r="U296" s="39"/>
      <c r="V296" s="39"/>
      <c r="W296" s="39"/>
      <c r="X296" s="39"/>
      <c r="Y296" s="39"/>
      <c r="Z296" s="39"/>
      <c r="AA296" s="39"/>
      <c r="AB296" s="39"/>
      <c r="AC296" s="39"/>
      <c r="AD296" s="39"/>
      <c r="AE296" s="39"/>
      <c r="AR296" s="221" t="s">
        <v>116</v>
      </c>
      <c r="AT296" s="221" t="s">
        <v>118</v>
      </c>
      <c r="AU296" s="221" t="s">
        <v>83</v>
      </c>
      <c r="AY296" s="18" t="s">
        <v>117</v>
      </c>
      <c r="BE296" s="222">
        <f>IF(N296="základní",J296,0)</f>
        <v>0</v>
      </c>
      <c r="BF296" s="222">
        <f>IF(N296="snížená",J296,0)</f>
        <v>0</v>
      </c>
      <c r="BG296" s="222">
        <f>IF(N296="zákl. přenesená",J296,0)</f>
        <v>0</v>
      </c>
      <c r="BH296" s="222">
        <f>IF(N296="sníž. přenesená",J296,0)</f>
        <v>0</v>
      </c>
      <c r="BI296" s="222">
        <f>IF(N296="nulová",J296,0)</f>
        <v>0</v>
      </c>
      <c r="BJ296" s="18" t="s">
        <v>81</v>
      </c>
      <c r="BK296" s="222">
        <f>ROUND(I296*H296,2)</f>
        <v>0</v>
      </c>
      <c r="BL296" s="18" t="s">
        <v>116</v>
      </c>
      <c r="BM296" s="221" t="s">
        <v>718</v>
      </c>
    </row>
    <row r="297" s="12" customFormat="1">
      <c r="A297" s="12"/>
      <c r="B297" s="223"/>
      <c r="C297" s="224"/>
      <c r="D297" s="225" t="s">
        <v>125</v>
      </c>
      <c r="E297" s="226" t="s">
        <v>19</v>
      </c>
      <c r="F297" s="227" t="s">
        <v>719</v>
      </c>
      <c r="G297" s="224"/>
      <c r="H297" s="226" t="s">
        <v>19</v>
      </c>
      <c r="I297" s="228"/>
      <c r="J297" s="224"/>
      <c r="K297" s="224"/>
      <c r="L297" s="229"/>
      <c r="M297" s="230"/>
      <c r="N297" s="231"/>
      <c r="O297" s="231"/>
      <c r="P297" s="231"/>
      <c r="Q297" s="231"/>
      <c r="R297" s="231"/>
      <c r="S297" s="231"/>
      <c r="T297" s="232"/>
      <c r="U297" s="12"/>
      <c r="V297" s="12"/>
      <c r="W297" s="12"/>
      <c r="X297" s="12"/>
      <c r="Y297" s="12"/>
      <c r="Z297" s="12"/>
      <c r="AA297" s="12"/>
      <c r="AB297" s="12"/>
      <c r="AC297" s="12"/>
      <c r="AD297" s="12"/>
      <c r="AE297" s="12"/>
      <c r="AT297" s="233" t="s">
        <v>125</v>
      </c>
      <c r="AU297" s="233" t="s">
        <v>83</v>
      </c>
      <c r="AV297" s="12" t="s">
        <v>81</v>
      </c>
      <c r="AW297" s="12" t="s">
        <v>35</v>
      </c>
      <c r="AX297" s="12" t="s">
        <v>73</v>
      </c>
      <c r="AY297" s="233" t="s">
        <v>117</v>
      </c>
    </row>
    <row r="298" s="13" customFormat="1">
      <c r="A298" s="13"/>
      <c r="B298" s="234"/>
      <c r="C298" s="235"/>
      <c r="D298" s="225" t="s">
        <v>125</v>
      </c>
      <c r="E298" s="236" t="s">
        <v>19</v>
      </c>
      <c r="F298" s="237" t="s">
        <v>720</v>
      </c>
      <c r="G298" s="235"/>
      <c r="H298" s="238">
        <v>18</v>
      </c>
      <c r="I298" s="239"/>
      <c r="J298" s="235"/>
      <c r="K298" s="235"/>
      <c r="L298" s="240"/>
      <c r="M298" s="241"/>
      <c r="N298" s="242"/>
      <c r="O298" s="242"/>
      <c r="P298" s="242"/>
      <c r="Q298" s="242"/>
      <c r="R298" s="242"/>
      <c r="S298" s="242"/>
      <c r="T298" s="243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44" t="s">
        <v>125</v>
      </c>
      <c r="AU298" s="244" t="s">
        <v>83</v>
      </c>
      <c r="AV298" s="13" t="s">
        <v>83</v>
      </c>
      <c r="AW298" s="13" t="s">
        <v>35</v>
      </c>
      <c r="AX298" s="13" t="s">
        <v>81</v>
      </c>
      <c r="AY298" s="244" t="s">
        <v>117</v>
      </c>
    </row>
    <row r="299" s="2" customFormat="1" ht="16.5" customHeight="1">
      <c r="A299" s="39"/>
      <c r="B299" s="40"/>
      <c r="C299" s="210" t="s">
        <v>721</v>
      </c>
      <c r="D299" s="210" t="s">
        <v>118</v>
      </c>
      <c r="E299" s="211" t="s">
        <v>722</v>
      </c>
      <c r="F299" s="212" t="s">
        <v>723</v>
      </c>
      <c r="G299" s="213" t="s">
        <v>196</v>
      </c>
      <c r="H299" s="214">
        <v>2</v>
      </c>
      <c r="I299" s="215"/>
      <c r="J299" s="216">
        <f>ROUND(I299*H299,2)</f>
        <v>0</v>
      </c>
      <c r="K299" s="212" t="s">
        <v>122</v>
      </c>
      <c r="L299" s="45"/>
      <c r="M299" s="217" t="s">
        <v>19</v>
      </c>
      <c r="N299" s="218" t="s">
        <v>44</v>
      </c>
      <c r="O299" s="85"/>
      <c r="P299" s="219">
        <f>O299*H299</f>
        <v>0</v>
      </c>
      <c r="Q299" s="219">
        <v>0</v>
      </c>
      <c r="R299" s="219">
        <f>Q299*H299</f>
        <v>0</v>
      </c>
      <c r="S299" s="219">
        <v>0</v>
      </c>
      <c r="T299" s="220">
        <f>S299*H299</f>
        <v>0</v>
      </c>
      <c r="U299" s="39"/>
      <c r="V299" s="39"/>
      <c r="W299" s="39"/>
      <c r="X299" s="39"/>
      <c r="Y299" s="39"/>
      <c r="Z299" s="39"/>
      <c r="AA299" s="39"/>
      <c r="AB299" s="39"/>
      <c r="AC299" s="39"/>
      <c r="AD299" s="39"/>
      <c r="AE299" s="39"/>
      <c r="AR299" s="221" t="s">
        <v>116</v>
      </c>
      <c r="AT299" s="221" t="s">
        <v>118</v>
      </c>
      <c r="AU299" s="221" t="s">
        <v>83</v>
      </c>
      <c r="AY299" s="18" t="s">
        <v>117</v>
      </c>
      <c r="BE299" s="222">
        <f>IF(N299="základní",J299,0)</f>
        <v>0</v>
      </c>
      <c r="BF299" s="222">
        <f>IF(N299="snížená",J299,0)</f>
        <v>0</v>
      </c>
      <c r="BG299" s="222">
        <f>IF(N299="zákl. přenesená",J299,0)</f>
        <v>0</v>
      </c>
      <c r="BH299" s="222">
        <f>IF(N299="sníž. přenesená",J299,0)</f>
        <v>0</v>
      </c>
      <c r="BI299" s="222">
        <f>IF(N299="nulová",J299,0)</f>
        <v>0</v>
      </c>
      <c r="BJ299" s="18" t="s">
        <v>81</v>
      </c>
      <c r="BK299" s="222">
        <f>ROUND(I299*H299,2)</f>
        <v>0</v>
      </c>
      <c r="BL299" s="18" t="s">
        <v>116</v>
      </c>
      <c r="BM299" s="221" t="s">
        <v>724</v>
      </c>
    </row>
    <row r="300" s="12" customFormat="1">
      <c r="A300" s="12"/>
      <c r="B300" s="223"/>
      <c r="C300" s="224"/>
      <c r="D300" s="225" t="s">
        <v>125</v>
      </c>
      <c r="E300" s="226" t="s">
        <v>19</v>
      </c>
      <c r="F300" s="227" t="s">
        <v>583</v>
      </c>
      <c r="G300" s="224"/>
      <c r="H300" s="226" t="s">
        <v>19</v>
      </c>
      <c r="I300" s="228"/>
      <c r="J300" s="224"/>
      <c r="K300" s="224"/>
      <c r="L300" s="229"/>
      <c r="M300" s="230"/>
      <c r="N300" s="231"/>
      <c r="O300" s="231"/>
      <c r="P300" s="231"/>
      <c r="Q300" s="231"/>
      <c r="R300" s="231"/>
      <c r="S300" s="231"/>
      <c r="T300" s="232"/>
      <c r="U300" s="12"/>
      <c r="V300" s="12"/>
      <c r="W300" s="12"/>
      <c r="X300" s="12"/>
      <c r="Y300" s="12"/>
      <c r="Z300" s="12"/>
      <c r="AA300" s="12"/>
      <c r="AB300" s="12"/>
      <c r="AC300" s="12"/>
      <c r="AD300" s="12"/>
      <c r="AE300" s="12"/>
      <c r="AT300" s="233" t="s">
        <v>125</v>
      </c>
      <c r="AU300" s="233" t="s">
        <v>83</v>
      </c>
      <c r="AV300" s="12" t="s">
        <v>81</v>
      </c>
      <c r="AW300" s="12" t="s">
        <v>35</v>
      </c>
      <c r="AX300" s="12" t="s">
        <v>73</v>
      </c>
      <c r="AY300" s="233" t="s">
        <v>117</v>
      </c>
    </row>
    <row r="301" s="13" customFormat="1">
      <c r="A301" s="13"/>
      <c r="B301" s="234"/>
      <c r="C301" s="235"/>
      <c r="D301" s="225" t="s">
        <v>125</v>
      </c>
      <c r="E301" s="236" t="s">
        <v>19</v>
      </c>
      <c r="F301" s="237" t="s">
        <v>83</v>
      </c>
      <c r="G301" s="235"/>
      <c r="H301" s="238">
        <v>2</v>
      </c>
      <c r="I301" s="239"/>
      <c r="J301" s="235"/>
      <c r="K301" s="235"/>
      <c r="L301" s="240"/>
      <c r="M301" s="241"/>
      <c r="N301" s="242"/>
      <c r="O301" s="242"/>
      <c r="P301" s="242"/>
      <c r="Q301" s="242"/>
      <c r="R301" s="242"/>
      <c r="S301" s="242"/>
      <c r="T301" s="243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44" t="s">
        <v>125</v>
      </c>
      <c r="AU301" s="244" t="s">
        <v>83</v>
      </c>
      <c r="AV301" s="13" t="s">
        <v>83</v>
      </c>
      <c r="AW301" s="13" t="s">
        <v>35</v>
      </c>
      <c r="AX301" s="13" t="s">
        <v>81</v>
      </c>
      <c r="AY301" s="244" t="s">
        <v>117</v>
      </c>
    </row>
    <row r="302" s="2" customFormat="1" ht="16.5" customHeight="1">
      <c r="A302" s="39"/>
      <c r="B302" s="40"/>
      <c r="C302" s="210" t="s">
        <v>725</v>
      </c>
      <c r="D302" s="210" t="s">
        <v>118</v>
      </c>
      <c r="E302" s="211" t="s">
        <v>726</v>
      </c>
      <c r="F302" s="212" t="s">
        <v>727</v>
      </c>
      <c r="G302" s="213" t="s">
        <v>196</v>
      </c>
      <c r="H302" s="214">
        <v>4</v>
      </c>
      <c r="I302" s="215"/>
      <c r="J302" s="216">
        <f>ROUND(I302*H302,2)</f>
        <v>0</v>
      </c>
      <c r="K302" s="212" t="s">
        <v>122</v>
      </c>
      <c r="L302" s="45"/>
      <c r="M302" s="217" t="s">
        <v>19</v>
      </c>
      <c r="N302" s="218" t="s">
        <v>44</v>
      </c>
      <c r="O302" s="85"/>
      <c r="P302" s="219">
        <f>O302*H302</f>
        <v>0</v>
      </c>
      <c r="Q302" s="219">
        <v>0</v>
      </c>
      <c r="R302" s="219">
        <f>Q302*H302</f>
        <v>0</v>
      </c>
      <c r="S302" s="219">
        <v>0</v>
      </c>
      <c r="T302" s="220">
        <f>S302*H302</f>
        <v>0</v>
      </c>
      <c r="U302" s="39"/>
      <c r="V302" s="39"/>
      <c r="W302" s="39"/>
      <c r="X302" s="39"/>
      <c r="Y302" s="39"/>
      <c r="Z302" s="39"/>
      <c r="AA302" s="39"/>
      <c r="AB302" s="39"/>
      <c r="AC302" s="39"/>
      <c r="AD302" s="39"/>
      <c r="AE302" s="39"/>
      <c r="AR302" s="221" t="s">
        <v>116</v>
      </c>
      <c r="AT302" s="221" t="s">
        <v>118</v>
      </c>
      <c r="AU302" s="221" t="s">
        <v>83</v>
      </c>
      <c r="AY302" s="18" t="s">
        <v>117</v>
      </c>
      <c r="BE302" s="222">
        <f>IF(N302="základní",J302,0)</f>
        <v>0</v>
      </c>
      <c r="BF302" s="222">
        <f>IF(N302="snížená",J302,0)</f>
        <v>0</v>
      </c>
      <c r="BG302" s="222">
        <f>IF(N302="zákl. přenesená",J302,0)</f>
        <v>0</v>
      </c>
      <c r="BH302" s="222">
        <f>IF(N302="sníž. přenesená",J302,0)</f>
        <v>0</v>
      </c>
      <c r="BI302" s="222">
        <f>IF(N302="nulová",J302,0)</f>
        <v>0</v>
      </c>
      <c r="BJ302" s="18" t="s">
        <v>81</v>
      </c>
      <c r="BK302" s="222">
        <f>ROUND(I302*H302,2)</f>
        <v>0</v>
      </c>
      <c r="BL302" s="18" t="s">
        <v>116</v>
      </c>
      <c r="BM302" s="221" t="s">
        <v>728</v>
      </c>
    </row>
    <row r="303" s="13" customFormat="1">
      <c r="A303" s="13"/>
      <c r="B303" s="234"/>
      <c r="C303" s="235"/>
      <c r="D303" s="225" t="s">
        <v>125</v>
      </c>
      <c r="E303" s="236" t="s">
        <v>19</v>
      </c>
      <c r="F303" s="237" t="s">
        <v>729</v>
      </c>
      <c r="G303" s="235"/>
      <c r="H303" s="238">
        <v>4</v>
      </c>
      <c r="I303" s="239"/>
      <c r="J303" s="235"/>
      <c r="K303" s="235"/>
      <c r="L303" s="240"/>
      <c r="M303" s="241"/>
      <c r="N303" s="242"/>
      <c r="O303" s="242"/>
      <c r="P303" s="242"/>
      <c r="Q303" s="242"/>
      <c r="R303" s="242"/>
      <c r="S303" s="242"/>
      <c r="T303" s="243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44" t="s">
        <v>125</v>
      </c>
      <c r="AU303" s="244" t="s">
        <v>83</v>
      </c>
      <c r="AV303" s="13" t="s">
        <v>83</v>
      </c>
      <c r="AW303" s="13" t="s">
        <v>35</v>
      </c>
      <c r="AX303" s="13" t="s">
        <v>81</v>
      </c>
      <c r="AY303" s="244" t="s">
        <v>117</v>
      </c>
    </row>
    <row r="304" s="2" customFormat="1" ht="16.5" customHeight="1">
      <c r="A304" s="39"/>
      <c r="B304" s="40"/>
      <c r="C304" s="210" t="s">
        <v>730</v>
      </c>
      <c r="D304" s="210" t="s">
        <v>118</v>
      </c>
      <c r="E304" s="211" t="s">
        <v>301</v>
      </c>
      <c r="F304" s="212" t="s">
        <v>731</v>
      </c>
      <c r="G304" s="213" t="s">
        <v>218</v>
      </c>
      <c r="H304" s="214">
        <v>2.3119999999999998</v>
      </c>
      <c r="I304" s="215"/>
      <c r="J304" s="216">
        <f>ROUND(I304*H304,2)</f>
        <v>0</v>
      </c>
      <c r="K304" s="212" t="s">
        <v>19</v>
      </c>
      <c r="L304" s="45"/>
      <c r="M304" s="217" t="s">
        <v>19</v>
      </c>
      <c r="N304" s="218" t="s">
        <v>44</v>
      </c>
      <c r="O304" s="85"/>
      <c r="P304" s="219">
        <f>O304*H304</f>
        <v>0</v>
      </c>
      <c r="Q304" s="219">
        <v>0</v>
      </c>
      <c r="R304" s="219">
        <f>Q304*H304</f>
        <v>0</v>
      </c>
      <c r="S304" s="219">
        <v>0</v>
      </c>
      <c r="T304" s="220">
        <f>S304*H304</f>
        <v>0</v>
      </c>
      <c r="U304" s="39"/>
      <c r="V304" s="39"/>
      <c r="W304" s="39"/>
      <c r="X304" s="39"/>
      <c r="Y304" s="39"/>
      <c r="Z304" s="39"/>
      <c r="AA304" s="39"/>
      <c r="AB304" s="39"/>
      <c r="AC304" s="39"/>
      <c r="AD304" s="39"/>
      <c r="AE304" s="39"/>
      <c r="AR304" s="221" t="s">
        <v>116</v>
      </c>
      <c r="AT304" s="221" t="s">
        <v>118</v>
      </c>
      <c r="AU304" s="221" t="s">
        <v>83</v>
      </c>
      <c r="AY304" s="18" t="s">
        <v>117</v>
      </c>
      <c r="BE304" s="222">
        <f>IF(N304="základní",J304,0)</f>
        <v>0</v>
      </c>
      <c r="BF304" s="222">
        <f>IF(N304="snížená",J304,0)</f>
        <v>0</v>
      </c>
      <c r="BG304" s="222">
        <f>IF(N304="zákl. přenesená",J304,0)</f>
        <v>0</v>
      </c>
      <c r="BH304" s="222">
        <f>IF(N304="sníž. přenesená",J304,0)</f>
        <v>0</v>
      </c>
      <c r="BI304" s="222">
        <f>IF(N304="nulová",J304,0)</f>
        <v>0</v>
      </c>
      <c r="BJ304" s="18" t="s">
        <v>81</v>
      </c>
      <c r="BK304" s="222">
        <f>ROUND(I304*H304,2)</f>
        <v>0</v>
      </c>
      <c r="BL304" s="18" t="s">
        <v>116</v>
      </c>
      <c r="BM304" s="221" t="s">
        <v>732</v>
      </c>
    </row>
    <row r="305" s="12" customFormat="1">
      <c r="A305" s="12"/>
      <c r="B305" s="223"/>
      <c r="C305" s="224"/>
      <c r="D305" s="225" t="s">
        <v>125</v>
      </c>
      <c r="E305" s="226" t="s">
        <v>19</v>
      </c>
      <c r="F305" s="227" t="s">
        <v>733</v>
      </c>
      <c r="G305" s="224"/>
      <c r="H305" s="226" t="s">
        <v>19</v>
      </c>
      <c r="I305" s="228"/>
      <c r="J305" s="224"/>
      <c r="K305" s="224"/>
      <c r="L305" s="229"/>
      <c r="M305" s="230"/>
      <c r="N305" s="231"/>
      <c r="O305" s="231"/>
      <c r="P305" s="231"/>
      <c r="Q305" s="231"/>
      <c r="R305" s="231"/>
      <c r="S305" s="231"/>
      <c r="T305" s="232"/>
      <c r="U305" s="12"/>
      <c r="V305" s="12"/>
      <c r="W305" s="12"/>
      <c r="X305" s="12"/>
      <c r="Y305" s="12"/>
      <c r="Z305" s="12"/>
      <c r="AA305" s="12"/>
      <c r="AB305" s="12"/>
      <c r="AC305" s="12"/>
      <c r="AD305" s="12"/>
      <c r="AE305" s="12"/>
      <c r="AT305" s="233" t="s">
        <v>125</v>
      </c>
      <c r="AU305" s="233" t="s">
        <v>83</v>
      </c>
      <c r="AV305" s="12" t="s">
        <v>81</v>
      </c>
      <c r="AW305" s="12" t="s">
        <v>35</v>
      </c>
      <c r="AX305" s="12" t="s">
        <v>73</v>
      </c>
      <c r="AY305" s="233" t="s">
        <v>117</v>
      </c>
    </row>
    <row r="306" s="13" customFormat="1">
      <c r="A306" s="13"/>
      <c r="B306" s="234"/>
      <c r="C306" s="235"/>
      <c r="D306" s="225" t="s">
        <v>125</v>
      </c>
      <c r="E306" s="236" t="s">
        <v>19</v>
      </c>
      <c r="F306" s="237" t="s">
        <v>552</v>
      </c>
      <c r="G306" s="235"/>
      <c r="H306" s="238">
        <v>2.3119999999999998</v>
      </c>
      <c r="I306" s="239"/>
      <c r="J306" s="235"/>
      <c r="K306" s="235"/>
      <c r="L306" s="240"/>
      <c r="M306" s="241"/>
      <c r="N306" s="242"/>
      <c r="O306" s="242"/>
      <c r="P306" s="242"/>
      <c r="Q306" s="242"/>
      <c r="R306" s="242"/>
      <c r="S306" s="242"/>
      <c r="T306" s="243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44" t="s">
        <v>125</v>
      </c>
      <c r="AU306" s="244" t="s">
        <v>83</v>
      </c>
      <c r="AV306" s="13" t="s">
        <v>83</v>
      </c>
      <c r="AW306" s="13" t="s">
        <v>35</v>
      </c>
      <c r="AX306" s="13" t="s">
        <v>81</v>
      </c>
      <c r="AY306" s="244" t="s">
        <v>117</v>
      </c>
    </row>
    <row r="307" s="2" customFormat="1" ht="16.5" customHeight="1">
      <c r="A307" s="39"/>
      <c r="B307" s="40"/>
      <c r="C307" s="210" t="s">
        <v>734</v>
      </c>
      <c r="D307" s="210" t="s">
        <v>118</v>
      </c>
      <c r="E307" s="211" t="s">
        <v>307</v>
      </c>
      <c r="F307" s="212" t="s">
        <v>735</v>
      </c>
      <c r="G307" s="213" t="s">
        <v>218</v>
      </c>
      <c r="H307" s="214">
        <v>1.413</v>
      </c>
      <c r="I307" s="215"/>
      <c r="J307" s="216">
        <f>ROUND(I307*H307,2)</f>
        <v>0</v>
      </c>
      <c r="K307" s="212" t="s">
        <v>19</v>
      </c>
      <c r="L307" s="45"/>
      <c r="M307" s="217" t="s">
        <v>19</v>
      </c>
      <c r="N307" s="218" t="s">
        <v>44</v>
      </c>
      <c r="O307" s="85"/>
      <c r="P307" s="219">
        <f>O307*H307</f>
        <v>0</v>
      </c>
      <c r="Q307" s="219">
        <v>0</v>
      </c>
      <c r="R307" s="219">
        <f>Q307*H307</f>
        <v>0</v>
      </c>
      <c r="S307" s="219">
        <v>0</v>
      </c>
      <c r="T307" s="220">
        <f>S307*H307</f>
        <v>0</v>
      </c>
      <c r="U307" s="39"/>
      <c r="V307" s="39"/>
      <c r="W307" s="39"/>
      <c r="X307" s="39"/>
      <c r="Y307" s="39"/>
      <c r="Z307" s="39"/>
      <c r="AA307" s="39"/>
      <c r="AB307" s="39"/>
      <c r="AC307" s="39"/>
      <c r="AD307" s="39"/>
      <c r="AE307" s="39"/>
      <c r="AR307" s="221" t="s">
        <v>116</v>
      </c>
      <c r="AT307" s="221" t="s">
        <v>118</v>
      </c>
      <c r="AU307" s="221" t="s">
        <v>83</v>
      </c>
      <c r="AY307" s="18" t="s">
        <v>117</v>
      </c>
      <c r="BE307" s="222">
        <f>IF(N307="základní",J307,0)</f>
        <v>0</v>
      </c>
      <c r="BF307" s="222">
        <f>IF(N307="snížená",J307,0)</f>
        <v>0</v>
      </c>
      <c r="BG307" s="222">
        <f>IF(N307="zákl. přenesená",J307,0)</f>
        <v>0</v>
      </c>
      <c r="BH307" s="222">
        <f>IF(N307="sníž. přenesená",J307,0)</f>
        <v>0</v>
      </c>
      <c r="BI307" s="222">
        <f>IF(N307="nulová",J307,0)</f>
        <v>0</v>
      </c>
      <c r="BJ307" s="18" t="s">
        <v>81</v>
      </c>
      <c r="BK307" s="222">
        <f>ROUND(I307*H307,2)</f>
        <v>0</v>
      </c>
      <c r="BL307" s="18" t="s">
        <v>116</v>
      </c>
      <c r="BM307" s="221" t="s">
        <v>736</v>
      </c>
    </row>
    <row r="308" s="12" customFormat="1">
      <c r="A308" s="12"/>
      <c r="B308" s="223"/>
      <c r="C308" s="224"/>
      <c r="D308" s="225" t="s">
        <v>125</v>
      </c>
      <c r="E308" s="226" t="s">
        <v>19</v>
      </c>
      <c r="F308" s="227" t="s">
        <v>507</v>
      </c>
      <c r="G308" s="224"/>
      <c r="H308" s="226" t="s">
        <v>19</v>
      </c>
      <c r="I308" s="228"/>
      <c r="J308" s="224"/>
      <c r="K308" s="224"/>
      <c r="L308" s="229"/>
      <c r="M308" s="230"/>
      <c r="N308" s="231"/>
      <c r="O308" s="231"/>
      <c r="P308" s="231"/>
      <c r="Q308" s="231"/>
      <c r="R308" s="231"/>
      <c r="S308" s="231"/>
      <c r="T308" s="232"/>
      <c r="U308" s="12"/>
      <c r="V308" s="12"/>
      <c r="W308" s="12"/>
      <c r="X308" s="12"/>
      <c r="Y308" s="12"/>
      <c r="Z308" s="12"/>
      <c r="AA308" s="12"/>
      <c r="AB308" s="12"/>
      <c r="AC308" s="12"/>
      <c r="AD308" s="12"/>
      <c r="AE308" s="12"/>
      <c r="AT308" s="233" t="s">
        <v>125</v>
      </c>
      <c r="AU308" s="233" t="s">
        <v>83</v>
      </c>
      <c r="AV308" s="12" t="s">
        <v>81</v>
      </c>
      <c r="AW308" s="12" t="s">
        <v>35</v>
      </c>
      <c r="AX308" s="12" t="s">
        <v>73</v>
      </c>
      <c r="AY308" s="233" t="s">
        <v>117</v>
      </c>
    </row>
    <row r="309" s="12" customFormat="1">
      <c r="A309" s="12"/>
      <c r="B309" s="223"/>
      <c r="C309" s="224"/>
      <c r="D309" s="225" t="s">
        <v>125</v>
      </c>
      <c r="E309" s="226" t="s">
        <v>19</v>
      </c>
      <c r="F309" s="227" t="s">
        <v>737</v>
      </c>
      <c r="G309" s="224"/>
      <c r="H309" s="226" t="s">
        <v>19</v>
      </c>
      <c r="I309" s="228"/>
      <c r="J309" s="224"/>
      <c r="K309" s="224"/>
      <c r="L309" s="229"/>
      <c r="M309" s="230"/>
      <c r="N309" s="231"/>
      <c r="O309" s="231"/>
      <c r="P309" s="231"/>
      <c r="Q309" s="231"/>
      <c r="R309" s="231"/>
      <c r="S309" s="231"/>
      <c r="T309" s="232"/>
      <c r="U309" s="12"/>
      <c r="V309" s="12"/>
      <c r="W309" s="12"/>
      <c r="X309" s="12"/>
      <c r="Y309" s="12"/>
      <c r="Z309" s="12"/>
      <c r="AA309" s="12"/>
      <c r="AB309" s="12"/>
      <c r="AC309" s="12"/>
      <c r="AD309" s="12"/>
      <c r="AE309" s="12"/>
      <c r="AT309" s="233" t="s">
        <v>125</v>
      </c>
      <c r="AU309" s="233" t="s">
        <v>83</v>
      </c>
      <c r="AV309" s="12" t="s">
        <v>81</v>
      </c>
      <c r="AW309" s="12" t="s">
        <v>35</v>
      </c>
      <c r="AX309" s="12" t="s">
        <v>73</v>
      </c>
      <c r="AY309" s="233" t="s">
        <v>117</v>
      </c>
    </row>
    <row r="310" s="13" customFormat="1">
      <c r="A310" s="13"/>
      <c r="B310" s="234"/>
      <c r="C310" s="235"/>
      <c r="D310" s="225" t="s">
        <v>125</v>
      </c>
      <c r="E310" s="236" t="s">
        <v>19</v>
      </c>
      <c r="F310" s="237" t="s">
        <v>738</v>
      </c>
      <c r="G310" s="235"/>
      <c r="H310" s="238">
        <v>1.413</v>
      </c>
      <c r="I310" s="239"/>
      <c r="J310" s="235"/>
      <c r="K310" s="235"/>
      <c r="L310" s="240"/>
      <c r="M310" s="241"/>
      <c r="N310" s="242"/>
      <c r="O310" s="242"/>
      <c r="P310" s="242"/>
      <c r="Q310" s="242"/>
      <c r="R310" s="242"/>
      <c r="S310" s="242"/>
      <c r="T310" s="243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44" t="s">
        <v>125</v>
      </c>
      <c r="AU310" s="244" t="s">
        <v>83</v>
      </c>
      <c r="AV310" s="13" t="s">
        <v>83</v>
      </c>
      <c r="AW310" s="13" t="s">
        <v>35</v>
      </c>
      <c r="AX310" s="13" t="s">
        <v>81</v>
      </c>
      <c r="AY310" s="244" t="s">
        <v>117</v>
      </c>
    </row>
    <row r="311" s="11" customFormat="1" ht="25.92" customHeight="1">
      <c r="A311" s="11"/>
      <c r="B311" s="196"/>
      <c r="C311" s="197"/>
      <c r="D311" s="198" t="s">
        <v>72</v>
      </c>
      <c r="E311" s="199" t="s">
        <v>739</v>
      </c>
      <c r="F311" s="199" t="s">
        <v>740</v>
      </c>
      <c r="G311" s="197"/>
      <c r="H311" s="197"/>
      <c r="I311" s="200"/>
      <c r="J311" s="201">
        <f>BK311</f>
        <v>0</v>
      </c>
      <c r="K311" s="197"/>
      <c r="L311" s="202"/>
      <c r="M311" s="203"/>
      <c r="N311" s="204"/>
      <c r="O311" s="204"/>
      <c r="P311" s="205">
        <f>P312+P335</f>
        <v>0</v>
      </c>
      <c r="Q311" s="204"/>
      <c r="R311" s="205">
        <f>R312+R335</f>
        <v>0</v>
      </c>
      <c r="S311" s="204"/>
      <c r="T311" s="206">
        <f>T312+T335</f>
        <v>0</v>
      </c>
      <c r="U311" s="11"/>
      <c r="V311" s="11"/>
      <c r="W311" s="11"/>
      <c r="X311" s="11"/>
      <c r="Y311" s="11"/>
      <c r="Z311" s="11"/>
      <c r="AA311" s="11"/>
      <c r="AB311" s="11"/>
      <c r="AC311" s="11"/>
      <c r="AD311" s="11"/>
      <c r="AE311" s="11"/>
      <c r="AR311" s="207" t="s">
        <v>83</v>
      </c>
      <c r="AT311" s="208" t="s">
        <v>72</v>
      </c>
      <c r="AU311" s="208" t="s">
        <v>73</v>
      </c>
      <c r="AY311" s="207" t="s">
        <v>117</v>
      </c>
      <c r="BK311" s="209">
        <f>BK312+BK335</f>
        <v>0</v>
      </c>
    </row>
    <row r="312" s="11" customFormat="1" ht="22.8" customHeight="1">
      <c r="A312" s="11"/>
      <c r="B312" s="196"/>
      <c r="C312" s="197"/>
      <c r="D312" s="198" t="s">
        <v>72</v>
      </c>
      <c r="E312" s="255" t="s">
        <v>741</v>
      </c>
      <c r="F312" s="255" t="s">
        <v>742</v>
      </c>
      <c r="G312" s="197"/>
      <c r="H312" s="197"/>
      <c r="I312" s="200"/>
      <c r="J312" s="256">
        <f>BK312</f>
        <v>0</v>
      </c>
      <c r="K312" s="197"/>
      <c r="L312" s="202"/>
      <c r="M312" s="203"/>
      <c r="N312" s="204"/>
      <c r="O312" s="204"/>
      <c r="P312" s="205">
        <f>SUM(P313:P334)</f>
        <v>0</v>
      </c>
      <c r="Q312" s="204"/>
      <c r="R312" s="205">
        <f>SUM(R313:R334)</f>
        <v>0</v>
      </c>
      <c r="S312" s="204"/>
      <c r="T312" s="206">
        <f>SUM(T313:T334)</f>
        <v>0</v>
      </c>
      <c r="U312" s="11"/>
      <c r="V312" s="11"/>
      <c r="W312" s="11"/>
      <c r="X312" s="11"/>
      <c r="Y312" s="11"/>
      <c r="Z312" s="11"/>
      <c r="AA312" s="11"/>
      <c r="AB312" s="11"/>
      <c r="AC312" s="11"/>
      <c r="AD312" s="11"/>
      <c r="AE312" s="11"/>
      <c r="AR312" s="207" t="s">
        <v>83</v>
      </c>
      <c r="AT312" s="208" t="s">
        <v>72</v>
      </c>
      <c r="AU312" s="208" t="s">
        <v>81</v>
      </c>
      <c r="AY312" s="207" t="s">
        <v>117</v>
      </c>
      <c r="BK312" s="209">
        <f>SUM(BK313:BK334)</f>
        <v>0</v>
      </c>
    </row>
    <row r="313" s="2" customFormat="1" ht="16.5" customHeight="1">
      <c r="A313" s="39"/>
      <c r="B313" s="40"/>
      <c r="C313" s="210" t="s">
        <v>743</v>
      </c>
      <c r="D313" s="210" t="s">
        <v>118</v>
      </c>
      <c r="E313" s="211" t="s">
        <v>744</v>
      </c>
      <c r="F313" s="212" t="s">
        <v>745</v>
      </c>
      <c r="G313" s="213" t="s">
        <v>316</v>
      </c>
      <c r="H313" s="214">
        <v>46.600000000000001</v>
      </c>
      <c r="I313" s="215"/>
      <c r="J313" s="216">
        <f>ROUND(I313*H313,2)</f>
        <v>0</v>
      </c>
      <c r="K313" s="212" t="s">
        <v>122</v>
      </c>
      <c r="L313" s="45"/>
      <c r="M313" s="217" t="s">
        <v>19</v>
      </c>
      <c r="N313" s="218" t="s">
        <v>44</v>
      </c>
      <c r="O313" s="85"/>
      <c r="P313" s="219">
        <f>O313*H313</f>
        <v>0</v>
      </c>
      <c r="Q313" s="219">
        <v>0</v>
      </c>
      <c r="R313" s="219">
        <f>Q313*H313</f>
        <v>0</v>
      </c>
      <c r="S313" s="219">
        <v>0</v>
      </c>
      <c r="T313" s="220">
        <f>S313*H313</f>
        <v>0</v>
      </c>
      <c r="U313" s="39"/>
      <c r="V313" s="39"/>
      <c r="W313" s="39"/>
      <c r="X313" s="39"/>
      <c r="Y313" s="39"/>
      <c r="Z313" s="39"/>
      <c r="AA313" s="39"/>
      <c r="AB313" s="39"/>
      <c r="AC313" s="39"/>
      <c r="AD313" s="39"/>
      <c r="AE313" s="39"/>
      <c r="AR313" s="221" t="s">
        <v>193</v>
      </c>
      <c r="AT313" s="221" t="s">
        <v>118</v>
      </c>
      <c r="AU313" s="221" t="s">
        <v>83</v>
      </c>
      <c r="AY313" s="18" t="s">
        <v>117</v>
      </c>
      <c r="BE313" s="222">
        <f>IF(N313="základní",J313,0)</f>
        <v>0</v>
      </c>
      <c r="BF313" s="222">
        <f>IF(N313="snížená",J313,0)</f>
        <v>0</v>
      </c>
      <c r="BG313" s="222">
        <f>IF(N313="zákl. přenesená",J313,0)</f>
        <v>0</v>
      </c>
      <c r="BH313" s="222">
        <f>IF(N313="sníž. přenesená",J313,0)</f>
        <v>0</v>
      </c>
      <c r="BI313" s="222">
        <f>IF(N313="nulová",J313,0)</f>
        <v>0</v>
      </c>
      <c r="BJ313" s="18" t="s">
        <v>81</v>
      </c>
      <c r="BK313" s="222">
        <f>ROUND(I313*H313,2)</f>
        <v>0</v>
      </c>
      <c r="BL313" s="18" t="s">
        <v>193</v>
      </c>
      <c r="BM313" s="221" t="s">
        <v>746</v>
      </c>
    </row>
    <row r="314" s="12" customFormat="1">
      <c r="A314" s="12"/>
      <c r="B314" s="223"/>
      <c r="C314" s="224"/>
      <c r="D314" s="225" t="s">
        <v>125</v>
      </c>
      <c r="E314" s="226" t="s">
        <v>19</v>
      </c>
      <c r="F314" s="227" t="s">
        <v>583</v>
      </c>
      <c r="G314" s="224"/>
      <c r="H314" s="226" t="s">
        <v>19</v>
      </c>
      <c r="I314" s="228"/>
      <c r="J314" s="224"/>
      <c r="K314" s="224"/>
      <c r="L314" s="229"/>
      <c r="M314" s="230"/>
      <c r="N314" s="231"/>
      <c r="O314" s="231"/>
      <c r="P314" s="231"/>
      <c r="Q314" s="231"/>
      <c r="R314" s="231"/>
      <c r="S314" s="231"/>
      <c r="T314" s="232"/>
      <c r="U314" s="12"/>
      <c r="V314" s="12"/>
      <c r="W314" s="12"/>
      <c r="X314" s="12"/>
      <c r="Y314" s="12"/>
      <c r="Z314" s="12"/>
      <c r="AA314" s="12"/>
      <c r="AB314" s="12"/>
      <c r="AC314" s="12"/>
      <c r="AD314" s="12"/>
      <c r="AE314" s="12"/>
      <c r="AT314" s="233" t="s">
        <v>125</v>
      </c>
      <c r="AU314" s="233" t="s">
        <v>83</v>
      </c>
      <c r="AV314" s="12" t="s">
        <v>81</v>
      </c>
      <c r="AW314" s="12" t="s">
        <v>35</v>
      </c>
      <c r="AX314" s="12" t="s">
        <v>73</v>
      </c>
      <c r="AY314" s="233" t="s">
        <v>117</v>
      </c>
    </row>
    <row r="315" s="12" customFormat="1">
      <c r="A315" s="12"/>
      <c r="B315" s="223"/>
      <c r="C315" s="224"/>
      <c r="D315" s="225" t="s">
        <v>125</v>
      </c>
      <c r="E315" s="226" t="s">
        <v>19</v>
      </c>
      <c r="F315" s="227" t="s">
        <v>747</v>
      </c>
      <c r="G315" s="224"/>
      <c r="H315" s="226" t="s">
        <v>19</v>
      </c>
      <c r="I315" s="228"/>
      <c r="J315" s="224"/>
      <c r="K315" s="224"/>
      <c r="L315" s="229"/>
      <c r="M315" s="230"/>
      <c r="N315" s="231"/>
      <c r="O315" s="231"/>
      <c r="P315" s="231"/>
      <c r="Q315" s="231"/>
      <c r="R315" s="231"/>
      <c r="S315" s="231"/>
      <c r="T315" s="232"/>
      <c r="U315" s="12"/>
      <c r="V315" s="12"/>
      <c r="W315" s="12"/>
      <c r="X315" s="12"/>
      <c r="Y315" s="12"/>
      <c r="Z315" s="12"/>
      <c r="AA315" s="12"/>
      <c r="AB315" s="12"/>
      <c r="AC315" s="12"/>
      <c r="AD315" s="12"/>
      <c r="AE315" s="12"/>
      <c r="AT315" s="233" t="s">
        <v>125</v>
      </c>
      <c r="AU315" s="233" t="s">
        <v>83</v>
      </c>
      <c r="AV315" s="12" t="s">
        <v>81</v>
      </c>
      <c r="AW315" s="12" t="s">
        <v>35</v>
      </c>
      <c r="AX315" s="12" t="s">
        <v>73</v>
      </c>
      <c r="AY315" s="233" t="s">
        <v>117</v>
      </c>
    </row>
    <row r="316" s="12" customFormat="1">
      <c r="A316" s="12"/>
      <c r="B316" s="223"/>
      <c r="C316" s="224"/>
      <c r="D316" s="225" t="s">
        <v>125</v>
      </c>
      <c r="E316" s="226" t="s">
        <v>19</v>
      </c>
      <c r="F316" s="227" t="s">
        <v>748</v>
      </c>
      <c r="G316" s="224"/>
      <c r="H316" s="226" t="s">
        <v>19</v>
      </c>
      <c r="I316" s="228"/>
      <c r="J316" s="224"/>
      <c r="K316" s="224"/>
      <c r="L316" s="229"/>
      <c r="M316" s="230"/>
      <c r="N316" s="231"/>
      <c r="O316" s="231"/>
      <c r="P316" s="231"/>
      <c r="Q316" s="231"/>
      <c r="R316" s="231"/>
      <c r="S316" s="231"/>
      <c r="T316" s="232"/>
      <c r="U316" s="12"/>
      <c r="V316" s="12"/>
      <c r="W316" s="12"/>
      <c r="X316" s="12"/>
      <c r="Y316" s="12"/>
      <c r="Z316" s="12"/>
      <c r="AA316" s="12"/>
      <c r="AB316" s="12"/>
      <c r="AC316" s="12"/>
      <c r="AD316" s="12"/>
      <c r="AE316" s="12"/>
      <c r="AT316" s="233" t="s">
        <v>125</v>
      </c>
      <c r="AU316" s="233" t="s">
        <v>83</v>
      </c>
      <c r="AV316" s="12" t="s">
        <v>81</v>
      </c>
      <c r="AW316" s="12" t="s">
        <v>35</v>
      </c>
      <c r="AX316" s="12" t="s">
        <v>73</v>
      </c>
      <c r="AY316" s="233" t="s">
        <v>117</v>
      </c>
    </row>
    <row r="317" s="13" customFormat="1">
      <c r="A317" s="13"/>
      <c r="B317" s="234"/>
      <c r="C317" s="235"/>
      <c r="D317" s="225" t="s">
        <v>125</v>
      </c>
      <c r="E317" s="236" t="s">
        <v>19</v>
      </c>
      <c r="F317" s="237" t="s">
        <v>749</v>
      </c>
      <c r="G317" s="235"/>
      <c r="H317" s="238">
        <v>18.359999999999999</v>
      </c>
      <c r="I317" s="239"/>
      <c r="J317" s="235"/>
      <c r="K317" s="235"/>
      <c r="L317" s="240"/>
      <c r="M317" s="241"/>
      <c r="N317" s="242"/>
      <c r="O317" s="242"/>
      <c r="P317" s="242"/>
      <c r="Q317" s="242"/>
      <c r="R317" s="242"/>
      <c r="S317" s="242"/>
      <c r="T317" s="243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44" t="s">
        <v>125</v>
      </c>
      <c r="AU317" s="244" t="s">
        <v>83</v>
      </c>
      <c r="AV317" s="13" t="s">
        <v>83</v>
      </c>
      <c r="AW317" s="13" t="s">
        <v>35</v>
      </c>
      <c r="AX317" s="13" t="s">
        <v>73</v>
      </c>
      <c r="AY317" s="244" t="s">
        <v>117</v>
      </c>
    </row>
    <row r="318" s="12" customFormat="1">
      <c r="A318" s="12"/>
      <c r="B318" s="223"/>
      <c r="C318" s="224"/>
      <c r="D318" s="225" t="s">
        <v>125</v>
      </c>
      <c r="E318" s="226" t="s">
        <v>19</v>
      </c>
      <c r="F318" s="227" t="s">
        <v>533</v>
      </c>
      <c r="G318" s="224"/>
      <c r="H318" s="226" t="s">
        <v>19</v>
      </c>
      <c r="I318" s="228"/>
      <c r="J318" s="224"/>
      <c r="K318" s="224"/>
      <c r="L318" s="229"/>
      <c r="M318" s="230"/>
      <c r="N318" s="231"/>
      <c r="O318" s="231"/>
      <c r="P318" s="231"/>
      <c r="Q318" s="231"/>
      <c r="R318" s="231"/>
      <c r="S318" s="231"/>
      <c r="T318" s="232"/>
      <c r="U318" s="12"/>
      <c r="V318" s="12"/>
      <c r="W318" s="12"/>
      <c r="X318" s="12"/>
      <c r="Y318" s="12"/>
      <c r="Z318" s="12"/>
      <c r="AA318" s="12"/>
      <c r="AB318" s="12"/>
      <c r="AC318" s="12"/>
      <c r="AD318" s="12"/>
      <c r="AE318" s="12"/>
      <c r="AT318" s="233" t="s">
        <v>125</v>
      </c>
      <c r="AU318" s="233" t="s">
        <v>83</v>
      </c>
      <c r="AV318" s="12" t="s">
        <v>81</v>
      </c>
      <c r="AW318" s="12" t="s">
        <v>35</v>
      </c>
      <c r="AX318" s="12" t="s">
        <v>73</v>
      </c>
      <c r="AY318" s="233" t="s">
        <v>117</v>
      </c>
    </row>
    <row r="319" s="13" customFormat="1">
      <c r="A319" s="13"/>
      <c r="B319" s="234"/>
      <c r="C319" s="235"/>
      <c r="D319" s="225" t="s">
        <v>125</v>
      </c>
      <c r="E319" s="236" t="s">
        <v>19</v>
      </c>
      <c r="F319" s="237" t="s">
        <v>750</v>
      </c>
      <c r="G319" s="235"/>
      <c r="H319" s="238">
        <v>28.239999999999998</v>
      </c>
      <c r="I319" s="239"/>
      <c r="J319" s="235"/>
      <c r="K319" s="235"/>
      <c r="L319" s="240"/>
      <c r="M319" s="241"/>
      <c r="N319" s="242"/>
      <c r="O319" s="242"/>
      <c r="P319" s="242"/>
      <c r="Q319" s="242"/>
      <c r="R319" s="242"/>
      <c r="S319" s="242"/>
      <c r="T319" s="243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44" t="s">
        <v>125</v>
      </c>
      <c r="AU319" s="244" t="s">
        <v>83</v>
      </c>
      <c r="AV319" s="13" t="s">
        <v>83</v>
      </c>
      <c r="AW319" s="13" t="s">
        <v>35</v>
      </c>
      <c r="AX319" s="13" t="s">
        <v>73</v>
      </c>
      <c r="AY319" s="244" t="s">
        <v>117</v>
      </c>
    </row>
    <row r="320" s="15" customFormat="1">
      <c r="A320" s="15"/>
      <c r="B320" s="257"/>
      <c r="C320" s="258"/>
      <c r="D320" s="225" t="s">
        <v>125</v>
      </c>
      <c r="E320" s="259" t="s">
        <v>19</v>
      </c>
      <c r="F320" s="260" t="s">
        <v>244</v>
      </c>
      <c r="G320" s="258"/>
      <c r="H320" s="261">
        <v>46.599999999999994</v>
      </c>
      <c r="I320" s="262"/>
      <c r="J320" s="258"/>
      <c r="K320" s="258"/>
      <c r="L320" s="263"/>
      <c r="M320" s="264"/>
      <c r="N320" s="265"/>
      <c r="O320" s="265"/>
      <c r="P320" s="265"/>
      <c r="Q320" s="265"/>
      <c r="R320" s="265"/>
      <c r="S320" s="265"/>
      <c r="T320" s="266"/>
      <c r="U320" s="15"/>
      <c r="V320" s="15"/>
      <c r="W320" s="15"/>
      <c r="X320" s="15"/>
      <c r="Y320" s="15"/>
      <c r="Z320" s="15"/>
      <c r="AA320" s="15"/>
      <c r="AB320" s="15"/>
      <c r="AC320" s="15"/>
      <c r="AD320" s="15"/>
      <c r="AE320" s="15"/>
      <c r="AT320" s="267" t="s">
        <v>125</v>
      </c>
      <c r="AU320" s="267" t="s">
        <v>83</v>
      </c>
      <c r="AV320" s="15" t="s">
        <v>116</v>
      </c>
      <c r="AW320" s="15" t="s">
        <v>35</v>
      </c>
      <c r="AX320" s="15" t="s">
        <v>81</v>
      </c>
      <c r="AY320" s="267" t="s">
        <v>117</v>
      </c>
    </row>
    <row r="321" s="2" customFormat="1" ht="16.5" customHeight="1">
      <c r="A321" s="39"/>
      <c r="B321" s="40"/>
      <c r="C321" s="210" t="s">
        <v>751</v>
      </c>
      <c r="D321" s="210" t="s">
        <v>118</v>
      </c>
      <c r="E321" s="211" t="s">
        <v>752</v>
      </c>
      <c r="F321" s="212" t="s">
        <v>753</v>
      </c>
      <c r="G321" s="213" t="s">
        <v>316</v>
      </c>
      <c r="H321" s="214">
        <v>22.800000000000001</v>
      </c>
      <c r="I321" s="215"/>
      <c r="J321" s="216">
        <f>ROUND(I321*H321,2)</f>
        <v>0</v>
      </c>
      <c r="K321" s="212" t="s">
        <v>122</v>
      </c>
      <c r="L321" s="45"/>
      <c r="M321" s="217" t="s">
        <v>19</v>
      </c>
      <c r="N321" s="218" t="s">
        <v>44</v>
      </c>
      <c r="O321" s="85"/>
      <c r="P321" s="219">
        <f>O321*H321</f>
        <v>0</v>
      </c>
      <c r="Q321" s="219">
        <v>0</v>
      </c>
      <c r="R321" s="219">
        <f>Q321*H321</f>
        <v>0</v>
      </c>
      <c r="S321" s="219">
        <v>0</v>
      </c>
      <c r="T321" s="220">
        <f>S321*H321</f>
        <v>0</v>
      </c>
      <c r="U321" s="39"/>
      <c r="V321" s="39"/>
      <c r="W321" s="39"/>
      <c r="X321" s="39"/>
      <c r="Y321" s="39"/>
      <c r="Z321" s="39"/>
      <c r="AA321" s="39"/>
      <c r="AB321" s="39"/>
      <c r="AC321" s="39"/>
      <c r="AD321" s="39"/>
      <c r="AE321" s="39"/>
      <c r="AR321" s="221" t="s">
        <v>193</v>
      </c>
      <c r="AT321" s="221" t="s">
        <v>118</v>
      </c>
      <c r="AU321" s="221" t="s">
        <v>83</v>
      </c>
      <c r="AY321" s="18" t="s">
        <v>117</v>
      </c>
      <c r="BE321" s="222">
        <f>IF(N321="základní",J321,0)</f>
        <v>0</v>
      </c>
      <c r="BF321" s="222">
        <f>IF(N321="snížená",J321,0)</f>
        <v>0</v>
      </c>
      <c r="BG321" s="222">
        <f>IF(N321="zákl. přenesená",J321,0)</f>
        <v>0</v>
      </c>
      <c r="BH321" s="222">
        <f>IF(N321="sníž. přenesená",J321,0)</f>
        <v>0</v>
      </c>
      <c r="BI321" s="222">
        <f>IF(N321="nulová",J321,0)</f>
        <v>0</v>
      </c>
      <c r="BJ321" s="18" t="s">
        <v>81</v>
      </c>
      <c r="BK321" s="222">
        <f>ROUND(I321*H321,2)</f>
        <v>0</v>
      </c>
      <c r="BL321" s="18" t="s">
        <v>193</v>
      </c>
      <c r="BM321" s="221" t="s">
        <v>754</v>
      </c>
    </row>
    <row r="322" s="12" customFormat="1">
      <c r="A322" s="12"/>
      <c r="B322" s="223"/>
      <c r="C322" s="224"/>
      <c r="D322" s="225" t="s">
        <v>125</v>
      </c>
      <c r="E322" s="226" t="s">
        <v>19</v>
      </c>
      <c r="F322" s="227" t="s">
        <v>755</v>
      </c>
      <c r="G322" s="224"/>
      <c r="H322" s="226" t="s">
        <v>19</v>
      </c>
      <c r="I322" s="228"/>
      <c r="J322" s="224"/>
      <c r="K322" s="224"/>
      <c r="L322" s="229"/>
      <c r="M322" s="230"/>
      <c r="N322" s="231"/>
      <c r="O322" s="231"/>
      <c r="P322" s="231"/>
      <c r="Q322" s="231"/>
      <c r="R322" s="231"/>
      <c r="S322" s="231"/>
      <c r="T322" s="232"/>
      <c r="U322" s="12"/>
      <c r="V322" s="12"/>
      <c r="W322" s="12"/>
      <c r="X322" s="12"/>
      <c r="Y322" s="12"/>
      <c r="Z322" s="12"/>
      <c r="AA322" s="12"/>
      <c r="AB322" s="12"/>
      <c r="AC322" s="12"/>
      <c r="AD322" s="12"/>
      <c r="AE322" s="12"/>
      <c r="AT322" s="233" t="s">
        <v>125</v>
      </c>
      <c r="AU322" s="233" t="s">
        <v>83</v>
      </c>
      <c r="AV322" s="12" t="s">
        <v>81</v>
      </c>
      <c r="AW322" s="12" t="s">
        <v>35</v>
      </c>
      <c r="AX322" s="12" t="s">
        <v>73</v>
      </c>
      <c r="AY322" s="233" t="s">
        <v>117</v>
      </c>
    </row>
    <row r="323" s="13" customFormat="1">
      <c r="A323" s="13"/>
      <c r="B323" s="234"/>
      <c r="C323" s="235"/>
      <c r="D323" s="225" t="s">
        <v>125</v>
      </c>
      <c r="E323" s="236" t="s">
        <v>19</v>
      </c>
      <c r="F323" s="237" t="s">
        <v>756</v>
      </c>
      <c r="G323" s="235"/>
      <c r="H323" s="238">
        <v>22.800000000000001</v>
      </c>
      <c r="I323" s="239"/>
      <c r="J323" s="235"/>
      <c r="K323" s="235"/>
      <c r="L323" s="240"/>
      <c r="M323" s="241"/>
      <c r="N323" s="242"/>
      <c r="O323" s="242"/>
      <c r="P323" s="242"/>
      <c r="Q323" s="242"/>
      <c r="R323" s="242"/>
      <c r="S323" s="242"/>
      <c r="T323" s="243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244" t="s">
        <v>125</v>
      </c>
      <c r="AU323" s="244" t="s">
        <v>83</v>
      </c>
      <c r="AV323" s="13" t="s">
        <v>83</v>
      </c>
      <c r="AW323" s="13" t="s">
        <v>35</v>
      </c>
      <c r="AX323" s="13" t="s">
        <v>81</v>
      </c>
      <c r="AY323" s="244" t="s">
        <v>117</v>
      </c>
    </row>
    <row r="324" s="2" customFormat="1" ht="16.5" customHeight="1">
      <c r="A324" s="39"/>
      <c r="B324" s="40"/>
      <c r="C324" s="210" t="s">
        <v>757</v>
      </c>
      <c r="D324" s="210" t="s">
        <v>118</v>
      </c>
      <c r="E324" s="211" t="s">
        <v>758</v>
      </c>
      <c r="F324" s="212" t="s">
        <v>759</v>
      </c>
      <c r="G324" s="213" t="s">
        <v>316</v>
      </c>
      <c r="H324" s="214">
        <v>11</v>
      </c>
      <c r="I324" s="215"/>
      <c r="J324" s="216">
        <f>ROUND(I324*H324,2)</f>
        <v>0</v>
      </c>
      <c r="K324" s="212" t="s">
        <v>122</v>
      </c>
      <c r="L324" s="45"/>
      <c r="M324" s="217" t="s">
        <v>19</v>
      </c>
      <c r="N324" s="218" t="s">
        <v>44</v>
      </c>
      <c r="O324" s="85"/>
      <c r="P324" s="219">
        <f>O324*H324</f>
        <v>0</v>
      </c>
      <c r="Q324" s="219">
        <v>0</v>
      </c>
      <c r="R324" s="219">
        <f>Q324*H324</f>
        <v>0</v>
      </c>
      <c r="S324" s="219">
        <v>0</v>
      </c>
      <c r="T324" s="220">
        <f>S324*H324</f>
        <v>0</v>
      </c>
      <c r="U324" s="39"/>
      <c r="V324" s="39"/>
      <c r="W324" s="39"/>
      <c r="X324" s="39"/>
      <c r="Y324" s="39"/>
      <c r="Z324" s="39"/>
      <c r="AA324" s="39"/>
      <c r="AB324" s="39"/>
      <c r="AC324" s="39"/>
      <c r="AD324" s="39"/>
      <c r="AE324" s="39"/>
      <c r="AR324" s="221" t="s">
        <v>193</v>
      </c>
      <c r="AT324" s="221" t="s">
        <v>118</v>
      </c>
      <c r="AU324" s="221" t="s">
        <v>83</v>
      </c>
      <c r="AY324" s="18" t="s">
        <v>117</v>
      </c>
      <c r="BE324" s="222">
        <f>IF(N324="základní",J324,0)</f>
        <v>0</v>
      </c>
      <c r="BF324" s="222">
        <f>IF(N324="snížená",J324,0)</f>
        <v>0</v>
      </c>
      <c r="BG324" s="222">
        <f>IF(N324="zákl. přenesená",J324,0)</f>
        <v>0</v>
      </c>
      <c r="BH324" s="222">
        <f>IF(N324="sníž. přenesená",J324,0)</f>
        <v>0</v>
      </c>
      <c r="BI324" s="222">
        <f>IF(N324="nulová",J324,0)</f>
        <v>0</v>
      </c>
      <c r="BJ324" s="18" t="s">
        <v>81</v>
      </c>
      <c r="BK324" s="222">
        <f>ROUND(I324*H324,2)</f>
        <v>0</v>
      </c>
      <c r="BL324" s="18" t="s">
        <v>193</v>
      </c>
      <c r="BM324" s="221" t="s">
        <v>760</v>
      </c>
    </row>
    <row r="325" s="12" customFormat="1">
      <c r="A325" s="12"/>
      <c r="B325" s="223"/>
      <c r="C325" s="224"/>
      <c r="D325" s="225" t="s">
        <v>125</v>
      </c>
      <c r="E325" s="226" t="s">
        <v>19</v>
      </c>
      <c r="F325" s="227" t="s">
        <v>761</v>
      </c>
      <c r="G325" s="224"/>
      <c r="H325" s="226" t="s">
        <v>19</v>
      </c>
      <c r="I325" s="228"/>
      <c r="J325" s="224"/>
      <c r="K325" s="224"/>
      <c r="L325" s="229"/>
      <c r="M325" s="230"/>
      <c r="N325" s="231"/>
      <c r="O325" s="231"/>
      <c r="P325" s="231"/>
      <c r="Q325" s="231"/>
      <c r="R325" s="231"/>
      <c r="S325" s="231"/>
      <c r="T325" s="232"/>
      <c r="U325" s="12"/>
      <c r="V325" s="12"/>
      <c r="W325" s="12"/>
      <c r="X325" s="12"/>
      <c r="Y325" s="12"/>
      <c r="Z325" s="12"/>
      <c r="AA325" s="12"/>
      <c r="AB325" s="12"/>
      <c r="AC325" s="12"/>
      <c r="AD325" s="12"/>
      <c r="AE325" s="12"/>
      <c r="AT325" s="233" t="s">
        <v>125</v>
      </c>
      <c r="AU325" s="233" t="s">
        <v>83</v>
      </c>
      <c r="AV325" s="12" t="s">
        <v>81</v>
      </c>
      <c r="AW325" s="12" t="s">
        <v>35</v>
      </c>
      <c r="AX325" s="12" t="s">
        <v>73</v>
      </c>
      <c r="AY325" s="233" t="s">
        <v>117</v>
      </c>
    </row>
    <row r="326" s="13" customFormat="1">
      <c r="A326" s="13"/>
      <c r="B326" s="234"/>
      <c r="C326" s="235"/>
      <c r="D326" s="225" t="s">
        <v>125</v>
      </c>
      <c r="E326" s="236" t="s">
        <v>19</v>
      </c>
      <c r="F326" s="237" t="s">
        <v>762</v>
      </c>
      <c r="G326" s="235"/>
      <c r="H326" s="238">
        <v>11</v>
      </c>
      <c r="I326" s="239"/>
      <c r="J326" s="235"/>
      <c r="K326" s="235"/>
      <c r="L326" s="240"/>
      <c r="M326" s="241"/>
      <c r="N326" s="242"/>
      <c r="O326" s="242"/>
      <c r="P326" s="242"/>
      <c r="Q326" s="242"/>
      <c r="R326" s="242"/>
      <c r="S326" s="242"/>
      <c r="T326" s="243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244" t="s">
        <v>125</v>
      </c>
      <c r="AU326" s="244" t="s">
        <v>83</v>
      </c>
      <c r="AV326" s="13" t="s">
        <v>83</v>
      </c>
      <c r="AW326" s="13" t="s">
        <v>35</v>
      </c>
      <c r="AX326" s="13" t="s">
        <v>81</v>
      </c>
      <c r="AY326" s="244" t="s">
        <v>117</v>
      </c>
    </row>
    <row r="327" s="2" customFormat="1" ht="16.5" customHeight="1">
      <c r="A327" s="39"/>
      <c r="B327" s="40"/>
      <c r="C327" s="210" t="s">
        <v>763</v>
      </c>
      <c r="D327" s="210" t="s">
        <v>118</v>
      </c>
      <c r="E327" s="211" t="s">
        <v>764</v>
      </c>
      <c r="F327" s="212" t="s">
        <v>765</v>
      </c>
      <c r="G327" s="213" t="s">
        <v>316</v>
      </c>
      <c r="H327" s="214">
        <v>53.200000000000003</v>
      </c>
      <c r="I327" s="215"/>
      <c r="J327" s="216">
        <f>ROUND(I327*H327,2)</f>
        <v>0</v>
      </c>
      <c r="K327" s="212" t="s">
        <v>122</v>
      </c>
      <c r="L327" s="45"/>
      <c r="M327" s="217" t="s">
        <v>19</v>
      </c>
      <c r="N327" s="218" t="s">
        <v>44</v>
      </c>
      <c r="O327" s="85"/>
      <c r="P327" s="219">
        <f>O327*H327</f>
        <v>0</v>
      </c>
      <c r="Q327" s="219">
        <v>0</v>
      </c>
      <c r="R327" s="219">
        <f>Q327*H327</f>
        <v>0</v>
      </c>
      <c r="S327" s="219">
        <v>0</v>
      </c>
      <c r="T327" s="220">
        <f>S327*H327</f>
        <v>0</v>
      </c>
      <c r="U327" s="39"/>
      <c r="V327" s="39"/>
      <c r="W327" s="39"/>
      <c r="X327" s="39"/>
      <c r="Y327" s="39"/>
      <c r="Z327" s="39"/>
      <c r="AA327" s="39"/>
      <c r="AB327" s="39"/>
      <c r="AC327" s="39"/>
      <c r="AD327" s="39"/>
      <c r="AE327" s="39"/>
      <c r="AR327" s="221" t="s">
        <v>193</v>
      </c>
      <c r="AT327" s="221" t="s">
        <v>118</v>
      </c>
      <c r="AU327" s="221" t="s">
        <v>83</v>
      </c>
      <c r="AY327" s="18" t="s">
        <v>117</v>
      </c>
      <c r="BE327" s="222">
        <f>IF(N327="základní",J327,0)</f>
        <v>0</v>
      </c>
      <c r="BF327" s="222">
        <f>IF(N327="snížená",J327,0)</f>
        <v>0</v>
      </c>
      <c r="BG327" s="222">
        <f>IF(N327="zákl. přenesená",J327,0)</f>
        <v>0</v>
      </c>
      <c r="BH327" s="222">
        <f>IF(N327="sníž. přenesená",J327,0)</f>
        <v>0</v>
      </c>
      <c r="BI327" s="222">
        <f>IF(N327="nulová",J327,0)</f>
        <v>0</v>
      </c>
      <c r="BJ327" s="18" t="s">
        <v>81</v>
      </c>
      <c r="BK327" s="222">
        <f>ROUND(I327*H327,2)</f>
        <v>0</v>
      </c>
      <c r="BL327" s="18" t="s">
        <v>193</v>
      </c>
      <c r="BM327" s="221" t="s">
        <v>766</v>
      </c>
    </row>
    <row r="328" s="12" customFormat="1">
      <c r="A328" s="12"/>
      <c r="B328" s="223"/>
      <c r="C328" s="224"/>
      <c r="D328" s="225" t="s">
        <v>125</v>
      </c>
      <c r="E328" s="226" t="s">
        <v>19</v>
      </c>
      <c r="F328" s="227" t="s">
        <v>554</v>
      </c>
      <c r="G328" s="224"/>
      <c r="H328" s="226" t="s">
        <v>19</v>
      </c>
      <c r="I328" s="228"/>
      <c r="J328" s="224"/>
      <c r="K328" s="224"/>
      <c r="L328" s="229"/>
      <c r="M328" s="230"/>
      <c r="N328" s="231"/>
      <c r="O328" s="231"/>
      <c r="P328" s="231"/>
      <c r="Q328" s="231"/>
      <c r="R328" s="231"/>
      <c r="S328" s="231"/>
      <c r="T328" s="232"/>
      <c r="U328" s="12"/>
      <c r="V328" s="12"/>
      <c r="W328" s="12"/>
      <c r="X328" s="12"/>
      <c r="Y328" s="12"/>
      <c r="Z328" s="12"/>
      <c r="AA328" s="12"/>
      <c r="AB328" s="12"/>
      <c r="AC328" s="12"/>
      <c r="AD328" s="12"/>
      <c r="AE328" s="12"/>
      <c r="AT328" s="233" t="s">
        <v>125</v>
      </c>
      <c r="AU328" s="233" t="s">
        <v>83</v>
      </c>
      <c r="AV328" s="12" t="s">
        <v>81</v>
      </c>
      <c r="AW328" s="12" t="s">
        <v>35</v>
      </c>
      <c r="AX328" s="12" t="s">
        <v>73</v>
      </c>
      <c r="AY328" s="233" t="s">
        <v>117</v>
      </c>
    </row>
    <row r="329" s="13" customFormat="1">
      <c r="A329" s="13"/>
      <c r="B329" s="234"/>
      <c r="C329" s="235"/>
      <c r="D329" s="225" t="s">
        <v>125</v>
      </c>
      <c r="E329" s="236" t="s">
        <v>19</v>
      </c>
      <c r="F329" s="237" t="s">
        <v>767</v>
      </c>
      <c r="G329" s="235"/>
      <c r="H329" s="238">
        <v>53.200000000000003</v>
      </c>
      <c r="I329" s="239"/>
      <c r="J329" s="235"/>
      <c r="K329" s="235"/>
      <c r="L329" s="240"/>
      <c r="M329" s="241"/>
      <c r="N329" s="242"/>
      <c r="O329" s="242"/>
      <c r="P329" s="242"/>
      <c r="Q329" s="242"/>
      <c r="R329" s="242"/>
      <c r="S329" s="242"/>
      <c r="T329" s="243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44" t="s">
        <v>125</v>
      </c>
      <c r="AU329" s="244" t="s">
        <v>83</v>
      </c>
      <c r="AV329" s="13" t="s">
        <v>83</v>
      </c>
      <c r="AW329" s="13" t="s">
        <v>35</v>
      </c>
      <c r="AX329" s="13" t="s">
        <v>81</v>
      </c>
      <c r="AY329" s="244" t="s">
        <v>117</v>
      </c>
    </row>
    <row r="330" s="2" customFormat="1" ht="16.5" customHeight="1">
      <c r="A330" s="39"/>
      <c r="B330" s="40"/>
      <c r="C330" s="210" t="s">
        <v>768</v>
      </c>
      <c r="D330" s="210" t="s">
        <v>118</v>
      </c>
      <c r="E330" s="211" t="s">
        <v>769</v>
      </c>
      <c r="F330" s="212" t="s">
        <v>770</v>
      </c>
      <c r="G330" s="213" t="s">
        <v>316</v>
      </c>
      <c r="H330" s="214">
        <v>46.600000000000001</v>
      </c>
      <c r="I330" s="215"/>
      <c r="J330" s="216">
        <f>ROUND(I330*H330,2)</f>
        <v>0</v>
      </c>
      <c r="K330" s="212" t="s">
        <v>122</v>
      </c>
      <c r="L330" s="45"/>
      <c r="M330" s="217" t="s">
        <v>19</v>
      </c>
      <c r="N330" s="218" t="s">
        <v>44</v>
      </c>
      <c r="O330" s="85"/>
      <c r="P330" s="219">
        <f>O330*H330</f>
        <v>0</v>
      </c>
      <c r="Q330" s="219">
        <v>0</v>
      </c>
      <c r="R330" s="219">
        <f>Q330*H330</f>
        <v>0</v>
      </c>
      <c r="S330" s="219">
        <v>0</v>
      </c>
      <c r="T330" s="220">
        <f>S330*H330</f>
        <v>0</v>
      </c>
      <c r="U330" s="39"/>
      <c r="V330" s="39"/>
      <c r="W330" s="39"/>
      <c r="X330" s="39"/>
      <c r="Y330" s="39"/>
      <c r="Z330" s="39"/>
      <c r="AA330" s="39"/>
      <c r="AB330" s="39"/>
      <c r="AC330" s="39"/>
      <c r="AD330" s="39"/>
      <c r="AE330" s="39"/>
      <c r="AR330" s="221" t="s">
        <v>193</v>
      </c>
      <c r="AT330" s="221" t="s">
        <v>118</v>
      </c>
      <c r="AU330" s="221" t="s">
        <v>83</v>
      </c>
      <c r="AY330" s="18" t="s">
        <v>117</v>
      </c>
      <c r="BE330" s="222">
        <f>IF(N330="základní",J330,0)</f>
        <v>0</v>
      </c>
      <c r="BF330" s="222">
        <f>IF(N330="snížená",J330,0)</f>
        <v>0</v>
      </c>
      <c r="BG330" s="222">
        <f>IF(N330="zákl. přenesená",J330,0)</f>
        <v>0</v>
      </c>
      <c r="BH330" s="222">
        <f>IF(N330="sníž. přenesená",J330,0)</f>
        <v>0</v>
      </c>
      <c r="BI330" s="222">
        <f>IF(N330="nulová",J330,0)</f>
        <v>0</v>
      </c>
      <c r="BJ330" s="18" t="s">
        <v>81</v>
      </c>
      <c r="BK330" s="222">
        <f>ROUND(I330*H330,2)</f>
        <v>0</v>
      </c>
      <c r="BL330" s="18" t="s">
        <v>193</v>
      </c>
      <c r="BM330" s="221" t="s">
        <v>771</v>
      </c>
    </row>
    <row r="331" s="12" customFormat="1">
      <c r="A331" s="12"/>
      <c r="B331" s="223"/>
      <c r="C331" s="224"/>
      <c r="D331" s="225" t="s">
        <v>125</v>
      </c>
      <c r="E331" s="226" t="s">
        <v>19</v>
      </c>
      <c r="F331" s="227" t="s">
        <v>642</v>
      </c>
      <c r="G331" s="224"/>
      <c r="H331" s="226" t="s">
        <v>19</v>
      </c>
      <c r="I331" s="228"/>
      <c r="J331" s="224"/>
      <c r="K331" s="224"/>
      <c r="L331" s="229"/>
      <c r="M331" s="230"/>
      <c r="N331" s="231"/>
      <c r="O331" s="231"/>
      <c r="P331" s="231"/>
      <c r="Q331" s="231"/>
      <c r="R331" s="231"/>
      <c r="S331" s="231"/>
      <c r="T331" s="232"/>
      <c r="U331" s="12"/>
      <c r="V331" s="12"/>
      <c r="W331" s="12"/>
      <c r="X331" s="12"/>
      <c r="Y331" s="12"/>
      <c r="Z331" s="12"/>
      <c r="AA331" s="12"/>
      <c r="AB331" s="12"/>
      <c r="AC331" s="12"/>
      <c r="AD331" s="12"/>
      <c r="AE331" s="12"/>
      <c r="AT331" s="233" t="s">
        <v>125</v>
      </c>
      <c r="AU331" s="233" t="s">
        <v>83</v>
      </c>
      <c r="AV331" s="12" t="s">
        <v>81</v>
      </c>
      <c r="AW331" s="12" t="s">
        <v>35</v>
      </c>
      <c r="AX331" s="12" t="s">
        <v>73</v>
      </c>
      <c r="AY331" s="233" t="s">
        <v>117</v>
      </c>
    </row>
    <row r="332" s="12" customFormat="1">
      <c r="A332" s="12"/>
      <c r="B332" s="223"/>
      <c r="C332" s="224"/>
      <c r="D332" s="225" t="s">
        <v>125</v>
      </c>
      <c r="E332" s="226" t="s">
        <v>19</v>
      </c>
      <c r="F332" s="227" t="s">
        <v>772</v>
      </c>
      <c r="G332" s="224"/>
      <c r="H332" s="226" t="s">
        <v>19</v>
      </c>
      <c r="I332" s="228"/>
      <c r="J332" s="224"/>
      <c r="K332" s="224"/>
      <c r="L332" s="229"/>
      <c r="M332" s="230"/>
      <c r="N332" s="231"/>
      <c r="O332" s="231"/>
      <c r="P332" s="231"/>
      <c r="Q332" s="231"/>
      <c r="R332" s="231"/>
      <c r="S332" s="231"/>
      <c r="T332" s="232"/>
      <c r="U332" s="12"/>
      <c r="V332" s="12"/>
      <c r="W332" s="12"/>
      <c r="X332" s="12"/>
      <c r="Y332" s="12"/>
      <c r="Z332" s="12"/>
      <c r="AA332" s="12"/>
      <c r="AB332" s="12"/>
      <c r="AC332" s="12"/>
      <c r="AD332" s="12"/>
      <c r="AE332" s="12"/>
      <c r="AT332" s="233" t="s">
        <v>125</v>
      </c>
      <c r="AU332" s="233" t="s">
        <v>83</v>
      </c>
      <c r="AV332" s="12" t="s">
        <v>81</v>
      </c>
      <c r="AW332" s="12" t="s">
        <v>35</v>
      </c>
      <c r="AX332" s="12" t="s">
        <v>73</v>
      </c>
      <c r="AY332" s="233" t="s">
        <v>117</v>
      </c>
    </row>
    <row r="333" s="12" customFormat="1">
      <c r="A333" s="12"/>
      <c r="B333" s="223"/>
      <c r="C333" s="224"/>
      <c r="D333" s="225" t="s">
        <v>125</v>
      </c>
      <c r="E333" s="226" t="s">
        <v>19</v>
      </c>
      <c r="F333" s="227" t="s">
        <v>773</v>
      </c>
      <c r="G333" s="224"/>
      <c r="H333" s="226" t="s">
        <v>19</v>
      </c>
      <c r="I333" s="228"/>
      <c r="J333" s="224"/>
      <c r="K333" s="224"/>
      <c r="L333" s="229"/>
      <c r="M333" s="230"/>
      <c r="N333" s="231"/>
      <c r="O333" s="231"/>
      <c r="P333" s="231"/>
      <c r="Q333" s="231"/>
      <c r="R333" s="231"/>
      <c r="S333" s="231"/>
      <c r="T333" s="232"/>
      <c r="U333" s="12"/>
      <c r="V333" s="12"/>
      <c r="W333" s="12"/>
      <c r="X333" s="12"/>
      <c r="Y333" s="12"/>
      <c r="Z333" s="12"/>
      <c r="AA333" s="12"/>
      <c r="AB333" s="12"/>
      <c r="AC333" s="12"/>
      <c r="AD333" s="12"/>
      <c r="AE333" s="12"/>
      <c r="AT333" s="233" t="s">
        <v>125</v>
      </c>
      <c r="AU333" s="233" t="s">
        <v>83</v>
      </c>
      <c r="AV333" s="12" t="s">
        <v>81</v>
      </c>
      <c r="AW333" s="12" t="s">
        <v>35</v>
      </c>
      <c r="AX333" s="12" t="s">
        <v>73</v>
      </c>
      <c r="AY333" s="233" t="s">
        <v>117</v>
      </c>
    </row>
    <row r="334" s="13" customFormat="1">
      <c r="A334" s="13"/>
      <c r="B334" s="234"/>
      <c r="C334" s="235"/>
      <c r="D334" s="225" t="s">
        <v>125</v>
      </c>
      <c r="E334" s="236" t="s">
        <v>19</v>
      </c>
      <c r="F334" s="237" t="s">
        <v>774</v>
      </c>
      <c r="G334" s="235"/>
      <c r="H334" s="238">
        <v>46.600000000000001</v>
      </c>
      <c r="I334" s="239"/>
      <c r="J334" s="235"/>
      <c r="K334" s="235"/>
      <c r="L334" s="240"/>
      <c r="M334" s="241"/>
      <c r="N334" s="242"/>
      <c r="O334" s="242"/>
      <c r="P334" s="242"/>
      <c r="Q334" s="242"/>
      <c r="R334" s="242"/>
      <c r="S334" s="242"/>
      <c r="T334" s="243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244" t="s">
        <v>125</v>
      </c>
      <c r="AU334" s="244" t="s">
        <v>83</v>
      </c>
      <c r="AV334" s="13" t="s">
        <v>83</v>
      </c>
      <c r="AW334" s="13" t="s">
        <v>35</v>
      </c>
      <c r="AX334" s="13" t="s">
        <v>81</v>
      </c>
      <c r="AY334" s="244" t="s">
        <v>117</v>
      </c>
    </row>
    <row r="335" s="11" customFormat="1" ht="22.8" customHeight="1">
      <c r="A335" s="11"/>
      <c r="B335" s="196"/>
      <c r="C335" s="197"/>
      <c r="D335" s="198" t="s">
        <v>72</v>
      </c>
      <c r="E335" s="255" t="s">
        <v>775</v>
      </c>
      <c r="F335" s="255" t="s">
        <v>776</v>
      </c>
      <c r="G335" s="197"/>
      <c r="H335" s="197"/>
      <c r="I335" s="200"/>
      <c r="J335" s="256">
        <f>BK335</f>
        <v>0</v>
      </c>
      <c r="K335" s="197"/>
      <c r="L335" s="202"/>
      <c r="M335" s="203"/>
      <c r="N335" s="204"/>
      <c r="O335" s="204"/>
      <c r="P335" s="205">
        <f>SUM(P336:P342)</f>
        <v>0</v>
      </c>
      <c r="Q335" s="204"/>
      <c r="R335" s="205">
        <f>SUM(R336:R342)</f>
        <v>0</v>
      </c>
      <c r="S335" s="204"/>
      <c r="T335" s="206">
        <f>SUM(T336:T342)</f>
        <v>0</v>
      </c>
      <c r="U335" s="11"/>
      <c r="V335" s="11"/>
      <c r="W335" s="11"/>
      <c r="X335" s="11"/>
      <c r="Y335" s="11"/>
      <c r="Z335" s="11"/>
      <c r="AA335" s="11"/>
      <c r="AB335" s="11"/>
      <c r="AC335" s="11"/>
      <c r="AD335" s="11"/>
      <c r="AE335" s="11"/>
      <c r="AR335" s="207" t="s">
        <v>83</v>
      </c>
      <c r="AT335" s="208" t="s">
        <v>72</v>
      </c>
      <c r="AU335" s="208" t="s">
        <v>81</v>
      </c>
      <c r="AY335" s="207" t="s">
        <v>117</v>
      </c>
      <c r="BK335" s="209">
        <f>SUM(BK336:BK342)</f>
        <v>0</v>
      </c>
    </row>
    <row r="336" s="2" customFormat="1" ht="16.5" customHeight="1">
      <c r="A336" s="39"/>
      <c r="B336" s="40"/>
      <c r="C336" s="210" t="s">
        <v>777</v>
      </c>
      <c r="D336" s="210" t="s">
        <v>118</v>
      </c>
      <c r="E336" s="211" t="s">
        <v>778</v>
      </c>
      <c r="F336" s="212" t="s">
        <v>779</v>
      </c>
      <c r="G336" s="213" t="s">
        <v>316</v>
      </c>
      <c r="H336" s="214">
        <v>31</v>
      </c>
      <c r="I336" s="215"/>
      <c r="J336" s="216">
        <f>ROUND(I336*H336,2)</f>
        <v>0</v>
      </c>
      <c r="K336" s="212" t="s">
        <v>122</v>
      </c>
      <c r="L336" s="45"/>
      <c r="M336" s="217" t="s">
        <v>19</v>
      </c>
      <c r="N336" s="218" t="s">
        <v>44</v>
      </c>
      <c r="O336" s="85"/>
      <c r="P336" s="219">
        <f>O336*H336</f>
        <v>0</v>
      </c>
      <c r="Q336" s="219">
        <v>0</v>
      </c>
      <c r="R336" s="219">
        <f>Q336*H336</f>
        <v>0</v>
      </c>
      <c r="S336" s="219">
        <v>0</v>
      </c>
      <c r="T336" s="220">
        <f>S336*H336</f>
        <v>0</v>
      </c>
      <c r="U336" s="39"/>
      <c r="V336" s="39"/>
      <c r="W336" s="39"/>
      <c r="X336" s="39"/>
      <c r="Y336" s="39"/>
      <c r="Z336" s="39"/>
      <c r="AA336" s="39"/>
      <c r="AB336" s="39"/>
      <c r="AC336" s="39"/>
      <c r="AD336" s="39"/>
      <c r="AE336" s="39"/>
      <c r="AR336" s="221" t="s">
        <v>116</v>
      </c>
      <c r="AT336" s="221" t="s">
        <v>118</v>
      </c>
      <c r="AU336" s="221" t="s">
        <v>83</v>
      </c>
      <c r="AY336" s="18" t="s">
        <v>117</v>
      </c>
      <c r="BE336" s="222">
        <f>IF(N336="základní",J336,0)</f>
        <v>0</v>
      </c>
      <c r="BF336" s="222">
        <f>IF(N336="snížená",J336,0)</f>
        <v>0</v>
      </c>
      <c r="BG336" s="222">
        <f>IF(N336="zákl. přenesená",J336,0)</f>
        <v>0</v>
      </c>
      <c r="BH336" s="222">
        <f>IF(N336="sníž. přenesená",J336,0)</f>
        <v>0</v>
      </c>
      <c r="BI336" s="222">
        <f>IF(N336="nulová",J336,0)</f>
        <v>0</v>
      </c>
      <c r="BJ336" s="18" t="s">
        <v>81</v>
      </c>
      <c r="BK336" s="222">
        <f>ROUND(I336*H336,2)</f>
        <v>0</v>
      </c>
      <c r="BL336" s="18" t="s">
        <v>116</v>
      </c>
      <c r="BM336" s="221" t="s">
        <v>780</v>
      </c>
    </row>
    <row r="337" s="12" customFormat="1">
      <c r="A337" s="12"/>
      <c r="B337" s="223"/>
      <c r="C337" s="224"/>
      <c r="D337" s="225" t="s">
        <v>125</v>
      </c>
      <c r="E337" s="226" t="s">
        <v>19</v>
      </c>
      <c r="F337" s="227" t="s">
        <v>501</v>
      </c>
      <c r="G337" s="224"/>
      <c r="H337" s="226" t="s">
        <v>19</v>
      </c>
      <c r="I337" s="228"/>
      <c r="J337" s="224"/>
      <c r="K337" s="224"/>
      <c r="L337" s="229"/>
      <c r="M337" s="230"/>
      <c r="N337" s="231"/>
      <c r="O337" s="231"/>
      <c r="P337" s="231"/>
      <c r="Q337" s="231"/>
      <c r="R337" s="231"/>
      <c r="S337" s="231"/>
      <c r="T337" s="232"/>
      <c r="U337" s="12"/>
      <c r="V337" s="12"/>
      <c r="W337" s="12"/>
      <c r="X337" s="12"/>
      <c r="Y337" s="12"/>
      <c r="Z337" s="12"/>
      <c r="AA337" s="12"/>
      <c r="AB337" s="12"/>
      <c r="AC337" s="12"/>
      <c r="AD337" s="12"/>
      <c r="AE337" s="12"/>
      <c r="AT337" s="233" t="s">
        <v>125</v>
      </c>
      <c r="AU337" s="233" t="s">
        <v>83</v>
      </c>
      <c r="AV337" s="12" t="s">
        <v>81</v>
      </c>
      <c r="AW337" s="12" t="s">
        <v>35</v>
      </c>
      <c r="AX337" s="12" t="s">
        <v>73</v>
      </c>
      <c r="AY337" s="233" t="s">
        <v>117</v>
      </c>
    </row>
    <row r="338" s="12" customFormat="1">
      <c r="A338" s="12"/>
      <c r="B338" s="223"/>
      <c r="C338" s="224"/>
      <c r="D338" s="225" t="s">
        <v>125</v>
      </c>
      <c r="E338" s="226" t="s">
        <v>19</v>
      </c>
      <c r="F338" s="227" t="s">
        <v>781</v>
      </c>
      <c r="G338" s="224"/>
      <c r="H338" s="226" t="s">
        <v>19</v>
      </c>
      <c r="I338" s="228"/>
      <c r="J338" s="224"/>
      <c r="K338" s="224"/>
      <c r="L338" s="229"/>
      <c r="M338" s="230"/>
      <c r="N338" s="231"/>
      <c r="O338" s="231"/>
      <c r="P338" s="231"/>
      <c r="Q338" s="231"/>
      <c r="R338" s="231"/>
      <c r="S338" s="231"/>
      <c r="T338" s="232"/>
      <c r="U338" s="12"/>
      <c r="V338" s="12"/>
      <c r="W338" s="12"/>
      <c r="X338" s="12"/>
      <c r="Y338" s="12"/>
      <c r="Z338" s="12"/>
      <c r="AA338" s="12"/>
      <c r="AB338" s="12"/>
      <c r="AC338" s="12"/>
      <c r="AD338" s="12"/>
      <c r="AE338" s="12"/>
      <c r="AT338" s="233" t="s">
        <v>125</v>
      </c>
      <c r="AU338" s="233" t="s">
        <v>83</v>
      </c>
      <c r="AV338" s="12" t="s">
        <v>81</v>
      </c>
      <c r="AW338" s="12" t="s">
        <v>35</v>
      </c>
      <c r="AX338" s="12" t="s">
        <v>73</v>
      </c>
      <c r="AY338" s="233" t="s">
        <v>117</v>
      </c>
    </row>
    <row r="339" s="13" customFormat="1">
      <c r="A339" s="13"/>
      <c r="B339" s="234"/>
      <c r="C339" s="235"/>
      <c r="D339" s="225" t="s">
        <v>125</v>
      </c>
      <c r="E339" s="236" t="s">
        <v>19</v>
      </c>
      <c r="F339" s="237" t="s">
        <v>782</v>
      </c>
      <c r="G339" s="235"/>
      <c r="H339" s="238">
        <v>31</v>
      </c>
      <c r="I339" s="239"/>
      <c r="J339" s="235"/>
      <c r="K339" s="235"/>
      <c r="L339" s="240"/>
      <c r="M339" s="241"/>
      <c r="N339" s="242"/>
      <c r="O339" s="242"/>
      <c r="P339" s="242"/>
      <c r="Q339" s="242"/>
      <c r="R339" s="242"/>
      <c r="S339" s="242"/>
      <c r="T339" s="243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244" t="s">
        <v>125</v>
      </c>
      <c r="AU339" s="244" t="s">
        <v>83</v>
      </c>
      <c r="AV339" s="13" t="s">
        <v>83</v>
      </c>
      <c r="AW339" s="13" t="s">
        <v>35</v>
      </c>
      <c r="AX339" s="13" t="s">
        <v>81</v>
      </c>
      <c r="AY339" s="244" t="s">
        <v>117</v>
      </c>
    </row>
    <row r="340" s="2" customFormat="1" ht="16.5" customHeight="1">
      <c r="A340" s="39"/>
      <c r="B340" s="40"/>
      <c r="C340" s="210" t="s">
        <v>783</v>
      </c>
      <c r="D340" s="210" t="s">
        <v>118</v>
      </c>
      <c r="E340" s="211" t="s">
        <v>784</v>
      </c>
      <c r="F340" s="212" t="s">
        <v>785</v>
      </c>
      <c r="G340" s="213" t="s">
        <v>316</v>
      </c>
      <c r="H340" s="214">
        <v>3</v>
      </c>
      <c r="I340" s="215"/>
      <c r="J340" s="216">
        <f>ROUND(I340*H340,2)</f>
        <v>0</v>
      </c>
      <c r="K340" s="212" t="s">
        <v>122</v>
      </c>
      <c r="L340" s="45"/>
      <c r="M340" s="217" t="s">
        <v>19</v>
      </c>
      <c r="N340" s="218" t="s">
        <v>44</v>
      </c>
      <c r="O340" s="85"/>
      <c r="P340" s="219">
        <f>O340*H340</f>
        <v>0</v>
      </c>
      <c r="Q340" s="219">
        <v>0</v>
      </c>
      <c r="R340" s="219">
        <f>Q340*H340</f>
        <v>0</v>
      </c>
      <c r="S340" s="219">
        <v>0</v>
      </c>
      <c r="T340" s="220">
        <f>S340*H340</f>
        <v>0</v>
      </c>
      <c r="U340" s="39"/>
      <c r="V340" s="39"/>
      <c r="W340" s="39"/>
      <c r="X340" s="39"/>
      <c r="Y340" s="39"/>
      <c r="Z340" s="39"/>
      <c r="AA340" s="39"/>
      <c r="AB340" s="39"/>
      <c r="AC340" s="39"/>
      <c r="AD340" s="39"/>
      <c r="AE340" s="39"/>
      <c r="AR340" s="221" t="s">
        <v>116</v>
      </c>
      <c r="AT340" s="221" t="s">
        <v>118</v>
      </c>
      <c r="AU340" s="221" t="s">
        <v>83</v>
      </c>
      <c r="AY340" s="18" t="s">
        <v>117</v>
      </c>
      <c r="BE340" s="222">
        <f>IF(N340="základní",J340,0)</f>
        <v>0</v>
      </c>
      <c r="BF340" s="222">
        <f>IF(N340="snížená",J340,0)</f>
        <v>0</v>
      </c>
      <c r="BG340" s="222">
        <f>IF(N340="zákl. přenesená",J340,0)</f>
        <v>0</v>
      </c>
      <c r="BH340" s="222">
        <f>IF(N340="sníž. přenesená",J340,0)</f>
        <v>0</v>
      </c>
      <c r="BI340" s="222">
        <f>IF(N340="nulová",J340,0)</f>
        <v>0</v>
      </c>
      <c r="BJ340" s="18" t="s">
        <v>81</v>
      </c>
      <c r="BK340" s="222">
        <f>ROUND(I340*H340,2)</f>
        <v>0</v>
      </c>
      <c r="BL340" s="18" t="s">
        <v>116</v>
      </c>
      <c r="BM340" s="221" t="s">
        <v>786</v>
      </c>
    </row>
    <row r="341" s="12" customFormat="1">
      <c r="A341" s="12"/>
      <c r="B341" s="223"/>
      <c r="C341" s="224"/>
      <c r="D341" s="225" t="s">
        <v>125</v>
      </c>
      <c r="E341" s="226" t="s">
        <v>19</v>
      </c>
      <c r="F341" s="227" t="s">
        <v>787</v>
      </c>
      <c r="G341" s="224"/>
      <c r="H341" s="226" t="s">
        <v>19</v>
      </c>
      <c r="I341" s="228"/>
      <c r="J341" s="224"/>
      <c r="K341" s="224"/>
      <c r="L341" s="229"/>
      <c r="M341" s="230"/>
      <c r="N341" s="231"/>
      <c r="O341" s="231"/>
      <c r="P341" s="231"/>
      <c r="Q341" s="231"/>
      <c r="R341" s="231"/>
      <c r="S341" s="231"/>
      <c r="T341" s="232"/>
      <c r="U341" s="12"/>
      <c r="V341" s="12"/>
      <c r="W341" s="12"/>
      <c r="X341" s="12"/>
      <c r="Y341" s="12"/>
      <c r="Z341" s="12"/>
      <c r="AA341" s="12"/>
      <c r="AB341" s="12"/>
      <c r="AC341" s="12"/>
      <c r="AD341" s="12"/>
      <c r="AE341" s="12"/>
      <c r="AT341" s="233" t="s">
        <v>125</v>
      </c>
      <c r="AU341" s="233" t="s">
        <v>83</v>
      </c>
      <c r="AV341" s="12" t="s">
        <v>81</v>
      </c>
      <c r="AW341" s="12" t="s">
        <v>35</v>
      </c>
      <c r="AX341" s="12" t="s">
        <v>73</v>
      </c>
      <c r="AY341" s="233" t="s">
        <v>117</v>
      </c>
    </row>
    <row r="342" s="13" customFormat="1">
      <c r="A342" s="13"/>
      <c r="B342" s="234"/>
      <c r="C342" s="235"/>
      <c r="D342" s="225" t="s">
        <v>125</v>
      </c>
      <c r="E342" s="236" t="s">
        <v>19</v>
      </c>
      <c r="F342" s="237" t="s">
        <v>788</v>
      </c>
      <c r="G342" s="235"/>
      <c r="H342" s="238">
        <v>3</v>
      </c>
      <c r="I342" s="239"/>
      <c r="J342" s="235"/>
      <c r="K342" s="235"/>
      <c r="L342" s="240"/>
      <c r="M342" s="241"/>
      <c r="N342" s="242"/>
      <c r="O342" s="242"/>
      <c r="P342" s="242"/>
      <c r="Q342" s="242"/>
      <c r="R342" s="242"/>
      <c r="S342" s="242"/>
      <c r="T342" s="243"/>
      <c r="U342" s="13"/>
      <c r="V342" s="13"/>
      <c r="W342" s="13"/>
      <c r="X342" s="13"/>
      <c r="Y342" s="13"/>
      <c r="Z342" s="13"/>
      <c r="AA342" s="13"/>
      <c r="AB342" s="13"/>
      <c r="AC342" s="13"/>
      <c r="AD342" s="13"/>
      <c r="AE342" s="13"/>
      <c r="AT342" s="244" t="s">
        <v>125</v>
      </c>
      <c r="AU342" s="244" t="s">
        <v>83</v>
      </c>
      <c r="AV342" s="13" t="s">
        <v>83</v>
      </c>
      <c r="AW342" s="13" t="s">
        <v>35</v>
      </c>
      <c r="AX342" s="13" t="s">
        <v>81</v>
      </c>
      <c r="AY342" s="244" t="s">
        <v>117</v>
      </c>
    </row>
    <row r="343" s="11" customFormat="1" ht="25.92" customHeight="1">
      <c r="A343" s="11"/>
      <c r="B343" s="196"/>
      <c r="C343" s="197"/>
      <c r="D343" s="198" t="s">
        <v>72</v>
      </c>
      <c r="E343" s="199" t="s">
        <v>114</v>
      </c>
      <c r="F343" s="199" t="s">
        <v>115</v>
      </c>
      <c r="G343" s="197"/>
      <c r="H343" s="197"/>
      <c r="I343" s="200"/>
      <c r="J343" s="201">
        <f>BK343</f>
        <v>0</v>
      </c>
      <c r="K343" s="197"/>
      <c r="L343" s="202"/>
      <c r="M343" s="203"/>
      <c r="N343" s="204"/>
      <c r="O343" s="204"/>
      <c r="P343" s="205">
        <f>SUM(P344:P349)</f>
        <v>0</v>
      </c>
      <c r="Q343" s="204"/>
      <c r="R343" s="205">
        <f>SUM(R344:R349)</f>
        <v>0</v>
      </c>
      <c r="S343" s="204"/>
      <c r="T343" s="206">
        <f>SUM(T344:T349)</f>
        <v>0</v>
      </c>
      <c r="U343" s="11"/>
      <c r="V343" s="11"/>
      <c r="W343" s="11"/>
      <c r="X343" s="11"/>
      <c r="Y343" s="11"/>
      <c r="Z343" s="11"/>
      <c r="AA343" s="11"/>
      <c r="AB343" s="11"/>
      <c r="AC343" s="11"/>
      <c r="AD343" s="11"/>
      <c r="AE343" s="11"/>
      <c r="AR343" s="207" t="s">
        <v>116</v>
      </c>
      <c r="AT343" s="208" t="s">
        <v>72</v>
      </c>
      <c r="AU343" s="208" t="s">
        <v>73</v>
      </c>
      <c r="AY343" s="207" t="s">
        <v>117</v>
      </c>
      <c r="BK343" s="209">
        <f>SUM(BK344:BK349)</f>
        <v>0</v>
      </c>
    </row>
    <row r="344" s="2" customFormat="1" ht="16.5" customHeight="1">
      <c r="A344" s="39"/>
      <c r="B344" s="40"/>
      <c r="C344" s="210" t="s">
        <v>789</v>
      </c>
      <c r="D344" s="210" t="s">
        <v>118</v>
      </c>
      <c r="E344" s="211" t="s">
        <v>790</v>
      </c>
      <c r="F344" s="212" t="s">
        <v>791</v>
      </c>
      <c r="G344" s="213" t="s">
        <v>218</v>
      </c>
      <c r="H344" s="214">
        <v>32.499000000000002</v>
      </c>
      <c r="I344" s="215"/>
      <c r="J344" s="216">
        <f>ROUND(I344*H344,2)</f>
        <v>0</v>
      </c>
      <c r="K344" s="212" t="s">
        <v>122</v>
      </c>
      <c r="L344" s="45"/>
      <c r="M344" s="217" t="s">
        <v>19</v>
      </c>
      <c r="N344" s="218" t="s">
        <v>44</v>
      </c>
      <c r="O344" s="85"/>
      <c r="P344" s="219">
        <f>O344*H344</f>
        <v>0</v>
      </c>
      <c r="Q344" s="219">
        <v>0</v>
      </c>
      <c r="R344" s="219">
        <f>Q344*H344</f>
        <v>0</v>
      </c>
      <c r="S344" s="219">
        <v>0</v>
      </c>
      <c r="T344" s="220">
        <f>S344*H344</f>
        <v>0</v>
      </c>
      <c r="U344" s="39"/>
      <c r="V344" s="39"/>
      <c r="W344" s="39"/>
      <c r="X344" s="39"/>
      <c r="Y344" s="39"/>
      <c r="Z344" s="39"/>
      <c r="AA344" s="39"/>
      <c r="AB344" s="39"/>
      <c r="AC344" s="39"/>
      <c r="AD344" s="39"/>
      <c r="AE344" s="39"/>
      <c r="AR344" s="221" t="s">
        <v>123</v>
      </c>
      <c r="AT344" s="221" t="s">
        <v>118</v>
      </c>
      <c r="AU344" s="221" t="s">
        <v>81</v>
      </c>
      <c r="AY344" s="18" t="s">
        <v>117</v>
      </c>
      <c r="BE344" s="222">
        <f>IF(N344="základní",J344,0)</f>
        <v>0</v>
      </c>
      <c r="BF344" s="222">
        <f>IF(N344="snížená",J344,0)</f>
        <v>0</v>
      </c>
      <c r="BG344" s="222">
        <f>IF(N344="zákl. přenesená",J344,0)</f>
        <v>0</v>
      </c>
      <c r="BH344" s="222">
        <f>IF(N344="sníž. přenesená",J344,0)</f>
        <v>0</v>
      </c>
      <c r="BI344" s="222">
        <f>IF(N344="nulová",J344,0)</f>
        <v>0</v>
      </c>
      <c r="BJ344" s="18" t="s">
        <v>81</v>
      </c>
      <c r="BK344" s="222">
        <f>ROUND(I344*H344,2)</f>
        <v>0</v>
      </c>
      <c r="BL344" s="18" t="s">
        <v>123</v>
      </c>
      <c r="BM344" s="221" t="s">
        <v>792</v>
      </c>
    </row>
    <row r="345" s="12" customFormat="1">
      <c r="A345" s="12"/>
      <c r="B345" s="223"/>
      <c r="C345" s="224"/>
      <c r="D345" s="225" t="s">
        <v>125</v>
      </c>
      <c r="E345" s="226" t="s">
        <v>19</v>
      </c>
      <c r="F345" s="227" t="s">
        <v>793</v>
      </c>
      <c r="G345" s="224"/>
      <c r="H345" s="226" t="s">
        <v>19</v>
      </c>
      <c r="I345" s="228"/>
      <c r="J345" s="224"/>
      <c r="K345" s="224"/>
      <c r="L345" s="229"/>
      <c r="M345" s="230"/>
      <c r="N345" s="231"/>
      <c r="O345" s="231"/>
      <c r="P345" s="231"/>
      <c r="Q345" s="231"/>
      <c r="R345" s="231"/>
      <c r="S345" s="231"/>
      <c r="T345" s="232"/>
      <c r="U345" s="12"/>
      <c r="V345" s="12"/>
      <c r="W345" s="12"/>
      <c r="X345" s="12"/>
      <c r="Y345" s="12"/>
      <c r="Z345" s="12"/>
      <c r="AA345" s="12"/>
      <c r="AB345" s="12"/>
      <c r="AC345" s="12"/>
      <c r="AD345" s="12"/>
      <c r="AE345" s="12"/>
      <c r="AT345" s="233" t="s">
        <v>125</v>
      </c>
      <c r="AU345" s="233" t="s">
        <v>81</v>
      </c>
      <c r="AV345" s="12" t="s">
        <v>81</v>
      </c>
      <c r="AW345" s="12" t="s">
        <v>35</v>
      </c>
      <c r="AX345" s="12" t="s">
        <v>73</v>
      </c>
      <c r="AY345" s="233" t="s">
        <v>117</v>
      </c>
    </row>
    <row r="346" s="13" customFormat="1">
      <c r="A346" s="13"/>
      <c r="B346" s="234"/>
      <c r="C346" s="235"/>
      <c r="D346" s="225" t="s">
        <v>125</v>
      </c>
      <c r="E346" s="236" t="s">
        <v>19</v>
      </c>
      <c r="F346" s="237" t="s">
        <v>794</v>
      </c>
      <c r="G346" s="235"/>
      <c r="H346" s="238">
        <v>32.499000000000002</v>
      </c>
      <c r="I346" s="239"/>
      <c r="J346" s="235"/>
      <c r="K346" s="235"/>
      <c r="L346" s="240"/>
      <c r="M346" s="241"/>
      <c r="N346" s="242"/>
      <c r="O346" s="242"/>
      <c r="P346" s="242"/>
      <c r="Q346" s="242"/>
      <c r="R346" s="242"/>
      <c r="S346" s="242"/>
      <c r="T346" s="243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244" t="s">
        <v>125</v>
      </c>
      <c r="AU346" s="244" t="s">
        <v>81</v>
      </c>
      <c r="AV346" s="13" t="s">
        <v>83</v>
      </c>
      <c r="AW346" s="13" t="s">
        <v>35</v>
      </c>
      <c r="AX346" s="13" t="s">
        <v>81</v>
      </c>
      <c r="AY346" s="244" t="s">
        <v>117</v>
      </c>
    </row>
    <row r="347" s="2" customFormat="1" ht="16.5" customHeight="1">
      <c r="A347" s="39"/>
      <c r="B347" s="40"/>
      <c r="C347" s="210" t="s">
        <v>795</v>
      </c>
      <c r="D347" s="210" t="s">
        <v>118</v>
      </c>
      <c r="E347" s="211" t="s">
        <v>796</v>
      </c>
      <c r="F347" s="212" t="s">
        <v>791</v>
      </c>
      <c r="G347" s="213" t="s">
        <v>324</v>
      </c>
      <c r="H347" s="214">
        <v>8.7089999999999996</v>
      </c>
      <c r="I347" s="215"/>
      <c r="J347" s="216">
        <f>ROUND(I347*H347,2)</f>
        <v>0</v>
      </c>
      <c r="K347" s="212" t="s">
        <v>122</v>
      </c>
      <c r="L347" s="45"/>
      <c r="M347" s="217" t="s">
        <v>19</v>
      </c>
      <c r="N347" s="218" t="s">
        <v>44</v>
      </c>
      <c r="O347" s="85"/>
      <c r="P347" s="219">
        <f>O347*H347</f>
        <v>0</v>
      </c>
      <c r="Q347" s="219">
        <v>0</v>
      </c>
      <c r="R347" s="219">
        <f>Q347*H347</f>
        <v>0</v>
      </c>
      <c r="S347" s="219">
        <v>0</v>
      </c>
      <c r="T347" s="220">
        <f>S347*H347</f>
        <v>0</v>
      </c>
      <c r="U347" s="39"/>
      <c r="V347" s="39"/>
      <c r="W347" s="39"/>
      <c r="X347" s="39"/>
      <c r="Y347" s="39"/>
      <c r="Z347" s="39"/>
      <c r="AA347" s="39"/>
      <c r="AB347" s="39"/>
      <c r="AC347" s="39"/>
      <c r="AD347" s="39"/>
      <c r="AE347" s="39"/>
      <c r="AR347" s="221" t="s">
        <v>123</v>
      </c>
      <c r="AT347" s="221" t="s">
        <v>118</v>
      </c>
      <c r="AU347" s="221" t="s">
        <v>81</v>
      </c>
      <c r="AY347" s="18" t="s">
        <v>117</v>
      </c>
      <c r="BE347" s="222">
        <f>IF(N347="základní",J347,0)</f>
        <v>0</v>
      </c>
      <c r="BF347" s="222">
        <f>IF(N347="snížená",J347,0)</f>
        <v>0</v>
      </c>
      <c r="BG347" s="222">
        <f>IF(N347="zákl. přenesená",J347,0)</f>
        <v>0</v>
      </c>
      <c r="BH347" s="222">
        <f>IF(N347="sníž. přenesená",J347,0)</f>
        <v>0</v>
      </c>
      <c r="BI347" s="222">
        <f>IF(N347="nulová",J347,0)</f>
        <v>0</v>
      </c>
      <c r="BJ347" s="18" t="s">
        <v>81</v>
      </c>
      <c r="BK347" s="222">
        <f>ROUND(I347*H347,2)</f>
        <v>0</v>
      </c>
      <c r="BL347" s="18" t="s">
        <v>123</v>
      </c>
      <c r="BM347" s="221" t="s">
        <v>797</v>
      </c>
    </row>
    <row r="348" s="12" customFormat="1">
      <c r="A348" s="12"/>
      <c r="B348" s="223"/>
      <c r="C348" s="224"/>
      <c r="D348" s="225" t="s">
        <v>125</v>
      </c>
      <c r="E348" s="226" t="s">
        <v>19</v>
      </c>
      <c r="F348" s="227" t="s">
        <v>798</v>
      </c>
      <c r="G348" s="224"/>
      <c r="H348" s="226" t="s">
        <v>19</v>
      </c>
      <c r="I348" s="228"/>
      <c r="J348" s="224"/>
      <c r="K348" s="224"/>
      <c r="L348" s="229"/>
      <c r="M348" s="230"/>
      <c r="N348" s="231"/>
      <c r="O348" s="231"/>
      <c r="P348" s="231"/>
      <c r="Q348" s="231"/>
      <c r="R348" s="231"/>
      <c r="S348" s="231"/>
      <c r="T348" s="232"/>
      <c r="U348" s="12"/>
      <c r="V348" s="12"/>
      <c r="W348" s="12"/>
      <c r="X348" s="12"/>
      <c r="Y348" s="12"/>
      <c r="Z348" s="12"/>
      <c r="AA348" s="12"/>
      <c r="AB348" s="12"/>
      <c r="AC348" s="12"/>
      <c r="AD348" s="12"/>
      <c r="AE348" s="12"/>
      <c r="AT348" s="233" t="s">
        <v>125</v>
      </c>
      <c r="AU348" s="233" t="s">
        <v>81</v>
      </c>
      <c r="AV348" s="12" t="s">
        <v>81</v>
      </c>
      <c r="AW348" s="12" t="s">
        <v>35</v>
      </c>
      <c r="AX348" s="12" t="s">
        <v>73</v>
      </c>
      <c r="AY348" s="233" t="s">
        <v>117</v>
      </c>
    </row>
    <row r="349" s="13" customFormat="1">
      <c r="A349" s="13"/>
      <c r="B349" s="234"/>
      <c r="C349" s="235"/>
      <c r="D349" s="225" t="s">
        <v>125</v>
      </c>
      <c r="E349" s="236" t="s">
        <v>19</v>
      </c>
      <c r="F349" s="237" t="s">
        <v>799</v>
      </c>
      <c r="G349" s="235"/>
      <c r="H349" s="238">
        <v>8.7089999999999996</v>
      </c>
      <c r="I349" s="239"/>
      <c r="J349" s="235"/>
      <c r="K349" s="235"/>
      <c r="L349" s="240"/>
      <c r="M349" s="245"/>
      <c r="N349" s="246"/>
      <c r="O349" s="246"/>
      <c r="P349" s="246"/>
      <c r="Q349" s="246"/>
      <c r="R349" s="246"/>
      <c r="S349" s="246"/>
      <c r="T349" s="247"/>
      <c r="U349" s="13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T349" s="244" t="s">
        <v>125</v>
      </c>
      <c r="AU349" s="244" t="s">
        <v>81</v>
      </c>
      <c r="AV349" s="13" t="s">
        <v>83</v>
      </c>
      <c r="AW349" s="13" t="s">
        <v>35</v>
      </c>
      <c r="AX349" s="13" t="s">
        <v>81</v>
      </c>
      <c r="AY349" s="244" t="s">
        <v>117</v>
      </c>
    </row>
    <row r="350" s="2" customFormat="1" ht="6.96" customHeight="1">
      <c r="A350" s="39"/>
      <c r="B350" s="60"/>
      <c r="C350" s="61"/>
      <c r="D350" s="61"/>
      <c r="E350" s="61"/>
      <c r="F350" s="61"/>
      <c r="G350" s="61"/>
      <c r="H350" s="61"/>
      <c r="I350" s="167"/>
      <c r="J350" s="61"/>
      <c r="K350" s="61"/>
      <c r="L350" s="45"/>
      <c r="M350" s="39"/>
      <c r="O350" s="39"/>
      <c r="P350" s="39"/>
      <c r="Q350" s="39"/>
      <c r="R350" s="39"/>
      <c r="S350" s="39"/>
      <c r="T350" s="39"/>
      <c r="U350" s="39"/>
      <c r="V350" s="39"/>
      <c r="W350" s="39"/>
      <c r="X350" s="39"/>
      <c r="Y350" s="39"/>
      <c r="Z350" s="39"/>
      <c r="AA350" s="39"/>
      <c r="AB350" s="39"/>
      <c r="AC350" s="39"/>
      <c r="AD350" s="39"/>
      <c r="AE350" s="39"/>
    </row>
  </sheetData>
  <sheetProtection sheet="1" autoFilter="0" formatColumns="0" formatRows="0" objects="1" scenarios="1" spinCount="100000" saltValue="wjVn34+dYPMpGSvHSAiZVyeQZAlnU54Dm8W2l1gRYG6qtZcneUcrLToj1DVGESGkiysDOyVmscKDO/x9Kb+CKA==" hashValue="lStecre+dY5joF8wINUJbKv6Px1Vl56DqBhWxkETmaxtkUJ5GVK146UWWUrpKH0b+alDa9Lw0H3hY9TjWgp5iQ==" algorithmName="SHA-512" password="CC35"/>
  <autoFilter ref="C89:K349"/>
  <mergeCells count="9">
    <mergeCell ref="E7:H7"/>
    <mergeCell ref="E9:H9"/>
    <mergeCell ref="E18:H18"/>
    <mergeCell ref="E27:H27"/>
    <mergeCell ref="E48:H48"/>
    <mergeCell ref="E50:H50"/>
    <mergeCell ref="E80:H80"/>
    <mergeCell ref="E82:H82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25" style="1" customWidth="1"/>
    <col min="4" max="4" width="130.832" style="1" customWidth="1"/>
    <col min="5" max="5" width="13.33203" style="1" customWidth="1"/>
    <col min="6" max="6" width="20" style="1" customWidth="1"/>
    <col min="7" max="7" width="1.667969" style="1" customWidth="1"/>
    <col min="8" max="8" width="8.332031" style="1" customWidth="1"/>
  </cols>
  <sheetData>
    <row r="1" s="1" customFormat="1" ht="11.28" customHeight="1"/>
    <row r="2" s="1" customFormat="1" ht="36.96" customHeight="1"/>
    <row r="3" s="1" customFormat="1" ht="6.96" customHeight="1">
      <c r="B3" s="130"/>
      <c r="C3" s="131"/>
      <c r="D3" s="131"/>
      <c r="E3" s="131"/>
      <c r="F3" s="131"/>
      <c r="G3" s="131"/>
      <c r="H3" s="21"/>
    </row>
    <row r="4" s="1" customFormat="1" ht="24.96" customHeight="1">
      <c r="B4" s="21"/>
      <c r="C4" s="133" t="s">
        <v>800</v>
      </c>
      <c r="H4" s="21"/>
    </row>
    <row r="5" s="1" customFormat="1" ht="12" customHeight="1">
      <c r="B5" s="21"/>
      <c r="C5" s="271" t="s">
        <v>13</v>
      </c>
      <c r="D5" s="145" t="s">
        <v>14</v>
      </c>
      <c r="E5" s="1"/>
      <c r="F5" s="1"/>
      <c r="H5" s="21"/>
    </row>
    <row r="6" s="1" customFormat="1" ht="36.96" customHeight="1">
      <c r="B6" s="21"/>
      <c r="C6" s="272" t="s">
        <v>16</v>
      </c>
      <c r="D6" s="273" t="s">
        <v>17</v>
      </c>
      <c r="E6" s="1"/>
      <c r="F6" s="1"/>
      <c r="H6" s="21"/>
    </row>
    <row r="7" s="1" customFormat="1" ht="16.5" customHeight="1">
      <c r="B7" s="21"/>
      <c r="C7" s="135" t="s">
        <v>23</v>
      </c>
      <c r="D7" s="142" t="str">
        <f>'Rekapitulace stavby'!AN8</f>
        <v>15. 1. 2020</v>
      </c>
      <c r="H7" s="21"/>
    </row>
    <row r="8" s="2" customFormat="1" ht="10.8" customHeight="1">
      <c r="A8" s="39"/>
      <c r="B8" s="45"/>
      <c r="C8" s="39"/>
      <c r="D8" s="39"/>
      <c r="E8" s="39"/>
      <c r="F8" s="39"/>
      <c r="G8" s="39"/>
      <c r="H8" s="45"/>
    </row>
    <row r="9" s="10" customFormat="1" ht="29.28" customHeight="1">
      <c r="A9" s="184"/>
      <c r="B9" s="274"/>
      <c r="C9" s="275" t="s">
        <v>54</v>
      </c>
      <c r="D9" s="276" t="s">
        <v>55</v>
      </c>
      <c r="E9" s="276" t="s">
        <v>103</v>
      </c>
      <c r="F9" s="277" t="s">
        <v>801</v>
      </c>
      <c r="G9" s="184"/>
      <c r="H9" s="274"/>
    </row>
    <row r="10" s="2" customFormat="1" ht="26.4" customHeight="1">
      <c r="A10" s="39"/>
      <c r="B10" s="45"/>
      <c r="C10" s="278" t="s">
        <v>802</v>
      </c>
      <c r="D10" s="278" t="s">
        <v>91</v>
      </c>
      <c r="E10" s="39"/>
      <c r="F10" s="39"/>
      <c r="G10" s="39"/>
      <c r="H10" s="45"/>
    </row>
    <row r="11" s="2" customFormat="1" ht="16.8" customHeight="1">
      <c r="A11" s="39"/>
      <c r="B11" s="45"/>
      <c r="C11" s="279" t="s">
        <v>803</v>
      </c>
      <c r="D11" s="280" t="s">
        <v>803</v>
      </c>
      <c r="E11" s="281" t="s">
        <v>19</v>
      </c>
      <c r="F11" s="282">
        <v>13.300000000000001</v>
      </c>
      <c r="G11" s="39"/>
      <c r="H11" s="45"/>
    </row>
    <row r="12" s="2" customFormat="1" ht="16.8" customHeight="1">
      <c r="A12" s="39"/>
      <c r="B12" s="45"/>
      <c r="C12" s="283" t="s">
        <v>803</v>
      </c>
      <c r="D12" s="283" t="s">
        <v>804</v>
      </c>
      <c r="E12" s="18" t="s">
        <v>19</v>
      </c>
      <c r="F12" s="284">
        <v>13.300000000000001</v>
      </c>
      <c r="G12" s="39"/>
      <c r="H12" s="45"/>
    </row>
    <row r="13" s="2" customFormat="1" ht="7.44" customHeight="1">
      <c r="A13" s="39"/>
      <c r="B13" s="165"/>
      <c r="C13" s="166"/>
      <c r="D13" s="166"/>
      <c r="E13" s="166"/>
      <c r="F13" s="166"/>
      <c r="G13" s="166"/>
      <c r="H13" s="45"/>
    </row>
    <row r="14" s="2" customFormat="1">
      <c r="A14" s="39"/>
      <c r="B14" s="39"/>
      <c r="C14" s="39"/>
      <c r="D14" s="39"/>
      <c r="E14" s="39"/>
      <c r="F14" s="39"/>
      <c r="G14" s="39"/>
      <c r="H14" s="39"/>
    </row>
  </sheetData>
  <sheetProtection sheet="1" formatColumns="0" formatRows="0" objects="1" scenarios="1" spinCount="100000" saltValue="lnkJ5kQzc8MmeGjJI86UMgN6ZczWCVFhlVP1+YuTYBCCAQoezOR7mMmnLC8VQspNuuLRQLyc5J4Lkl9GT5uxVA==" hashValue="fhDVy9Cgp8kwytcWut0a8pbbXJ6QjCNa75BP3KqCQ3i9VPRqNCdBLHZr0/0LQ/tP2AMGQmSi40vsJUd0CrWX+A==" algorithmName="SHA-512" password="CC35"/>
  <mergeCells count="2">
    <mergeCell ref="D5:F5"/>
    <mergeCell ref="D6:F6"/>
  </mergeCells>
  <pageSetup paperSize="9" orientation="landscape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85" customWidth="1"/>
    <col min="2" max="2" width="1.667969" style="285" customWidth="1"/>
    <col min="3" max="4" width="5" style="285" customWidth="1"/>
    <col min="5" max="5" width="11.66016" style="285" customWidth="1"/>
    <col min="6" max="6" width="9.160156" style="285" customWidth="1"/>
    <col min="7" max="7" width="5" style="285" customWidth="1"/>
    <col min="8" max="8" width="77.83203" style="285" customWidth="1"/>
    <col min="9" max="10" width="20" style="285" customWidth="1"/>
    <col min="11" max="11" width="1.667969" style="285" customWidth="1"/>
  </cols>
  <sheetData>
    <row r="1" s="1" customFormat="1" ht="37.5" customHeight="1"/>
    <row r="2" s="1" customFormat="1" ht="7.5" customHeight="1">
      <c r="B2" s="286"/>
      <c r="C2" s="287"/>
      <c r="D2" s="287"/>
      <c r="E2" s="287"/>
      <c r="F2" s="287"/>
      <c r="G2" s="287"/>
      <c r="H2" s="287"/>
      <c r="I2" s="287"/>
      <c r="J2" s="287"/>
      <c r="K2" s="288"/>
    </row>
    <row r="3" s="16" customFormat="1" ht="45" customHeight="1">
      <c r="B3" s="289"/>
      <c r="C3" s="290" t="s">
        <v>805</v>
      </c>
      <c r="D3" s="290"/>
      <c r="E3" s="290"/>
      <c r="F3" s="290"/>
      <c r="G3" s="290"/>
      <c r="H3" s="290"/>
      <c r="I3" s="290"/>
      <c r="J3" s="290"/>
      <c r="K3" s="291"/>
    </row>
    <row r="4" s="1" customFormat="1" ht="25.5" customHeight="1">
      <c r="B4" s="292"/>
      <c r="C4" s="293" t="s">
        <v>806</v>
      </c>
      <c r="D4" s="293"/>
      <c r="E4" s="293"/>
      <c r="F4" s="293"/>
      <c r="G4" s="293"/>
      <c r="H4" s="293"/>
      <c r="I4" s="293"/>
      <c r="J4" s="293"/>
      <c r="K4" s="294"/>
    </row>
    <row r="5" s="1" customFormat="1" ht="5.25" customHeight="1">
      <c r="B5" s="292"/>
      <c r="C5" s="295"/>
      <c r="D5" s="295"/>
      <c r="E5" s="295"/>
      <c r="F5" s="295"/>
      <c r="G5" s="295"/>
      <c r="H5" s="295"/>
      <c r="I5" s="295"/>
      <c r="J5" s="295"/>
      <c r="K5" s="294"/>
    </row>
    <row r="6" s="1" customFormat="1" ht="15" customHeight="1">
      <c r="B6" s="292"/>
      <c r="C6" s="296" t="s">
        <v>807</v>
      </c>
      <c r="D6" s="296"/>
      <c r="E6" s="296"/>
      <c r="F6" s="296"/>
      <c r="G6" s="296"/>
      <c r="H6" s="296"/>
      <c r="I6" s="296"/>
      <c r="J6" s="296"/>
      <c r="K6" s="294"/>
    </row>
    <row r="7" s="1" customFormat="1" ht="15" customHeight="1">
      <c r="B7" s="297"/>
      <c r="C7" s="296" t="s">
        <v>808</v>
      </c>
      <c r="D7" s="296"/>
      <c r="E7" s="296"/>
      <c r="F7" s="296"/>
      <c r="G7" s="296"/>
      <c r="H7" s="296"/>
      <c r="I7" s="296"/>
      <c r="J7" s="296"/>
      <c r="K7" s="294"/>
    </row>
    <row r="8" s="1" customFormat="1" ht="12.75" customHeight="1">
      <c r="B8" s="297"/>
      <c r="C8" s="296"/>
      <c r="D8" s="296"/>
      <c r="E8" s="296"/>
      <c r="F8" s="296"/>
      <c r="G8" s="296"/>
      <c r="H8" s="296"/>
      <c r="I8" s="296"/>
      <c r="J8" s="296"/>
      <c r="K8" s="294"/>
    </row>
    <row r="9" s="1" customFormat="1" ht="15" customHeight="1">
      <c r="B9" s="297"/>
      <c r="C9" s="296" t="s">
        <v>809</v>
      </c>
      <c r="D9" s="296"/>
      <c r="E9" s="296"/>
      <c r="F9" s="296"/>
      <c r="G9" s="296"/>
      <c r="H9" s="296"/>
      <c r="I9" s="296"/>
      <c r="J9" s="296"/>
      <c r="K9" s="294"/>
    </row>
    <row r="10" s="1" customFormat="1" ht="15" customHeight="1">
      <c r="B10" s="297"/>
      <c r="C10" s="296"/>
      <c r="D10" s="296" t="s">
        <v>810</v>
      </c>
      <c r="E10" s="296"/>
      <c r="F10" s="296"/>
      <c r="G10" s="296"/>
      <c r="H10" s="296"/>
      <c r="I10" s="296"/>
      <c r="J10" s="296"/>
      <c r="K10" s="294"/>
    </row>
    <row r="11" s="1" customFormat="1" ht="15" customHeight="1">
      <c r="B11" s="297"/>
      <c r="C11" s="298"/>
      <c r="D11" s="296" t="s">
        <v>811</v>
      </c>
      <c r="E11" s="296"/>
      <c r="F11" s="296"/>
      <c r="G11" s="296"/>
      <c r="H11" s="296"/>
      <c r="I11" s="296"/>
      <c r="J11" s="296"/>
      <c r="K11" s="294"/>
    </row>
    <row r="12" s="1" customFormat="1" ht="15" customHeight="1">
      <c r="B12" s="297"/>
      <c r="C12" s="298"/>
      <c r="D12" s="296"/>
      <c r="E12" s="296"/>
      <c r="F12" s="296"/>
      <c r="G12" s="296"/>
      <c r="H12" s="296"/>
      <c r="I12" s="296"/>
      <c r="J12" s="296"/>
      <c r="K12" s="294"/>
    </row>
    <row r="13" s="1" customFormat="1" ht="15" customHeight="1">
      <c r="B13" s="297"/>
      <c r="C13" s="298"/>
      <c r="D13" s="299" t="s">
        <v>812</v>
      </c>
      <c r="E13" s="296"/>
      <c r="F13" s="296"/>
      <c r="G13" s="296"/>
      <c r="H13" s="296"/>
      <c r="I13" s="296"/>
      <c r="J13" s="296"/>
      <c r="K13" s="294"/>
    </row>
    <row r="14" s="1" customFormat="1" ht="12.75" customHeight="1">
      <c r="B14" s="297"/>
      <c r="C14" s="298"/>
      <c r="D14" s="298"/>
      <c r="E14" s="298"/>
      <c r="F14" s="298"/>
      <c r="G14" s="298"/>
      <c r="H14" s="298"/>
      <c r="I14" s="298"/>
      <c r="J14" s="298"/>
      <c r="K14" s="294"/>
    </row>
    <row r="15" s="1" customFormat="1" ht="15" customHeight="1">
      <c r="B15" s="297"/>
      <c r="C15" s="298"/>
      <c r="D15" s="296" t="s">
        <v>813</v>
      </c>
      <c r="E15" s="296"/>
      <c r="F15" s="296"/>
      <c r="G15" s="296"/>
      <c r="H15" s="296"/>
      <c r="I15" s="296"/>
      <c r="J15" s="296"/>
      <c r="K15" s="294"/>
    </row>
    <row r="16" s="1" customFormat="1" ht="15" customHeight="1">
      <c r="B16" s="297"/>
      <c r="C16" s="298"/>
      <c r="D16" s="296" t="s">
        <v>814</v>
      </c>
      <c r="E16" s="296"/>
      <c r="F16" s="296"/>
      <c r="G16" s="296"/>
      <c r="H16" s="296"/>
      <c r="I16" s="296"/>
      <c r="J16" s="296"/>
      <c r="K16" s="294"/>
    </row>
    <row r="17" s="1" customFormat="1" ht="15" customHeight="1">
      <c r="B17" s="297"/>
      <c r="C17" s="298"/>
      <c r="D17" s="296" t="s">
        <v>815</v>
      </c>
      <c r="E17" s="296"/>
      <c r="F17" s="296"/>
      <c r="G17" s="296"/>
      <c r="H17" s="296"/>
      <c r="I17" s="296"/>
      <c r="J17" s="296"/>
      <c r="K17" s="294"/>
    </row>
    <row r="18" s="1" customFormat="1" ht="15" customHeight="1">
      <c r="B18" s="297"/>
      <c r="C18" s="298"/>
      <c r="D18" s="298"/>
      <c r="E18" s="300" t="s">
        <v>80</v>
      </c>
      <c r="F18" s="296" t="s">
        <v>816</v>
      </c>
      <c r="G18" s="296"/>
      <c r="H18" s="296"/>
      <c r="I18" s="296"/>
      <c r="J18" s="296"/>
      <c r="K18" s="294"/>
    </row>
    <row r="19" s="1" customFormat="1" ht="15" customHeight="1">
      <c r="B19" s="297"/>
      <c r="C19" s="298"/>
      <c r="D19" s="298"/>
      <c r="E19" s="300" t="s">
        <v>817</v>
      </c>
      <c r="F19" s="296" t="s">
        <v>818</v>
      </c>
      <c r="G19" s="296"/>
      <c r="H19" s="296"/>
      <c r="I19" s="296"/>
      <c r="J19" s="296"/>
      <c r="K19" s="294"/>
    </row>
    <row r="20" s="1" customFormat="1" ht="15" customHeight="1">
      <c r="B20" s="297"/>
      <c r="C20" s="298"/>
      <c r="D20" s="298"/>
      <c r="E20" s="300" t="s">
        <v>819</v>
      </c>
      <c r="F20" s="296" t="s">
        <v>820</v>
      </c>
      <c r="G20" s="296"/>
      <c r="H20" s="296"/>
      <c r="I20" s="296"/>
      <c r="J20" s="296"/>
      <c r="K20" s="294"/>
    </row>
    <row r="21" s="1" customFormat="1" ht="15" customHeight="1">
      <c r="B21" s="297"/>
      <c r="C21" s="298"/>
      <c r="D21" s="298"/>
      <c r="E21" s="300" t="s">
        <v>821</v>
      </c>
      <c r="F21" s="296" t="s">
        <v>822</v>
      </c>
      <c r="G21" s="296"/>
      <c r="H21" s="296"/>
      <c r="I21" s="296"/>
      <c r="J21" s="296"/>
      <c r="K21" s="294"/>
    </row>
    <row r="22" s="1" customFormat="1" ht="15" customHeight="1">
      <c r="B22" s="297"/>
      <c r="C22" s="298"/>
      <c r="D22" s="298"/>
      <c r="E22" s="300" t="s">
        <v>114</v>
      </c>
      <c r="F22" s="296" t="s">
        <v>115</v>
      </c>
      <c r="G22" s="296"/>
      <c r="H22" s="296"/>
      <c r="I22" s="296"/>
      <c r="J22" s="296"/>
      <c r="K22" s="294"/>
    </row>
    <row r="23" s="1" customFormat="1" ht="15" customHeight="1">
      <c r="B23" s="297"/>
      <c r="C23" s="298"/>
      <c r="D23" s="298"/>
      <c r="E23" s="300" t="s">
        <v>823</v>
      </c>
      <c r="F23" s="296" t="s">
        <v>824</v>
      </c>
      <c r="G23" s="296"/>
      <c r="H23" s="296"/>
      <c r="I23" s="296"/>
      <c r="J23" s="296"/>
      <c r="K23" s="294"/>
    </row>
    <row r="24" s="1" customFormat="1" ht="12.75" customHeight="1">
      <c r="B24" s="297"/>
      <c r="C24" s="298"/>
      <c r="D24" s="298"/>
      <c r="E24" s="298"/>
      <c r="F24" s="298"/>
      <c r="G24" s="298"/>
      <c r="H24" s="298"/>
      <c r="I24" s="298"/>
      <c r="J24" s="298"/>
      <c r="K24" s="294"/>
    </row>
    <row r="25" s="1" customFormat="1" ht="15" customHeight="1">
      <c r="B25" s="297"/>
      <c r="C25" s="296" t="s">
        <v>825</v>
      </c>
      <c r="D25" s="296"/>
      <c r="E25" s="296"/>
      <c r="F25" s="296"/>
      <c r="G25" s="296"/>
      <c r="H25" s="296"/>
      <c r="I25" s="296"/>
      <c r="J25" s="296"/>
      <c r="K25" s="294"/>
    </row>
    <row r="26" s="1" customFormat="1" ht="15" customHeight="1">
      <c r="B26" s="297"/>
      <c r="C26" s="296" t="s">
        <v>826</v>
      </c>
      <c r="D26" s="296"/>
      <c r="E26" s="296"/>
      <c r="F26" s="296"/>
      <c r="G26" s="296"/>
      <c r="H26" s="296"/>
      <c r="I26" s="296"/>
      <c r="J26" s="296"/>
      <c r="K26" s="294"/>
    </row>
    <row r="27" s="1" customFormat="1" ht="15" customHeight="1">
      <c r="B27" s="297"/>
      <c r="C27" s="296"/>
      <c r="D27" s="296" t="s">
        <v>827</v>
      </c>
      <c r="E27" s="296"/>
      <c r="F27" s="296"/>
      <c r="G27" s="296"/>
      <c r="H27" s="296"/>
      <c r="I27" s="296"/>
      <c r="J27" s="296"/>
      <c r="K27" s="294"/>
    </row>
    <row r="28" s="1" customFormat="1" ht="15" customHeight="1">
      <c r="B28" s="297"/>
      <c r="C28" s="298"/>
      <c r="D28" s="296" t="s">
        <v>828</v>
      </c>
      <c r="E28" s="296"/>
      <c r="F28" s="296"/>
      <c r="G28" s="296"/>
      <c r="H28" s="296"/>
      <c r="I28" s="296"/>
      <c r="J28" s="296"/>
      <c r="K28" s="294"/>
    </row>
    <row r="29" s="1" customFormat="1" ht="12.75" customHeight="1">
      <c r="B29" s="297"/>
      <c r="C29" s="298"/>
      <c r="D29" s="298"/>
      <c r="E29" s="298"/>
      <c r="F29" s="298"/>
      <c r="G29" s="298"/>
      <c r="H29" s="298"/>
      <c r="I29" s="298"/>
      <c r="J29" s="298"/>
      <c r="K29" s="294"/>
    </row>
    <row r="30" s="1" customFormat="1" ht="15" customHeight="1">
      <c r="B30" s="297"/>
      <c r="C30" s="298"/>
      <c r="D30" s="296" t="s">
        <v>829</v>
      </c>
      <c r="E30" s="296"/>
      <c r="F30" s="296"/>
      <c r="G30" s="296"/>
      <c r="H30" s="296"/>
      <c r="I30" s="296"/>
      <c r="J30" s="296"/>
      <c r="K30" s="294"/>
    </row>
    <row r="31" s="1" customFormat="1" ht="15" customHeight="1">
      <c r="B31" s="297"/>
      <c r="C31" s="298"/>
      <c r="D31" s="296" t="s">
        <v>830</v>
      </c>
      <c r="E31" s="296"/>
      <c r="F31" s="296"/>
      <c r="G31" s="296"/>
      <c r="H31" s="296"/>
      <c r="I31" s="296"/>
      <c r="J31" s="296"/>
      <c r="K31" s="294"/>
    </row>
    <row r="32" s="1" customFormat="1" ht="12.75" customHeight="1">
      <c r="B32" s="297"/>
      <c r="C32" s="298"/>
      <c r="D32" s="298"/>
      <c r="E32" s="298"/>
      <c r="F32" s="298"/>
      <c r="G32" s="298"/>
      <c r="H32" s="298"/>
      <c r="I32" s="298"/>
      <c r="J32" s="298"/>
      <c r="K32" s="294"/>
    </row>
    <row r="33" s="1" customFormat="1" ht="15" customHeight="1">
      <c r="B33" s="297"/>
      <c r="C33" s="298"/>
      <c r="D33" s="296" t="s">
        <v>831</v>
      </c>
      <c r="E33" s="296"/>
      <c r="F33" s="296"/>
      <c r="G33" s="296"/>
      <c r="H33" s="296"/>
      <c r="I33" s="296"/>
      <c r="J33" s="296"/>
      <c r="K33" s="294"/>
    </row>
    <row r="34" s="1" customFormat="1" ht="15" customHeight="1">
      <c r="B34" s="297"/>
      <c r="C34" s="298"/>
      <c r="D34" s="296" t="s">
        <v>832</v>
      </c>
      <c r="E34" s="296"/>
      <c r="F34" s="296"/>
      <c r="G34" s="296"/>
      <c r="H34" s="296"/>
      <c r="I34" s="296"/>
      <c r="J34" s="296"/>
      <c r="K34" s="294"/>
    </row>
    <row r="35" s="1" customFormat="1" ht="15" customHeight="1">
      <c r="B35" s="297"/>
      <c r="C35" s="298"/>
      <c r="D35" s="296" t="s">
        <v>833</v>
      </c>
      <c r="E35" s="296"/>
      <c r="F35" s="296"/>
      <c r="G35" s="296"/>
      <c r="H35" s="296"/>
      <c r="I35" s="296"/>
      <c r="J35" s="296"/>
      <c r="K35" s="294"/>
    </row>
    <row r="36" s="1" customFormat="1" ht="15" customHeight="1">
      <c r="B36" s="297"/>
      <c r="C36" s="298"/>
      <c r="D36" s="296"/>
      <c r="E36" s="299" t="s">
        <v>102</v>
      </c>
      <c r="F36" s="296"/>
      <c r="G36" s="296" t="s">
        <v>834</v>
      </c>
      <c r="H36" s="296"/>
      <c r="I36" s="296"/>
      <c r="J36" s="296"/>
      <c r="K36" s="294"/>
    </row>
    <row r="37" s="1" customFormat="1" ht="30.75" customHeight="1">
      <c r="B37" s="297"/>
      <c r="C37" s="298"/>
      <c r="D37" s="296"/>
      <c r="E37" s="299" t="s">
        <v>835</v>
      </c>
      <c r="F37" s="296"/>
      <c r="G37" s="296" t="s">
        <v>836</v>
      </c>
      <c r="H37" s="296"/>
      <c r="I37" s="296"/>
      <c r="J37" s="296"/>
      <c r="K37" s="294"/>
    </row>
    <row r="38" s="1" customFormat="1" ht="15" customHeight="1">
      <c r="B38" s="297"/>
      <c r="C38" s="298"/>
      <c r="D38" s="296"/>
      <c r="E38" s="299" t="s">
        <v>54</v>
      </c>
      <c r="F38" s="296"/>
      <c r="G38" s="296" t="s">
        <v>837</v>
      </c>
      <c r="H38" s="296"/>
      <c r="I38" s="296"/>
      <c r="J38" s="296"/>
      <c r="K38" s="294"/>
    </row>
    <row r="39" s="1" customFormat="1" ht="15" customHeight="1">
      <c r="B39" s="297"/>
      <c r="C39" s="298"/>
      <c r="D39" s="296"/>
      <c r="E39" s="299" t="s">
        <v>55</v>
      </c>
      <c r="F39" s="296"/>
      <c r="G39" s="296" t="s">
        <v>838</v>
      </c>
      <c r="H39" s="296"/>
      <c r="I39" s="296"/>
      <c r="J39" s="296"/>
      <c r="K39" s="294"/>
    </row>
    <row r="40" s="1" customFormat="1" ht="15" customHeight="1">
      <c r="B40" s="297"/>
      <c r="C40" s="298"/>
      <c r="D40" s="296"/>
      <c r="E40" s="299" t="s">
        <v>103</v>
      </c>
      <c r="F40" s="296"/>
      <c r="G40" s="296" t="s">
        <v>839</v>
      </c>
      <c r="H40" s="296"/>
      <c r="I40" s="296"/>
      <c r="J40" s="296"/>
      <c r="K40" s="294"/>
    </row>
    <row r="41" s="1" customFormat="1" ht="15" customHeight="1">
      <c r="B41" s="297"/>
      <c r="C41" s="298"/>
      <c r="D41" s="296"/>
      <c r="E41" s="299" t="s">
        <v>104</v>
      </c>
      <c r="F41" s="296"/>
      <c r="G41" s="296" t="s">
        <v>840</v>
      </c>
      <c r="H41" s="296"/>
      <c r="I41" s="296"/>
      <c r="J41" s="296"/>
      <c r="K41" s="294"/>
    </row>
    <row r="42" s="1" customFormat="1" ht="15" customHeight="1">
      <c r="B42" s="297"/>
      <c r="C42" s="298"/>
      <c r="D42" s="296"/>
      <c r="E42" s="299" t="s">
        <v>841</v>
      </c>
      <c r="F42" s="296"/>
      <c r="G42" s="296" t="s">
        <v>842</v>
      </c>
      <c r="H42" s="296"/>
      <c r="I42" s="296"/>
      <c r="J42" s="296"/>
      <c r="K42" s="294"/>
    </row>
    <row r="43" s="1" customFormat="1" ht="15" customHeight="1">
      <c r="B43" s="297"/>
      <c r="C43" s="298"/>
      <c r="D43" s="296"/>
      <c r="E43" s="299"/>
      <c r="F43" s="296"/>
      <c r="G43" s="296" t="s">
        <v>843</v>
      </c>
      <c r="H43" s="296"/>
      <c r="I43" s="296"/>
      <c r="J43" s="296"/>
      <c r="K43" s="294"/>
    </row>
    <row r="44" s="1" customFormat="1" ht="15" customHeight="1">
      <c r="B44" s="297"/>
      <c r="C44" s="298"/>
      <c r="D44" s="296"/>
      <c r="E44" s="299" t="s">
        <v>844</v>
      </c>
      <c r="F44" s="296"/>
      <c r="G44" s="296" t="s">
        <v>845</v>
      </c>
      <c r="H44" s="296"/>
      <c r="I44" s="296"/>
      <c r="J44" s="296"/>
      <c r="K44" s="294"/>
    </row>
    <row r="45" s="1" customFormat="1" ht="15" customHeight="1">
      <c r="B45" s="297"/>
      <c r="C45" s="298"/>
      <c r="D45" s="296"/>
      <c r="E45" s="299" t="s">
        <v>106</v>
      </c>
      <c r="F45" s="296"/>
      <c r="G45" s="296" t="s">
        <v>846</v>
      </c>
      <c r="H45" s="296"/>
      <c r="I45" s="296"/>
      <c r="J45" s="296"/>
      <c r="K45" s="294"/>
    </row>
    <row r="46" s="1" customFormat="1" ht="12.75" customHeight="1">
      <c r="B46" s="297"/>
      <c r="C46" s="298"/>
      <c r="D46" s="296"/>
      <c r="E46" s="296"/>
      <c r="F46" s="296"/>
      <c r="G46" s="296"/>
      <c r="H46" s="296"/>
      <c r="I46" s="296"/>
      <c r="J46" s="296"/>
      <c r="K46" s="294"/>
    </row>
    <row r="47" s="1" customFormat="1" ht="15" customHeight="1">
      <c r="B47" s="297"/>
      <c r="C47" s="298"/>
      <c r="D47" s="296" t="s">
        <v>847</v>
      </c>
      <c r="E47" s="296"/>
      <c r="F47" s="296"/>
      <c r="G47" s="296"/>
      <c r="H47" s="296"/>
      <c r="I47" s="296"/>
      <c r="J47" s="296"/>
      <c r="K47" s="294"/>
    </row>
    <row r="48" s="1" customFormat="1" ht="15" customHeight="1">
      <c r="B48" s="297"/>
      <c r="C48" s="298"/>
      <c r="D48" s="298"/>
      <c r="E48" s="296" t="s">
        <v>848</v>
      </c>
      <c r="F48" s="296"/>
      <c r="G48" s="296"/>
      <c r="H48" s="296"/>
      <c r="I48" s="296"/>
      <c r="J48" s="296"/>
      <c r="K48" s="294"/>
    </row>
    <row r="49" s="1" customFormat="1" ht="15" customHeight="1">
      <c r="B49" s="297"/>
      <c r="C49" s="298"/>
      <c r="D49" s="298"/>
      <c r="E49" s="296" t="s">
        <v>849</v>
      </c>
      <c r="F49" s="296"/>
      <c r="G49" s="296"/>
      <c r="H49" s="296"/>
      <c r="I49" s="296"/>
      <c r="J49" s="296"/>
      <c r="K49" s="294"/>
    </row>
    <row r="50" s="1" customFormat="1" ht="15" customHeight="1">
      <c r="B50" s="297"/>
      <c r="C50" s="298"/>
      <c r="D50" s="298"/>
      <c r="E50" s="296" t="s">
        <v>850</v>
      </c>
      <c r="F50" s="296"/>
      <c r="G50" s="296"/>
      <c r="H50" s="296"/>
      <c r="I50" s="296"/>
      <c r="J50" s="296"/>
      <c r="K50" s="294"/>
    </row>
    <row r="51" s="1" customFormat="1" ht="15" customHeight="1">
      <c r="B51" s="297"/>
      <c r="C51" s="298"/>
      <c r="D51" s="296" t="s">
        <v>851</v>
      </c>
      <c r="E51" s="296"/>
      <c r="F51" s="296"/>
      <c r="G51" s="296"/>
      <c r="H51" s="296"/>
      <c r="I51" s="296"/>
      <c r="J51" s="296"/>
      <c r="K51" s="294"/>
    </row>
    <row r="52" s="1" customFormat="1" ht="25.5" customHeight="1">
      <c r="B52" s="292"/>
      <c r="C52" s="293" t="s">
        <v>852</v>
      </c>
      <c r="D52" s="293"/>
      <c r="E52" s="293"/>
      <c r="F52" s="293"/>
      <c r="G52" s="293"/>
      <c r="H52" s="293"/>
      <c r="I52" s="293"/>
      <c r="J52" s="293"/>
      <c r="K52" s="294"/>
    </row>
    <row r="53" s="1" customFormat="1" ht="5.25" customHeight="1">
      <c r="B53" s="292"/>
      <c r="C53" s="295"/>
      <c r="D53" s="295"/>
      <c r="E53" s="295"/>
      <c r="F53" s="295"/>
      <c r="G53" s="295"/>
      <c r="H53" s="295"/>
      <c r="I53" s="295"/>
      <c r="J53" s="295"/>
      <c r="K53" s="294"/>
    </row>
    <row r="54" s="1" customFormat="1" ht="15" customHeight="1">
      <c r="B54" s="292"/>
      <c r="C54" s="296" t="s">
        <v>853</v>
      </c>
      <c r="D54" s="296"/>
      <c r="E54" s="296"/>
      <c r="F54" s="296"/>
      <c r="G54" s="296"/>
      <c r="H54" s="296"/>
      <c r="I54" s="296"/>
      <c r="J54" s="296"/>
      <c r="K54" s="294"/>
    </row>
    <row r="55" s="1" customFormat="1" ht="15" customHeight="1">
      <c r="B55" s="292"/>
      <c r="C55" s="296" t="s">
        <v>854</v>
      </c>
      <c r="D55" s="296"/>
      <c r="E55" s="296"/>
      <c r="F55" s="296"/>
      <c r="G55" s="296"/>
      <c r="H55" s="296"/>
      <c r="I55" s="296"/>
      <c r="J55" s="296"/>
      <c r="K55" s="294"/>
    </row>
    <row r="56" s="1" customFormat="1" ht="12.75" customHeight="1">
      <c r="B56" s="292"/>
      <c r="C56" s="296"/>
      <c r="D56" s="296"/>
      <c r="E56" s="296"/>
      <c r="F56" s="296"/>
      <c r="G56" s="296"/>
      <c r="H56" s="296"/>
      <c r="I56" s="296"/>
      <c r="J56" s="296"/>
      <c r="K56" s="294"/>
    </row>
    <row r="57" s="1" customFormat="1" ht="15" customHeight="1">
      <c r="B57" s="292"/>
      <c r="C57" s="296" t="s">
        <v>855</v>
      </c>
      <c r="D57" s="296"/>
      <c r="E57" s="296"/>
      <c r="F57" s="296"/>
      <c r="G57" s="296"/>
      <c r="H57" s="296"/>
      <c r="I57" s="296"/>
      <c r="J57" s="296"/>
      <c r="K57" s="294"/>
    </row>
    <row r="58" s="1" customFormat="1" ht="15" customHeight="1">
      <c r="B58" s="292"/>
      <c r="C58" s="298"/>
      <c r="D58" s="296" t="s">
        <v>856</v>
      </c>
      <c r="E58" s="296"/>
      <c r="F58" s="296"/>
      <c r="G58" s="296"/>
      <c r="H58" s="296"/>
      <c r="I58" s="296"/>
      <c r="J58" s="296"/>
      <c r="K58" s="294"/>
    </row>
    <row r="59" s="1" customFormat="1" ht="15" customHeight="1">
      <c r="B59" s="292"/>
      <c r="C59" s="298"/>
      <c r="D59" s="296" t="s">
        <v>857</v>
      </c>
      <c r="E59" s="296"/>
      <c r="F59" s="296"/>
      <c r="G59" s="296"/>
      <c r="H59" s="296"/>
      <c r="I59" s="296"/>
      <c r="J59" s="296"/>
      <c r="K59" s="294"/>
    </row>
    <row r="60" s="1" customFormat="1" ht="15" customHeight="1">
      <c r="B60" s="292"/>
      <c r="C60" s="298"/>
      <c r="D60" s="296" t="s">
        <v>858</v>
      </c>
      <c r="E60" s="296"/>
      <c r="F60" s="296"/>
      <c r="G60" s="296"/>
      <c r="H60" s="296"/>
      <c r="I60" s="296"/>
      <c r="J60" s="296"/>
      <c r="K60" s="294"/>
    </row>
    <row r="61" s="1" customFormat="1" ht="15" customHeight="1">
      <c r="B61" s="292"/>
      <c r="C61" s="298"/>
      <c r="D61" s="296" t="s">
        <v>859</v>
      </c>
      <c r="E61" s="296"/>
      <c r="F61" s="296"/>
      <c r="G61" s="296"/>
      <c r="H61" s="296"/>
      <c r="I61" s="296"/>
      <c r="J61" s="296"/>
      <c r="K61" s="294"/>
    </row>
    <row r="62" s="1" customFormat="1" ht="15" customHeight="1">
      <c r="B62" s="292"/>
      <c r="C62" s="298"/>
      <c r="D62" s="301" t="s">
        <v>860</v>
      </c>
      <c r="E62" s="301"/>
      <c r="F62" s="301"/>
      <c r="G62" s="301"/>
      <c r="H62" s="301"/>
      <c r="I62" s="301"/>
      <c r="J62" s="301"/>
      <c r="K62" s="294"/>
    </row>
    <row r="63" s="1" customFormat="1" ht="15" customHeight="1">
      <c r="B63" s="292"/>
      <c r="C63" s="298"/>
      <c r="D63" s="296" t="s">
        <v>861</v>
      </c>
      <c r="E63" s="296"/>
      <c r="F63" s="296"/>
      <c r="G63" s="296"/>
      <c r="H63" s="296"/>
      <c r="I63" s="296"/>
      <c r="J63" s="296"/>
      <c r="K63" s="294"/>
    </row>
    <row r="64" s="1" customFormat="1" ht="12.75" customHeight="1">
      <c r="B64" s="292"/>
      <c r="C64" s="298"/>
      <c r="D64" s="298"/>
      <c r="E64" s="302"/>
      <c r="F64" s="298"/>
      <c r="G64" s="298"/>
      <c r="H64" s="298"/>
      <c r="I64" s="298"/>
      <c r="J64" s="298"/>
      <c r="K64" s="294"/>
    </row>
    <row r="65" s="1" customFormat="1" ht="15" customHeight="1">
      <c r="B65" s="292"/>
      <c r="C65" s="298"/>
      <c r="D65" s="296" t="s">
        <v>862</v>
      </c>
      <c r="E65" s="296"/>
      <c r="F65" s="296"/>
      <c r="G65" s="296"/>
      <c r="H65" s="296"/>
      <c r="I65" s="296"/>
      <c r="J65" s="296"/>
      <c r="K65" s="294"/>
    </row>
    <row r="66" s="1" customFormat="1" ht="15" customHeight="1">
      <c r="B66" s="292"/>
      <c r="C66" s="298"/>
      <c r="D66" s="301" t="s">
        <v>863</v>
      </c>
      <c r="E66" s="301"/>
      <c r="F66" s="301"/>
      <c r="G66" s="301"/>
      <c r="H66" s="301"/>
      <c r="I66" s="301"/>
      <c r="J66" s="301"/>
      <c r="K66" s="294"/>
    </row>
    <row r="67" s="1" customFormat="1" ht="15" customHeight="1">
      <c r="B67" s="292"/>
      <c r="C67" s="298"/>
      <c r="D67" s="296" t="s">
        <v>864</v>
      </c>
      <c r="E67" s="296"/>
      <c r="F67" s="296"/>
      <c r="G67" s="296"/>
      <c r="H67" s="296"/>
      <c r="I67" s="296"/>
      <c r="J67" s="296"/>
      <c r="K67" s="294"/>
    </row>
    <row r="68" s="1" customFormat="1" ht="15" customHeight="1">
      <c r="B68" s="292"/>
      <c r="C68" s="298"/>
      <c r="D68" s="296" t="s">
        <v>865</v>
      </c>
      <c r="E68" s="296"/>
      <c r="F68" s="296"/>
      <c r="G68" s="296"/>
      <c r="H68" s="296"/>
      <c r="I68" s="296"/>
      <c r="J68" s="296"/>
      <c r="K68" s="294"/>
    </row>
    <row r="69" s="1" customFormat="1" ht="15" customHeight="1">
      <c r="B69" s="292"/>
      <c r="C69" s="298"/>
      <c r="D69" s="296" t="s">
        <v>866</v>
      </c>
      <c r="E69" s="296"/>
      <c r="F69" s="296"/>
      <c r="G69" s="296"/>
      <c r="H69" s="296"/>
      <c r="I69" s="296"/>
      <c r="J69" s="296"/>
      <c r="K69" s="294"/>
    </row>
    <row r="70" s="1" customFormat="1" ht="15" customHeight="1">
      <c r="B70" s="292"/>
      <c r="C70" s="298"/>
      <c r="D70" s="296" t="s">
        <v>867</v>
      </c>
      <c r="E70" s="296"/>
      <c r="F70" s="296"/>
      <c r="G70" s="296"/>
      <c r="H70" s="296"/>
      <c r="I70" s="296"/>
      <c r="J70" s="296"/>
      <c r="K70" s="294"/>
    </row>
    <row r="71" s="1" customFormat="1" ht="12.75" customHeight="1">
      <c r="B71" s="303"/>
      <c r="C71" s="304"/>
      <c r="D71" s="304"/>
      <c r="E71" s="304"/>
      <c r="F71" s="304"/>
      <c r="G71" s="304"/>
      <c r="H71" s="304"/>
      <c r="I71" s="304"/>
      <c r="J71" s="304"/>
      <c r="K71" s="305"/>
    </row>
    <row r="72" s="1" customFormat="1" ht="18.75" customHeight="1">
      <c r="B72" s="306"/>
      <c r="C72" s="306"/>
      <c r="D72" s="306"/>
      <c r="E72" s="306"/>
      <c r="F72" s="306"/>
      <c r="G72" s="306"/>
      <c r="H72" s="306"/>
      <c r="I72" s="306"/>
      <c r="J72" s="306"/>
      <c r="K72" s="307"/>
    </row>
    <row r="73" s="1" customFormat="1" ht="18.75" customHeight="1">
      <c r="B73" s="307"/>
      <c r="C73" s="307"/>
      <c r="D73" s="307"/>
      <c r="E73" s="307"/>
      <c r="F73" s="307"/>
      <c r="G73" s="307"/>
      <c r="H73" s="307"/>
      <c r="I73" s="307"/>
      <c r="J73" s="307"/>
      <c r="K73" s="307"/>
    </row>
    <row r="74" s="1" customFormat="1" ht="7.5" customHeight="1">
      <c r="B74" s="308"/>
      <c r="C74" s="309"/>
      <c r="D74" s="309"/>
      <c r="E74" s="309"/>
      <c r="F74" s="309"/>
      <c r="G74" s="309"/>
      <c r="H74" s="309"/>
      <c r="I74" s="309"/>
      <c r="J74" s="309"/>
      <c r="K74" s="310"/>
    </row>
    <row r="75" s="1" customFormat="1" ht="45" customHeight="1">
      <c r="B75" s="311"/>
      <c r="C75" s="312" t="s">
        <v>868</v>
      </c>
      <c r="D75" s="312"/>
      <c r="E75" s="312"/>
      <c r="F75" s="312"/>
      <c r="G75" s="312"/>
      <c r="H75" s="312"/>
      <c r="I75" s="312"/>
      <c r="J75" s="312"/>
      <c r="K75" s="313"/>
    </row>
    <row r="76" s="1" customFormat="1" ht="17.25" customHeight="1">
      <c r="B76" s="311"/>
      <c r="C76" s="314" t="s">
        <v>869</v>
      </c>
      <c r="D76" s="314"/>
      <c r="E76" s="314"/>
      <c r="F76" s="314" t="s">
        <v>870</v>
      </c>
      <c r="G76" s="315"/>
      <c r="H76" s="314" t="s">
        <v>55</v>
      </c>
      <c r="I76" s="314" t="s">
        <v>58</v>
      </c>
      <c r="J76" s="314" t="s">
        <v>871</v>
      </c>
      <c r="K76" s="313"/>
    </row>
    <row r="77" s="1" customFormat="1" ht="17.25" customHeight="1">
      <c r="B77" s="311"/>
      <c r="C77" s="316" t="s">
        <v>872</v>
      </c>
      <c r="D77" s="316"/>
      <c r="E77" s="316"/>
      <c r="F77" s="317" t="s">
        <v>873</v>
      </c>
      <c r="G77" s="318"/>
      <c r="H77" s="316"/>
      <c r="I77" s="316"/>
      <c r="J77" s="316" t="s">
        <v>874</v>
      </c>
      <c r="K77" s="313"/>
    </row>
    <row r="78" s="1" customFormat="1" ht="5.25" customHeight="1">
      <c r="B78" s="311"/>
      <c r="C78" s="319"/>
      <c r="D78" s="319"/>
      <c r="E78" s="319"/>
      <c r="F78" s="319"/>
      <c r="G78" s="320"/>
      <c r="H78" s="319"/>
      <c r="I78" s="319"/>
      <c r="J78" s="319"/>
      <c r="K78" s="313"/>
    </row>
    <row r="79" s="1" customFormat="1" ht="15" customHeight="1">
      <c r="B79" s="311"/>
      <c r="C79" s="299" t="s">
        <v>54</v>
      </c>
      <c r="D79" s="319"/>
      <c r="E79" s="319"/>
      <c r="F79" s="321" t="s">
        <v>875</v>
      </c>
      <c r="G79" s="320"/>
      <c r="H79" s="299" t="s">
        <v>876</v>
      </c>
      <c r="I79" s="299" t="s">
        <v>877</v>
      </c>
      <c r="J79" s="299">
        <v>20</v>
      </c>
      <c r="K79" s="313"/>
    </row>
    <row r="80" s="1" customFormat="1" ht="15" customHeight="1">
      <c r="B80" s="311"/>
      <c r="C80" s="299" t="s">
        <v>878</v>
      </c>
      <c r="D80" s="299"/>
      <c r="E80" s="299"/>
      <c r="F80" s="321" t="s">
        <v>875</v>
      </c>
      <c r="G80" s="320"/>
      <c r="H80" s="299" t="s">
        <v>879</v>
      </c>
      <c r="I80" s="299" t="s">
        <v>877</v>
      </c>
      <c r="J80" s="299">
        <v>120</v>
      </c>
      <c r="K80" s="313"/>
    </row>
    <row r="81" s="1" customFormat="1" ht="15" customHeight="1">
      <c r="B81" s="322"/>
      <c r="C81" s="299" t="s">
        <v>880</v>
      </c>
      <c r="D81" s="299"/>
      <c r="E81" s="299"/>
      <c r="F81" s="321" t="s">
        <v>881</v>
      </c>
      <c r="G81" s="320"/>
      <c r="H81" s="299" t="s">
        <v>882</v>
      </c>
      <c r="I81" s="299" t="s">
        <v>877</v>
      </c>
      <c r="J81" s="299">
        <v>50</v>
      </c>
      <c r="K81" s="313"/>
    </row>
    <row r="82" s="1" customFormat="1" ht="15" customHeight="1">
      <c r="B82" s="322"/>
      <c r="C82" s="299" t="s">
        <v>883</v>
      </c>
      <c r="D82" s="299"/>
      <c r="E82" s="299"/>
      <c r="F82" s="321" t="s">
        <v>875</v>
      </c>
      <c r="G82" s="320"/>
      <c r="H82" s="299" t="s">
        <v>884</v>
      </c>
      <c r="I82" s="299" t="s">
        <v>885</v>
      </c>
      <c r="J82" s="299"/>
      <c r="K82" s="313"/>
    </row>
    <row r="83" s="1" customFormat="1" ht="15" customHeight="1">
      <c r="B83" s="322"/>
      <c r="C83" s="323" t="s">
        <v>886</v>
      </c>
      <c r="D83" s="323"/>
      <c r="E83" s="323"/>
      <c r="F83" s="324" t="s">
        <v>881</v>
      </c>
      <c r="G83" s="323"/>
      <c r="H83" s="323" t="s">
        <v>887</v>
      </c>
      <c r="I83" s="323" t="s">
        <v>877</v>
      </c>
      <c r="J83" s="323">
        <v>15</v>
      </c>
      <c r="K83" s="313"/>
    </row>
    <row r="84" s="1" customFormat="1" ht="15" customHeight="1">
      <c r="B84" s="322"/>
      <c r="C84" s="323" t="s">
        <v>888</v>
      </c>
      <c r="D84" s="323"/>
      <c r="E84" s="323"/>
      <c r="F84" s="324" t="s">
        <v>881</v>
      </c>
      <c r="G84" s="323"/>
      <c r="H84" s="323" t="s">
        <v>889</v>
      </c>
      <c r="I84" s="323" t="s">
        <v>877</v>
      </c>
      <c r="J84" s="323">
        <v>15</v>
      </c>
      <c r="K84" s="313"/>
    </row>
    <row r="85" s="1" customFormat="1" ht="15" customHeight="1">
      <c r="B85" s="322"/>
      <c r="C85" s="323" t="s">
        <v>890</v>
      </c>
      <c r="D85" s="323"/>
      <c r="E85" s="323"/>
      <c r="F85" s="324" t="s">
        <v>881</v>
      </c>
      <c r="G85" s="323"/>
      <c r="H85" s="323" t="s">
        <v>891</v>
      </c>
      <c r="I85" s="323" t="s">
        <v>877</v>
      </c>
      <c r="J85" s="323">
        <v>20</v>
      </c>
      <c r="K85" s="313"/>
    </row>
    <row r="86" s="1" customFormat="1" ht="15" customHeight="1">
      <c r="B86" s="322"/>
      <c r="C86" s="323" t="s">
        <v>892</v>
      </c>
      <c r="D86" s="323"/>
      <c r="E86" s="323"/>
      <c r="F86" s="324" t="s">
        <v>881</v>
      </c>
      <c r="G86" s="323"/>
      <c r="H86" s="323" t="s">
        <v>893</v>
      </c>
      <c r="I86" s="323" t="s">
        <v>877</v>
      </c>
      <c r="J86" s="323">
        <v>20</v>
      </c>
      <c r="K86" s="313"/>
    </row>
    <row r="87" s="1" customFormat="1" ht="15" customHeight="1">
      <c r="B87" s="322"/>
      <c r="C87" s="299" t="s">
        <v>894</v>
      </c>
      <c r="D87" s="299"/>
      <c r="E87" s="299"/>
      <c r="F87" s="321" t="s">
        <v>881</v>
      </c>
      <c r="G87" s="320"/>
      <c r="H87" s="299" t="s">
        <v>895</v>
      </c>
      <c r="I87" s="299" t="s">
        <v>877</v>
      </c>
      <c r="J87" s="299">
        <v>50</v>
      </c>
      <c r="K87" s="313"/>
    </row>
    <row r="88" s="1" customFormat="1" ht="15" customHeight="1">
      <c r="B88" s="322"/>
      <c r="C88" s="299" t="s">
        <v>896</v>
      </c>
      <c r="D88" s="299"/>
      <c r="E88" s="299"/>
      <c r="F88" s="321" t="s">
        <v>881</v>
      </c>
      <c r="G88" s="320"/>
      <c r="H88" s="299" t="s">
        <v>897</v>
      </c>
      <c r="I88" s="299" t="s">
        <v>877</v>
      </c>
      <c r="J88" s="299">
        <v>20</v>
      </c>
      <c r="K88" s="313"/>
    </row>
    <row r="89" s="1" customFormat="1" ht="15" customHeight="1">
      <c r="B89" s="322"/>
      <c r="C89" s="299" t="s">
        <v>898</v>
      </c>
      <c r="D89" s="299"/>
      <c r="E89" s="299"/>
      <c r="F89" s="321" t="s">
        <v>881</v>
      </c>
      <c r="G89" s="320"/>
      <c r="H89" s="299" t="s">
        <v>899</v>
      </c>
      <c r="I89" s="299" t="s">
        <v>877</v>
      </c>
      <c r="J89" s="299">
        <v>20</v>
      </c>
      <c r="K89" s="313"/>
    </row>
    <row r="90" s="1" customFormat="1" ht="15" customHeight="1">
      <c r="B90" s="322"/>
      <c r="C90" s="299" t="s">
        <v>900</v>
      </c>
      <c r="D90" s="299"/>
      <c r="E90" s="299"/>
      <c r="F90" s="321" t="s">
        <v>881</v>
      </c>
      <c r="G90" s="320"/>
      <c r="H90" s="299" t="s">
        <v>901</v>
      </c>
      <c r="I90" s="299" t="s">
        <v>877</v>
      </c>
      <c r="J90" s="299">
        <v>50</v>
      </c>
      <c r="K90" s="313"/>
    </row>
    <row r="91" s="1" customFormat="1" ht="15" customHeight="1">
      <c r="B91" s="322"/>
      <c r="C91" s="299" t="s">
        <v>902</v>
      </c>
      <c r="D91" s="299"/>
      <c r="E91" s="299"/>
      <c r="F91" s="321" t="s">
        <v>881</v>
      </c>
      <c r="G91" s="320"/>
      <c r="H91" s="299" t="s">
        <v>902</v>
      </c>
      <c r="I91" s="299" t="s">
        <v>877</v>
      </c>
      <c r="J91" s="299">
        <v>50</v>
      </c>
      <c r="K91" s="313"/>
    </row>
    <row r="92" s="1" customFormat="1" ht="15" customHeight="1">
      <c r="B92" s="322"/>
      <c r="C92" s="299" t="s">
        <v>903</v>
      </c>
      <c r="D92" s="299"/>
      <c r="E92" s="299"/>
      <c r="F92" s="321" t="s">
        <v>881</v>
      </c>
      <c r="G92" s="320"/>
      <c r="H92" s="299" t="s">
        <v>904</v>
      </c>
      <c r="I92" s="299" t="s">
        <v>877</v>
      </c>
      <c r="J92" s="299">
        <v>255</v>
      </c>
      <c r="K92" s="313"/>
    </row>
    <row r="93" s="1" customFormat="1" ht="15" customHeight="1">
      <c r="B93" s="322"/>
      <c r="C93" s="299" t="s">
        <v>905</v>
      </c>
      <c r="D93" s="299"/>
      <c r="E93" s="299"/>
      <c r="F93" s="321" t="s">
        <v>875</v>
      </c>
      <c r="G93" s="320"/>
      <c r="H93" s="299" t="s">
        <v>906</v>
      </c>
      <c r="I93" s="299" t="s">
        <v>907</v>
      </c>
      <c r="J93" s="299"/>
      <c r="K93" s="313"/>
    </row>
    <row r="94" s="1" customFormat="1" ht="15" customHeight="1">
      <c r="B94" s="322"/>
      <c r="C94" s="299" t="s">
        <v>908</v>
      </c>
      <c r="D94" s="299"/>
      <c r="E94" s="299"/>
      <c r="F94" s="321" t="s">
        <v>875</v>
      </c>
      <c r="G94" s="320"/>
      <c r="H94" s="299" t="s">
        <v>909</v>
      </c>
      <c r="I94" s="299" t="s">
        <v>910</v>
      </c>
      <c r="J94" s="299"/>
      <c r="K94" s="313"/>
    </row>
    <row r="95" s="1" customFormat="1" ht="15" customHeight="1">
      <c r="B95" s="322"/>
      <c r="C95" s="299" t="s">
        <v>911</v>
      </c>
      <c r="D95" s="299"/>
      <c r="E95" s="299"/>
      <c r="F95" s="321" t="s">
        <v>875</v>
      </c>
      <c r="G95" s="320"/>
      <c r="H95" s="299" t="s">
        <v>911</v>
      </c>
      <c r="I95" s="299" t="s">
        <v>910</v>
      </c>
      <c r="J95" s="299"/>
      <c r="K95" s="313"/>
    </row>
    <row r="96" s="1" customFormat="1" ht="15" customHeight="1">
      <c r="B96" s="322"/>
      <c r="C96" s="299" t="s">
        <v>39</v>
      </c>
      <c r="D96" s="299"/>
      <c r="E96" s="299"/>
      <c r="F96" s="321" t="s">
        <v>875</v>
      </c>
      <c r="G96" s="320"/>
      <c r="H96" s="299" t="s">
        <v>912</v>
      </c>
      <c r="I96" s="299" t="s">
        <v>910</v>
      </c>
      <c r="J96" s="299"/>
      <c r="K96" s="313"/>
    </row>
    <row r="97" s="1" customFormat="1" ht="15" customHeight="1">
      <c r="B97" s="322"/>
      <c r="C97" s="299" t="s">
        <v>49</v>
      </c>
      <c r="D97" s="299"/>
      <c r="E97" s="299"/>
      <c r="F97" s="321" t="s">
        <v>875</v>
      </c>
      <c r="G97" s="320"/>
      <c r="H97" s="299" t="s">
        <v>913</v>
      </c>
      <c r="I97" s="299" t="s">
        <v>910</v>
      </c>
      <c r="J97" s="299"/>
      <c r="K97" s="313"/>
    </row>
    <row r="98" s="1" customFormat="1" ht="15" customHeight="1">
      <c r="B98" s="325"/>
      <c r="C98" s="326"/>
      <c r="D98" s="326"/>
      <c r="E98" s="326"/>
      <c r="F98" s="326"/>
      <c r="G98" s="326"/>
      <c r="H98" s="326"/>
      <c r="I98" s="326"/>
      <c r="J98" s="326"/>
      <c r="K98" s="327"/>
    </row>
    <row r="99" s="1" customFormat="1" ht="18.75" customHeight="1">
      <c r="B99" s="328"/>
      <c r="C99" s="329"/>
      <c r="D99" s="329"/>
      <c r="E99" s="329"/>
      <c r="F99" s="329"/>
      <c r="G99" s="329"/>
      <c r="H99" s="329"/>
      <c r="I99" s="329"/>
      <c r="J99" s="329"/>
      <c r="K99" s="328"/>
    </row>
    <row r="100" s="1" customFormat="1" ht="18.75" customHeight="1">
      <c r="B100" s="307"/>
      <c r="C100" s="307"/>
      <c r="D100" s="307"/>
      <c r="E100" s="307"/>
      <c r="F100" s="307"/>
      <c r="G100" s="307"/>
      <c r="H100" s="307"/>
      <c r="I100" s="307"/>
      <c r="J100" s="307"/>
      <c r="K100" s="307"/>
    </row>
    <row r="101" s="1" customFormat="1" ht="7.5" customHeight="1">
      <c r="B101" s="308"/>
      <c r="C101" s="309"/>
      <c r="D101" s="309"/>
      <c r="E101" s="309"/>
      <c r="F101" s="309"/>
      <c r="G101" s="309"/>
      <c r="H101" s="309"/>
      <c r="I101" s="309"/>
      <c r="J101" s="309"/>
      <c r="K101" s="310"/>
    </row>
    <row r="102" s="1" customFormat="1" ht="45" customHeight="1">
      <c r="B102" s="311"/>
      <c r="C102" s="312" t="s">
        <v>914</v>
      </c>
      <c r="D102" s="312"/>
      <c r="E102" s="312"/>
      <c r="F102" s="312"/>
      <c r="G102" s="312"/>
      <c r="H102" s="312"/>
      <c r="I102" s="312"/>
      <c r="J102" s="312"/>
      <c r="K102" s="313"/>
    </row>
    <row r="103" s="1" customFormat="1" ht="17.25" customHeight="1">
      <c r="B103" s="311"/>
      <c r="C103" s="314" t="s">
        <v>869</v>
      </c>
      <c r="D103" s="314"/>
      <c r="E103" s="314"/>
      <c r="F103" s="314" t="s">
        <v>870</v>
      </c>
      <c r="G103" s="315"/>
      <c r="H103" s="314" t="s">
        <v>55</v>
      </c>
      <c r="I103" s="314" t="s">
        <v>58</v>
      </c>
      <c r="J103" s="314" t="s">
        <v>871</v>
      </c>
      <c r="K103" s="313"/>
    </row>
    <row r="104" s="1" customFormat="1" ht="17.25" customHeight="1">
      <c r="B104" s="311"/>
      <c r="C104" s="316" t="s">
        <v>872</v>
      </c>
      <c r="D104" s="316"/>
      <c r="E104" s="316"/>
      <c r="F104" s="317" t="s">
        <v>873</v>
      </c>
      <c r="G104" s="318"/>
      <c r="H104" s="316"/>
      <c r="I104" s="316"/>
      <c r="J104" s="316" t="s">
        <v>874</v>
      </c>
      <c r="K104" s="313"/>
    </row>
    <row r="105" s="1" customFormat="1" ht="5.25" customHeight="1">
      <c r="B105" s="311"/>
      <c r="C105" s="314"/>
      <c r="D105" s="314"/>
      <c r="E105" s="314"/>
      <c r="F105" s="314"/>
      <c r="G105" s="330"/>
      <c r="H105" s="314"/>
      <c r="I105" s="314"/>
      <c r="J105" s="314"/>
      <c r="K105" s="313"/>
    </row>
    <row r="106" s="1" customFormat="1" ht="15" customHeight="1">
      <c r="B106" s="311"/>
      <c r="C106" s="299" t="s">
        <v>54</v>
      </c>
      <c r="D106" s="319"/>
      <c r="E106" s="319"/>
      <c r="F106" s="321" t="s">
        <v>875</v>
      </c>
      <c r="G106" s="330"/>
      <c r="H106" s="299" t="s">
        <v>915</v>
      </c>
      <c r="I106" s="299" t="s">
        <v>877</v>
      </c>
      <c r="J106" s="299">
        <v>20</v>
      </c>
      <c r="K106" s="313"/>
    </row>
    <row r="107" s="1" customFormat="1" ht="15" customHeight="1">
      <c r="B107" s="311"/>
      <c r="C107" s="299" t="s">
        <v>878</v>
      </c>
      <c r="D107" s="299"/>
      <c r="E107" s="299"/>
      <c r="F107" s="321" t="s">
        <v>875</v>
      </c>
      <c r="G107" s="299"/>
      <c r="H107" s="299" t="s">
        <v>915</v>
      </c>
      <c r="I107" s="299" t="s">
        <v>877</v>
      </c>
      <c r="J107" s="299">
        <v>120</v>
      </c>
      <c r="K107" s="313"/>
    </row>
    <row r="108" s="1" customFormat="1" ht="15" customHeight="1">
      <c r="B108" s="322"/>
      <c r="C108" s="299" t="s">
        <v>880</v>
      </c>
      <c r="D108" s="299"/>
      <c r="E108" s="299"/>
      <c r="F108" s="321" t="s">
        <v>881</v>
      </c>
      <c r="G108" s="299"/>
      <c r="H108" s="299" t="s">
        <v>915</v>
      </c>
      <c r="I108" s="299" t="s">
        <v>877</v>
      </c>
      <c r="J108" s="299">
        <v>50</v>
      </c>
      <c r="K108" s="313"/>
    </row>
    <row r="109" s="1" customFormat="1" ht="15" customHeight="1">
      <c r="B109" s="322"/>
      <c r="C109" s="299" t="s">
        <v>883</v>
      </c>
      <c r="D109" s="299"/>
      <c r="E109" s="299"/>
      <c r="F109" s="321" t="s">
        <v>875</v>
      </c>
      <c r="G109" s="299"/>
      <c r="H109" s="299" t="s">
        <v>915</v>
      </c>
      <c r="I109" s="299" t="s">
        <v>885</v>
      </c>
      <c r="J109" s="299"/>
      <c r="K109" s="313"/>
    </row>
    <row r="110" s="1" customFormat="1" ht="15" customHeight="1">
      <c r="B110" s="322"/>
      <c r="C110" s="299" t="s">
        <v>894</v>
      </c>
      <c r="D110" s="299"/>
      <c r="E110" s="299"/>
      <c r="F110" s="321" t="s">
        <v>881</v>
      </c>
      <c r="G110" s="299"/>
      <c r="H110" s="299" t="s">
        <v>915</v>
      </c>
      <c r="I110" s="299" t="s">
        <v>877</v>
      </c>
      <c r="J110" s="299">
        <v>50</v>
      </c>
      <c r="K110" s="313"/>
    </row>
    <row r="111" s="1" customFormat="1" ht="15" customHeight="1">
      <c r="B111" s="322"/>
      <c r="C111" s="299" t="s">
        <v>902</v>
      </c>
      <c r="D111" s="299"/>
      <c r="E111" s="299"/>
      <c r="F111" s="321" t="s">
        <v>881</v>
      </c>
      <c r="G111" s="299"/>
      <c r="H111" s="299" t="s">
        <v>915</v>
      </c>
      <c r="I111" s="299" t="s">
        <v>877</v>
      </c>
      <c r="J111" s="299">
        <v>50</v>
      </c>
      <c r="K111" s="313"/>
    </row>
    <row r="112" s="1" customFormat="1" ht="15" customHeight="1">
      <c r="B112" s="322"/>
      <c r="C112" s="299" t="s">
        <v>900</v>
      </c>
      <c r="D112" s="299"/>
      <c r="E112" s="299"/>
      <c r="F112" s="321" t="s">
        <v>881</v>
      </c>
      <c r="G112" s="299"/>
      <c r="H112" s="299" t="s">
        <v>915</v>
      </c>
      <c r="I112" s="299" t="s">
        <v>877</v>
      </c>
      <c r="J112" s="299">
        <v>50</v>
      </c>
      <c r="K112" s="313"/>
    </row>
    <row r="113" s="1" customFormat="1" ht="15" customHeight="1">
      <c r="B113" s="322"/>
      <c r="C113" s="299" t="s">
        <v>54</v>
      </c>
      <c r="D113" s="299"/>
      <c r="E113" s="299"/>
      <c r="F113" s="321" t="s">
        <v>875</v>
      </c>
      <c r="G113" s="299"/>
      <c r="H113" s="299" t="s">
        <v>916</v>
      </c>
      <c r="I113" s="299" t="s">
        <v>877</v>
      </c>
      <c r="J113" s="299">
        <v>20</v>
      </c>
      <c r="K113" s="313"/>
    </row>
    <row r="114" s="1" customFormat="1" ht="15" customHeight="1">
      <c r="B114" s="322"/>
      <c r="C114" s="299" t="s">
        <v>917</v>
      </c>
      <c r="D114" s="299"/>
      <c r="E114" s="299"/>
      <c r="F114" s="321" t="s">
        <v>875</v>
      </c>
      <c r="G114" s="299"/>
      <c r="H114" s="299" t="s">
        <v>918</v>
      </c>
      <c r="I114" s="299" t="s">
        <v>877</v>
      </c>
      <c r="J114" s="299">
        <v>120</v>
      </c>
      <c r="K114" s="313"/>
    </row>
    <row r="115" s="1" customFormat="1" ht="15" customHeight="1">
      <c r="B115" s="322"/>
      <c r="C115" s="299" t="s">
        <v>39</v>
      </c>
      <c r="D115" s="299"/>
      <c r="E115" s="299"/>
      <c r="F115" s="321" t="s">
        <v>875</v>
      </c>
      <c r="G115" s="299"/>
      <c r="H115" s="299" t="s">
        <v>919</v>
      </c>
      <c r="I115" s="299" t="s">
        <v>910</v>
      </c>
      <c r="J115" s="299"/>
      <c r="K115" s="313"/>
    </row>
    <row r="116" s="1" customFormat="1" ht="15" customHeight="1">
      <c r="B116" s="322"/>
      <c r="C116" s="299" t="s">
        <v>49</v>
      </c>
      <c r="D116" s="299"/>
      <c r="E116" s="299"/>
      <c r="F116" s="321" t="s">
        <v>875</v>
      </c>
      <c r="G116" s="299"/>
      <c r="H116" s="299" t="s">
        <v>920</v>
      </c>
      <c r="I116" s="299" t="s">
        <v>910</v>
      </c>
      <c r="J116" s="299"/>
      <c r="K116" s="313"/>
    </row>
    <row r="117" s="1" customFormat="1" ht="15" customHeight="1">
      <c r="B117" s="322"/>
      <c r="C117" s="299" t="s">
        <v>58</v>
      </c>
      <c r="D117" s="299"/>
      <c r="E117" s="299"/>
      <c r="F117" s="321" t="s">
        <v>875</v>
      </c>
      <c r="G117" s="299"/>
      <c r="H117" s="299" t="s">
        <v>921</v>
      </c>
      <c r="I117" s="299" t="s">
        <v>922</v>
      </c>
      <c r="J117" s="299"/>
      <c r="K117" s="313"/>
    </row>
    <row r="118" s="1" customFormat="1" ht="15" customHeight="1">
      <c r="B118" s="325"/>
      <c r="C118" s="331"/>
      <c r="D118" s="331"/>
      <c r="E118" s="331"/>
      <c r="F118" s="331"/>
      <c r="G118" s="331"/>
      <c r="H118" s="331"/>
      <c r="I118" s="331"/>
      <c r="J118" s="331"/>
      <c r="K118" s="327"/>
    </row>
    <row r="119" s="1" customFormat="1" ht="18.75" customHeight="1">
      <c r="B119" s="332"/>
      <c r="C119" s="296"/>
      <c r="D119" s="296"/>
      <c r="E119" s="296"/>
      <c r="F119" s="333"/>
      <c r="G119" s="296"/>
      <c r="H119" s="296"/>
      <c r="I119" s="296"/>
      <c r="J119" s="296"/>
      <c r="K119" s="332"/>
    </row>
    <row r="120" s="1" customFormat="1" ht="18.75" customHeight="1">
      <c r="B120" s="307"/>
      <c r="C120" s="307"/>
      <c r="D120" s="307"/>
      <c r="E120" s="307"/>
      <c r="F120" s="307"/>
      <c r="G120" s="307"/>
      <c r="H120" s="307"/>
      <c r="I120" s="307"/>
      <c r="J120" s="307"/>
      <c r="K120" s="307"/>
    </row>
    <row r="121" s="1" customFormat="1" ht="7.5" customHeight="1">
      <c r="B121" s="334"/>
      <c r="C121" s="335"/>
      <c r="D121" s="335"/>
      <c r="E121" s="335"/>
      <c r="F121" s="335"/>
      <c r="G121" s="335"/>
      <c r="H121" s="335"/>
      <c r="I121" s="335"/>
      <c r="J121" s="335"/>
      <c r="K121" s="336"/>
    </row>
    <row r="122" s="1" customFormat="1" ht="45" customHeight="1">
      <c r="B122" s="337"/>
      <c r="C122" s="290" t="s">
        <v>923</v>
      </c>
      <c r="D122" s="290"/>
      <c r="E122" s="290"/>
      <c r="F122" s="290"/>
      <c r="G122" s="290"/>
      <c r="H122" s="290"/>
      <c r="I122" s="290"/>
      <c r="J122" s="290"/>
      <c r="K122" s="338"/>
    </row>
    <row r="123" s="1" customFormat="1" ht="17.25" customHeight="1">
      <c r="B123" s="339"/>
      <c r="C123" s="314" t="s">
        <v>869</v>
      </c>
      <c r="D123" s="314"/>
      <c r="E123" s="314"/>
      <c r="F123" s="314" t="s">
        <v>870</v>
      </c>
      <c r="G123" s="315"/>
      <c r="H123" s="314" t="s">
        <v>55</v>
      </c>
      <c r="I123" s="314" t="s">
        <v>58</v>
      </c>
      <c r="J123" s="314" t="s">
        <v>871</v>
      </c>
      <c r="K123" s="340"/>
    </row>
    <row r="124" s="1" customFormat="1" ht="17.25" customHeight="1">
      <c r="B124" s="339"/>
      <c r="C124" s="316" t="s">
        <v>872</v>
      </c>
      <c r="D124" s="316"/>
      <c r="E124" s="316"/>
      <c r="F124" s="317" t="s">
        <v>873</v>
      </c>
      <c r="G124" s="318"/>
      <c r="H124" s="316"/>
      <c r="I124" s="316"/>
      <c r="J124" s="316" t="s">
        <v>874</v>
      </c>
      <c r="K124" s="340"/>
    </row>
    <row r="125" s="1" customFormat="1" ht="5.25" customHeight="1">
      <c r="B125" s="341"/>
      <c r="C125" s="319"/>
      <c r="D125" s="319"/>
      <c r="E125" s="319"/>
      <c r="F125" s="319"/>
      <c r="G125" s="299"/>
      <c r="H125" s="319"/>
      <c r="I125" s="319"/>
      <c r="J125" s="319"/>
      <c r="K125" s="342"/>
    </row>
    <row r="126" s="1" customFormat="1" ht="15" customHeight="1">
      <c r="B126" s="341"/>
      <c r="C126" s="299" t="s">
        <v>878</v>
      </c>
      <c r="D126" s="319"/>
      <c r="E126" s="319"/>
      <c r="F126" s="321" t="s">
        <v>875</v>
      </c>
      <c r="G126" s="299"/>
      <c r="H126" s="299" t="s">
        <v>915</v>
      </c>
      <c r="I126" s="299" t="s">
        <v>877</v>
      </c>
      <c r="J126" s="299">
        <v>120</v>
      </c>
      <c r="K126" s="343"/>
    </row>
    <row r="127" s="1" customFormat="1" ht="15" customHeight="1">
      <c r="B127" s="341"/>
      <c r="C127" s="299" t="s">
        <v>924</v>
      </c>
      <c r="D127" s="299"/>
      <c r="E127" s="299"/>
      <c r="F127" s="321" t="s">
        <v>875</v>
      </c>
      <c r="G127" s="299"/>
      <c r="H127" s="299" t="s">
        <v>925</v>
      </c>
      <c r="I127" s="299" t="s">
        <v>877</v>
      </c>
      <c r="J127" s="299" t="s">
        <v>926</v>
      </c>
      <c r="K127" s="343"/>
    </row>
    <row r="128" s="1" customFormat="1" ht="15" customHeight="1">
      <c r="B128" s="341"/>
      <c r="C128" s="299" t="s">
        <v>823</v>
      </c>
      <c r="D128" s="299"/>
      <c r="E128" s="299"/>
      <c r="F128" s="321" t="s">
        <v>875</v>
      </c>
      <c r="G128" s="299"/>
      <c r="H128" s="299" t="s">
        <v>927</v>
      </c>
      <c r="I128" s="299" t="s">
        <v>877</v>
      </c>
      <c r="J128" s="299" t="s">
        <v>926</v>
      </c>
      <c r="K128" s="343"/>
    </row>
    <row r="129" s="1" customFormat="1" ht="15" customHeight="1">
      <c r="B129" s="341"/>
      <c r="C129" s="299" t="s">
        <v>886</v>
      </c>
      <c r="D129" s="299"/>
      <c r="E129" s="299"/>
      <c r="F129" s="321" t="s">
        <v>881</v>
      </c>
      <c r="G129" s="299"/>
      <c r="H129" s="299" t="s">
        <v>887</v>
      </c>
      <c r="I129" s="299" t="s">
        <v>877</v>
      </c>
      <c r="J129" s="299">
        <v>15</v>
      </c>
      <c r="K129" s="343"/>
    </row>
    <row r="130" s="1" customFormat="1" ht="15" customHeight="1">
      <c r="B130" s="341"/>
      <c r="C130" s="323" t="s">
        <v>888</v>
      </c>
      <c r="D130" s="323"/>
      <c r="E130" s="323"/>
      <c r="F130" s="324" t="s">
        <v>881</v>
      </c>
      <c r="G130" s="323"/>
      <c r="H130" s="323" t="s">
        <v>889</v>
      </c>
      <c r="I130" s="323" t="s">
        <v>877</v>
      </c>
      <c r="J130" s="323">
        <v>15</v>
      </c>
      <c r="K130" s="343"/>
    </row>
    <row r="131" s="1" customFormat="1" ht="15" customHeight="1">
      <c r="B131" s="341"/>
      <c r="C131" s="323" t="s">
        <v>890</v>
      </c>
      <c r="D131" s="323"/>
      <c r="E131" s="323"/>
      <c r="F131" s="324" t="s">
        <v>881</v>
      </c>
      <c r="G131" s="323"/>
      <c r="H131" s="323" t="s">
        <v>891</v>
      </c>
      <c r="I131" s="323" t="s">
        <v>877</v>
      </c>
      <c r="J131" s="323">
        <v>20</v>
      </c>
      <c r="K131" s="343"/>
    </row>
    <row r="132" s="1" customFormat="1" ht="15" customHeight="1">
      <c r="B132" s="341"/>
      <c r="C132" s="323" t="s">
        <v>892</v>
      </c>
      <c r="D132" s="323"/>
      <c r="E132" s="323"/>
      <c r="F132" s="324" t="s">
        <v>881</v>
      </c>
      <c r="G132" s="323"/>
      <c r="H132" s="323" t="s">
        <v>893</v>
      </c>
      <c r="I132" s="323" t="s">
        <v>877</v>
      </c>
      <c r="J132" s="323">
        <v>20</v>
      </c>
      <c r="K132" s="343"/>
    </row>
    <row r="133" s="1" customFormat="1" ht="15" customHeight="1">
      <c r="B133" s="341"/>
      <c r="C133" s="299" t="s">
        <v>880</v>
      </c>
      <c r="D133" s="299"/>
      <c r="E133" s="299"/>
      <c r="F133" s="321" t="s">
        <v>881</v>
      </c>
      <c r="G133" s="299"/>
      <c r="H133" s="299" t="s">
        <v>915</v>
      </c>
      <c r="I133" s="299" t="s">
        <v>877</v>
      </c>
      <c r="J133" s="299">
        <v>50</v>
      </c>
      <c r="K133" s="343"/>
    </row>
    <row r="134" s="1" customFormat="1" ht="15" customHeight="1">
      <c r="B134" s="341"/>
      <c r="C134" s="299" t="s">
        <v>894</v>
      </c>
      <c r="D134" s="299"/>
      <c r="E134" s="299"/>
      <c r="F134" s="321" t="s">
        <v>881</v>
      </c>
      <c r="G134" s="299"/>
      <c r="H134" s="299" t="s">
        <v>915</v>
      </c>
      <c r="I134" s="299" t="s">
        <v>877</v>
      </c>
      <c r="J134" s="299">
        <v>50</v>
      </c>
      <c r="K134" s="343"/>
    </row>
    <row r="135" s="1" customFormat="1" ht="15" customHeight="1">
      <c r="B135" s="341"/>
      <c r="C135" s="299" t="s">
        <v>900</v>
      </c>
      <c r="D135" s="299"/>
      <c r="E135" s="299"/>
      <c r="F135" s="321" t="s">
        <v>881</v>
      </c>
      <c r="G135" s="299"/>
      <c r="H135" s="299" t="s">
        <v>915</v>
      </c>
      <c r="I135" s="299" t="s">
        <v>877</v>
      </c>
      <c r="J135" s="299">
        <v>50</v>
      </c>
      <c r="K135" s="343"/>
    </row>
    <row r="136" s="1" customFormat="1" ht="15" customHeight="1">
      <c r="B136" s="341"/>
      <c r="C136" s="299" t="s">
        <v>902</v>
      </c>
      <c r="D136" s="299"/>
      <c r="E136" s="299"/>
      <c r="F136" s="321" t="s">
        <v>881</v>
      </c>
      <c r="G136" s="299"/>
      <c r="H136" s="299" t="s">
        <v>915</v>
      </c>
      <c r="I136" s="299" t="s">
        <v>877</v>
      </c>
      <c r="J136" s="299">
        <v>50</v>
      </c>
      <c r="K136" s="343"/>
    </row>
    <row r="137" s="1" customFormat="1" ht="15" customHeight="1">
      <c r="B137" s="341"/>
      <c r="C137" s="299" t="s">
        <v>903</v>
      </c>
      <c r="D137" s="299"/>
      <c r="E137" s="299"/>
      <c r="F137" s="321" t="s">
        <v>881</v>
      </c>
      <c r="G137" s="299"/>
      <c r="H137" s="299" t="s">
        <v>928</v>
      </c>
      <c r="I137" s="299" t="s">
        <v>877</v>
      </c>
      <c r="J137" s="299">
        <v>255</v>
      </c>
      <c r="K137" s="343"/>
    </row>
    <row r="138" s="1" customFormat="1" ht="15" customHeight="1">
      <c r="B138" s="341"/>
      <c r="C138" s="299" t="s">
        <v>905</v>
      </c>
      <c r="D138" s="299"/>
      <c r="E138" s="299"/>
      <c r="F138" s="321" t="s">
        <v>875</v>
      </c>
      <c r="G138" s="299"/>
      <c r="H138" s="299" t="s">
        <v>929</v>
      </c>
      <c r="I138" s="299" t="s">
        <v>907</v>
      </c>
      <c r="J138" s="299"/>
      <c r="K138" s="343"/>
    </row>
    <row r="139" s="1" customFormat="1" ht="15" customHeight="1">
      <c r="B139" s="341"/>
      <c r="C139" s="299" t="s">
        <v>908</v>
      </c>
      <c r="D139" s="299"/>
      <c r="E139" s="299"/>
      <c r="F139" s="321" t="s">
        <v>875</v>
      </c>
      <c r="G139" s="299"/>
      <c r="H139" s="299" t="s">
        <v>930</v>
      </c>
      <c r="I139" s="299" t="s">
        <v>910</v>
      </c>
      <c r="J139" s="299"/>
      <c r="K139" s="343"/>
    </row>
    <row r="140" s="1" customFormat="1" ht="15" customHeight="1">
      <c r="B140" s="341"/>
      <c r="C140" s="299" t="s">
        <v>911</v>
      </c>
      <c r="D140" s="299"/>
      <c r="E140" s="299"/>
      <c r="F140" s="321" t="s">
        <v>875</v>
      </c>
      <c r="G140" s="299"/>
      <c r="H140" s="299" t="s">
        <v>911</v>
      </c>
      <c r="I140" s="299" t="s">
        <v>910</v>
      </c>
      <c r="J140" s="299"/>
      <c r="K140" s="343"/>
    </row>
    <row r="141" s="1" customFormat="1" ht="15" customHeight="1">
      <c r="B141" s="341"/>
      <c r="C141" s="299" t="s">
        <v>39</v>
      </c>
      <c r="D141" s="299"/>
      <c r="E141" s="299"/>
      <c r="F141" s="321" t="s">
        <v>875</v>
      </c>
      <c r="G141" s="299"/>
      <c r="H141" s="299" t="s">
        <v>931</v>
      </c>
      <c r="I141" s="299" t="s">
        <v>910</v>
      </c>
      <c r="J141" s="299"/>
      <c r="K141" s="343"/>
    </row>
    <row r="142" s="1" customFormat="1" ht="15" customHeight="1">
      <c r="B142" s="341"/>
      <c r="C142" s="299" t="s">
        <v>932</v>
      </c>
      <c r="D142" s="299"/>
      <c r="E142" s="299"/>
      <c r="F142" s="321" t="s">
        <v>875</v>
      </c>
      <c r="G142" s="299"/>
      <c r="H142" s="299" t="s">
        <v>933</v>
      </c>
      <c r="I142" s="299" t="s">
        <v>910</v>
      </c>
      <c r="J142" s="299"/>
      <c r="K142" s="343"/>
    </row>
    <row r="143" s="1" customFormat="1" ht="15" customHeight="1">
      <c r="B143" s="344"/>
      <c r="C143" s="345"/>
      <c r="D143" s="345"/>
      <c r="E143" s="345"/>
      <c r="F143" s="345"/>
      <c r="G143" s="345"/>
      <c r="H143" s="345"/>
      <c r="I143" s="345"/>
      <c r="J143" s="345"/>
      <c r="K143" s="346"/>
    </row>
    <row r="144" s="1" customFormat="1" ht="18.75" customHeight="1">
      <c r="B144" s="296"/>
      <c r="C144" s="296"/>
      <c r="D144" s="296"/>
      <c r="E144" s="296"/>
      <c r="F144" s="333"/>
      <c r="G144" s="296"/>
      <c r="H144" s="296"/>
      <c r="I144" s="296"/>
      <c r="J144" s="296"/>
      <c r="K144" s="296"/>
    </row>
    <row r="145" s="1" customFormat="1" ht="18.75" customHeight="1">
      <c r="B145" s="307"/>
      <c r="C145" s="307"/>
      <c r="D145" s="307"/>
      <c r="E145" s="307"/>
      <c r="F145" s="307"/>
      <c r="G145" s="307"/>
      <c r="H145" s="307"/>
      <c r="I145" s="307"/>
      <c r="J145" s="307"/>
      <c r="K145" s="307"/>
    </row>
    <row r="146" s="1" customFormat="1" ht="7.5" customHeight="1">
      <c r="B146" s="308"/>
      <c r="C146" s="309"/>
      <c r="D146" s="309"/>
      <c r="E146" s="309"/>
      <c r="F146" s="309"/>
      <c r="G146" s="309"/>
      <c r="H146" s="309"/>
      <c r="I146" s="309"/>
      <c r="J146" s="309"/>
      <c r="K146" s="310"/>
    </row>
    <row r="147" s="1" customFormat="1" ht="45" customHeight="1">
      <c r="B147" s="311"/>
      <c r="C147" s="312" t="s">
        <v>934</v>
      </c>
      <c r="D147" s="312"/>
      <c r="E147" s="312"/>
      <c r="F147" s="312"/>
      <c r="G147" s="312"/>
      <c r="H147" s="312"/>
      <c r="I147" s="312"/>
      <c r="J147" s="312"/>
      <c r="K147" s="313"/>
    </row>
    <row r="148" s="1" customFormat="1" ht="17.25" customHeight="1">
      <c r="B148" s="311"/>
      <c r="C148" s="314" t="s">
        <v>869</v>
      </c>
      <c r="D148" s="314"/>
      <c r="E148" s="314"/>
      <c r="F148" s="314" t="s">
        <v>870</v>
      </c>
      <c r="G148" s="315"/>
      <c r="H148" s="314" t="s">
        <v>55</v>
      </c>
      <c r="I148" s="314" t="s">
        <v>58</v>
      </c>
      <c r="J148" s="314" t="s">
        <v>871</v>
      </c>
      <c r="K148" s="313"/>
    </row>
    <row r="149" s="1" customFormat="1" ht="17.25" customHeight="1">
      <c r="B149" s="311"/>
      <c r="C149" s="316" t="s">
        <v>872</v>
      </c>
      <c r="D149" s="316"/>
      <c r="E149" s="316"/>
      <c r="F149" s="317" t="s">
        <v>873</v>
      </c>
      <c r="G149" s="318"/>
      <c r="H149" s="316"/>
      <c r="I149" s="316"/>
      <c r="J149" s="316" t="s">
        <v>874</v>
      </c>
      <c r="K149" s="313"/>
    </row>
    <row r="150" s="1" customFormat="1" ht="5.25" customHeight="1">
      <c r="B150" s="322"/>
      <c r="C150" s="319"/>
      <c r="D150" s="319"/>
      <c r="E150" s="319"/>
      <c r="F150" s="319"/>
      <c r="G150" s="320"/>
      <c r="H150" s="319"/>
      <c r="I150" s="319"/>
      <c r="J150" s="319"/>
      <c r="K150" s="343"/>
    </row>
    <row r="151" s="1" customFormat="1" ht="15" customHeight="1">
      <c r="B151" s="322"/>
      <c r="C151" s="347" t="s">
        <v>878</v>
      </c>
      <c r="D151" s="299"/>
      <c r="E151" s="299"/>
      <c r="F151" s="348" t="s">
        <v>875</v>
      </c>
      <c r="G151" s="299"/>
      <c r="H151" s="347" t="s">
        <v>915</v>
      </c>
      <c r="I151" s="347" t="s">
        <v>877</v>
      </c>
      <c r="J151" s="347">
        <v>120</v>
      </c>
      <c r="K151" s="343"/>
    </row>
    <row r="152" s="1" customFormat="1" ht="15" customHeight="1">
      <c r="B152" s="322"/>
      <c r="C152" s="347" t="s">
        <v>924</v>
      </c>
      <c r="D152" s="299"/>
      <c r="E152" s="299"/>
      <c r="F152" s="348" t="s">
        <v>875</v>
      </c>
      <c r="G152" s="299"/>
      <c r="H152" s="347" t="s">
        <v>935</v>
      </c>
      <c r="I152" s="347" t="s">
        <v>877</v>
      </c>
      <c r="J152" s="347" t="s">
        <v>926</v>
      </c>
      <c r="K152" s="343"/>
    </row>
    <row r="153" s="1" customFormat="1" ht="15" customHeight="1">
      <c r="B153" s="322"/>
      <c r="C153" s="347" t="s">
        <v>823</v>
      </c>
      <c r="D153" s="299"/>
      <c r="E153" s="299"/>
      <c r="F153" s="348" t="s">
        <v>875</v>
      </c>
      <c r="G153" s="299"/>
      <c r="H153" s="347" t="s">
        <v>936</v>
      </c>
      <c r="I153" s="347" t="s">
        <v>877</v>
      </c>
      <c r="J153" s="347" t="s">
        <v>926</v>
      </c>
      <c r="K153" s="343"/>
    </row>
    <row r="154" s="1" customFormat="1" ht="15" customHeight="1">
      <c r="B154" s="322"/>
      <c r="C154" s="347" t="s">
        <v>880</v>
      </c>
      <c r="D154" s="299"/>
      <c r="E154" s="299"/>
      <c r="F154" s="348" t="s">
        <v>881</v>
      </c>
      <c r="G154" s="299"/>
      <c r="H154" s="347" t="s">
        <v>915</v>
      </c>
      <c r="I154" s="347" t="s">
        <v>877</v>
      </c>
      <c r="J154" s="347">
        <v>50</v>
      </c>
      <c r="K154" s="343"/>
    </row>
    <row r="155" s="1" customFormat="1" ht="15" customHeight="1">
      <c r="B155" s="322"/>
      <c r="C155" s="347" t="s">
        <v>883</v>
      </c>
      <c r="D155" s="299"/>
      <c r="E155" s="299"/>
      <c r="F155" s="348" t="s">
        <v>875</v>
      </c>
      <c r="G155" s="299"/>
      <c r="H155" s="347" t="s">
        <v>915</v>
      </c>
      <c r="I155" s="347" t="s">
        <v>885</v>
      </c>
      <c r="J155" s="347"/>
      <c r="K155" s="343"/>
    </row>
    <row r="156" s="1" customFormat="1" ht="15" customHeight="1">
      <c r="B156" s="322"/>
      <c r="C156" s="347" t="s">
        <v>894</v>
      </c>
      <c r="D156" s="299"/>
      <c r="E156" s="299"/>
      <c r="F156" s="348" t="s">
        <v>881</v>
      </c>
      <c r="G156" s="299"/>
      <c r="H156" s="347" t="s">
        <v>915</v>
      </c>
      <c r="I156" s="347" t="s">
        <v>877</v>
      </c>
      <c r="J156" s="347">
        <v>50</v>
      </c>
      <c r="K156" s="343"/>
    </row>
    <row r="157" s="1" customFormat="1" ht="15" customHeight="1">
      <c r="B157" s="322"/>
      <c r="C157" s="347" t="s">
        <v>902</v>
      </c>
      <c r="D157" s="299"/>
      <c r="E157" s="299"/>
      <c r="F157" s="348" t="s">
        <v>881</v>
      </c>
      <c r="G157" s="299"/>
      <c r="H157" s="347" t="s">
        <v>915</v>
      </c>
      <c r="I157" s="347" t="s">
        <v>877</v>
      </c>
      <c r="J157" s="347">
        <v>50</v>
      </c>
      <c r="K157" s="343"/>
    </row>
    <row r="158" s="1" customFormat="1" ht="15" customHeight="1">
      <c r="B158" s="322"/>
      <c r="C158" s="347" t="s">
        <v>900</v>
      </c>
      <c r="D158" s="299"/>
      <c r="E158" s="299"/>
      <c r="F158" s="348" t="s">
        <v>881</v>
      </c>
      <c r="G158" s="299"/>
      <c r="H158" s="347" t="s">
        <v>915</v>
      </c>
      <c r="I158" s="347" t="s">
        <v>877</v>
      </c>
      <c r="J158" s="347">
        <v>50</v>
      </c>
      <c r="K158" s="343"/>
    </row>
    <row r="159" s="1" customFormat="1" ht="15" customHeight="1">
      <c r="B159" s="322"/>
      <c r="C159" s="347" t="s">
        <v>97</v>
      </c>
      <c r="D159" s="299"/>
      <c r="E159" s="299"/>
      <c r="F159" s="348" t="s">
        <v>875</v>
      </c>
      <c r="G159" s="299"/>
      <c r="H159" s="347" t="s">
        <v>937</v>
      </c>
      <c r="I159" s="347" t="s">
        <v>877</v>
      </c>
      <c r="J159" s="347" t="s">
        <v>938</v>
      </c>
      <c r="K159" s="343"/>
    </row>
    <row r="160" s="1" customFormat="1" ht="15" customHeight="1">
      <c r="B160" s="322"/>
      <c r="C160" s="347" t="s">
        <v>939</v>
      </c>
      <c r="D160" s="299"/>
      <c r="E160" s="299"/>
      <c r="F160" s="348" t="s">
        <v>875</v>
      </c>
      <c r="G160" s="299"/>
      <c r="H160" s="347" t="s">
        <v>940</v>
      </c>
      <c r="I160" s="347" t="s">
        <v>910</v>
      </c>
      <c r="J160" s="347"/>
      <c r="K160" s="343"/>
    </row>
    <row r="161" s="1" customFormat="1" ht="15" customHeight="1">
      <c r="B161" s="349"/>
      <c r="C161" s="331"/>
      <c r="D161" s="331"/>
      <c r="E161" s="331"/>
      <c r="F161" s="331"/>
      <c r="G161" s="331"/>
      <c r="H161" s="331"/>
      <c r="I161" s="331"/>
      <c r="J161" s="331"/>
      <c r="K161" s="350"/>
    </row>
    <row r="162" s="1" customFormat="1" ht="18.75" customHeight="1">
      <c r="B162" s="296"/>
      <c r="C162" s="299"/>
      <c r="D162" s="299"/>
      <c r="E162" s="299"/>
      <c r="F162" s="321"/>
      <c r="G162" s="299"/>
      <c r="H162" s="299"/>
      <c r="I162" s="299"/>
      <c r="J162" s="299"/>
      <c r="K162" s="296"/>
    </row>
    <row r="163" s="1" customFormat="1" ht="18.75" customHeight="1">
      <c r="B163" s="307"/>
      <c r="C163" s="307"/>
      <c r="D163" s="307"/>
      <c r="E163" s="307"/>
      <c r="F163" s="307"/>
      <c r="G163" s="307"/>
      <c r="H163" s="307"/>
      <c r="I163" s="307"/>
      <c r="J163" s="307"/>
      <c r="K163" s="307"/>
    </row>
    <row r="164" s="1" customFormat="1" ht="7.5" customHeight="1">
      <c r="B164" s="286"/>
      <c r="C164" s="287"/>
      <c r="D164" s="287"/>
      <c r="E164" s="287"/>
      <c r="F164" s="287"/>
      <c r="G164" s="287"/>
      <c r="H164" s="287"/>
      <c r="I164" s="287"/>
      <c r="J164" s="287"/>
      <c r="K164" s="288"/>
    </row>
    <row r="165" s="1" customFormat="1" ht="45" customHeight="1">
      <c r="B165" s="289"/>
      <c r="C165" s="290" t="s">
        <v>941</v>
      </c>
      <c r="D165" s="290"/>
      <c r="E165" s="290"/>
      <c r="F165" s="290"/>
      <c r="G165" s="290"/>
      <c r="H165" s="290"/>
      <c r="I165" s="290"/>
      <c r="J165" s="290"/>
      <c r="K165" s="291"/>
    </row>
    <row r="166" s="1" customFormat="1" ht="17.25" customHeight="1">
      <c r="B166" s="289"/>
      <c r="C166" s="314" t="s">
        <v>869</v>
      </c>
      <c r="D166" s="314"/>
      <c r="E166" s="314"/>
      <c r="F166" s="314" t="s">
        <v>870</v>
      </c>
      <c r="G166" s="351"/>
      <c r="H166" s="352" t="s">
        <v>55</v>
      </c>
      <c r="I166" s="352" t="s">
        <v>58</v>
      </c>
      <c r="J166" s="314" t="s">
        <v>871</v>
      </c>
      <c r="K166" s="291"/>
    </row>
    <row r="167" s="1" customFormat="1" ht="17.25" customHeight="1">
      <c r="B167" s="292"/>
      <c r="C167" s="316" t="s">
        <v>872</v>
      </c>
      <c r="D167" s="316"/>
      <c r="E167" s="316"/>
      <c r="F167" s="317" t="s">
        <v>873</v>
      </c>
      <c r="G167" s="353"/>
      <c r="H167" s="354"/>
      <c r="I167" s="354"/>
      <c r="J167" s="316" t="s">
        <v>874</v>
      </c>
      <c r="K167" s="294"/>
    </row>
    <row r="168" s="1" customFormat="1" ht="5.25" customHeight="1">
      <c r="B168" s="322"/>
      <c r="C168" s="319"/>
      <c r="D168" s="319"/>
      <c r="E168" s="319"/>
      <c r="F168" s="319"/>
      <c r="G168" s="320"/>
      <c r="H168" s="319"/>
      <c r="I168" s="319"/>
      <c r="J168" s="319"/>
      <c r="K168" s="343"/>
    </row>
    <row r="169" s="1" customFormat="1" ht="15" customHeight="1">
      <c r="B169" s="322"/>
      <c r="C169" s="299" t="s">
        <v>878</v>
      </c>
      <c r="D169" s="299"/>
      <c r="E169" s="299"/>
      <c r="F169" s="321" t="s">
        <v>875</v>
      </c>
      <c r="G169" s="299"/>
      <c r="H169" s="299" t="s">
        <v>915</v>
      </c>
      <c r="I169" s="299" t="s">
        <v>877</v>
      </c>
      <c r="J169" s="299">
        <v>120</v>
      </c>
      <c r="K169" s="343"/>
    </row>
    <row r="170" s="1" customFormat="1" ht="15" customHeight="1">
      <c r="B170" s="322"/>
      <c r="C170" s="299" t="s">
        <v>924</v>
      </c>
      <c r="D170" s="299"/>
      <c r="E170" s="299"/>
      <c r="F170" s="321" t="s">
        <v>875</v>
      </c>
      <c r="G170" s="299"/>
      <c r="H170" s="299" t="s">
        <v>925</v>
      </c>
      <c r="I170" s="299" t="s">
        <v>877</v>
      </c>
      <c r="J170" s="299" t="s">
        <v>926</v>
      </c>
      <c r="K170" s="343"/>
    </row>
    <row r="171" s="1" customFormat="1" ht="15" customHeight="1">
      <c r="B171" s="322"/>
      <c r="C171" s="299" t="s">
        <v>823</v>
      </c>
      <c r="D171" s="299"/>
      <c r="E171" s="299"/>
      <c r="F171" s="321" t="s">
        <v>875</v>
      </c>
      <c r="G171" s="299"/>
      <c r="H171" s="299" t="s">
        <v>942</v>
      </c>
      <c r="I171" s="299" t="s">
        <v>877</v>
      </c>
      <c r="J171" s="299" t="s">
        <v>926</v>
      </c>
      <c r="K171" s="343"/>
    </row>
    <row r="172" s="1" customFormat="1" ht="15" customHeight="1">
      <c r="B172" s="322"/>
      <c r="C172" s="299" t="s">
        <v>880</v>
      </c>
      <c r="D172" s="299"/>
      <c r="E172" s="299"/>
      <c r="F172" s="321" t="s">
        <v>881</v>
      </c>
      <c r="G172" s="299"/>
      <c r="H172" s="299" t="s">
        <v>942</v>
      </c>
      <c r="I172" s="299" t="s">
        <v>877</v>
      </c>
      <c r="J172" s="299">
        <v>50</v>
      </c>
      <c r="K172" s="343"/>
    </row>
    <row r="173" s="1" customFormat="1" ht="15" customHeight="1">
      <c r="B173" s="322"/>
      <c r="C173" s="299" t="s">
        <v>883</v>
      </c>
      <c r="D173" s="299"/>
      <c r="E173" s="299"/>
      <c r="F173" s="321" t="s">
        <v>875</v>
      </c>
      <c r="G173" s="299"/>
      <c r="H173" s="299" t="s">
        <v>942</v>
      </c>
      <c r="I173" s="299" t="s">
        <v>885</v>
      </c>
      <c r="J173" s="299"/>
      <c r="K173" s="343"/>
    </row>
    <row r="174" s="1" customFormat="1" ht="15" customHeight="1">
      <c r="B174" s="322"/>
      <c r="C174" s="299" t="s">
        <v>894</v>
      </c>
      <c r="D174" s="299"/>
      <c r="E174" s="299"/>
      <c r="F174" s="321" t="s">
        <v>881</v>
      </c>
      <c r="G174" s="299"/>
      <c r="H174" s="299" t="s">
        <v>942</v>
      </c>
      <c r="I174" s="299" t="s">
        <v>877</v>
      </c>
      <c r="J174" s="299">
        <v>50</v>
      </c>
      <c r="K174" s="343"/>
    </row>
    <row r="175" s="1" customFormat="1" ht="15" customHeight="1">
      <c r="B175" s="322"/>
      <c r="C175" s="299" t="s">
        <v>902</v>
      </c>
      <c r="D175" s="299"/>
      <c r="E175" s="299"/>
      <c r="F175" s="321" t="s">
        <v>881</v>
      </c>
      <c r="G175" s="299"/>
      <c r="H175" s="299" t="s">
        <v>942</v>
      </c>
      <c r="I175" s="299" t="s">
        <v>877</v>
      </c>
      <c r="J175" s="299">
        <v>50</v>
      </c>
      <c r="K175" s="343"/>
    </row>
    <row r="176" s="1" customFormat="1" ht="15" customHeight="1">
      <c r="B176" s="322"/>
      <c r="C176" s="299" t="s">
        <v>900</v>
      </c>
      <c r="D176" s="299"/>
      <c r="E176" s="299"/>
      <c r="F176" s="321" t="s">
        <v>881</v>
      </c>
      <c r="G176" s="299"/>
      <c r="H176" s="299" t="s">
        <v>942</v>
      </c>
      <c r="I176" s="299" t="s">
        <v>877</v>
      </c>
      <c r="J176" s="299">
        <v>50</v>
      </c>
      <c r="K176" s="343"/>
    </row>
    <row r="177" s="1" customFormat="1" ht="15" customHeight="1">
      <c r="B177" s="322"/>
      <c r="C177" s="299" t="s">
        <v>102</v>
      </c>
      <c r="D177" s="299"/>
      <c r="E177" s="299"/>
      <c r="F177" s="321" t="s">
        <v>875</v>
      </c>
      <c r="G177" s="299"/>
      <c r="H177" s="299" t="s">
        <v>943</v>
      </c>
      <c r="I177" s="299" t="s">
        <v>944</v>
      </c>
      <c r="J177" s="299"/>
      <c r="K177" s="343"/>
    </row>
    <row r="178" s="1" customFormat="1" ht="15" customHeight="1">
      <c r="B178" s="322"/>
      <c r="C178" s="299" t="s">
        <v>58</v>
      </c>
      <c r="D178" s="299"/>
      <c r="E178" s="299"/>
      <c r="F178" s="321" t="s">
        <v>875</v>
      </c>
      <c r="G178" s="299"/>
      <c r="H178" s="299" t="s">
        <v>945</v>
      </c>
      <c r="I178" s="299" t="s">
        <v>946</v>
      </c>
      <c r="J178" s="299">
        <v>1</v>
      </c>
      <c r="K178" s="343"/>
    </row>
    <row r="179" s="1" customFormat="1" ht="15" customHeight="1">
      <c r="B179" s="322"/>
      <c r="C179" s="299" t="s">
        <v>54</v>
      </c>
      <c r="D179" s="299"/>
      <c r="E179" s="299"/>
      <c r="F179" s="321" t="s">
        <v>875</v>
      </c>
      <c r="G179" s="299"/>
      <c r="H179" s="299" t="s">
        <v>947</v>
      </c>
      <c r="I179" s="299" t="s">
        <v>877</v>
      </c>
      <c r="J179" s="299">
        <v>20</v>
      </c>
      <c r="K179" s="343"/>
    </row>
    <row r="180" s="1" customFormat="1" ht="15" customHeight="1">
      <c r="B180" s="322"/>
      <c r="C180" s="299" t="s">
        <v>55</v>
      </c>
      <c r="D180" s="299"/>
      <c r="E180" s="299"/>
      <c r="F180" s="321" t="s">
        <v>875</v>
      </c>
      <c r="G180" s="299"/>
      <c r="H180" s="299" t="s">
        <v>948</v>
      </c>
      <c r="I180" s="299" t="s">
        <v>877</v>
      </c>
      <c r="J180" s="299">
        <v>255</v>
      </c>
      <c r="K180" s="343"/>
    </row>
    <row r="181" s="1" customFormat="1" ht="15" customHeight="1">
      <c r="B181" s="322"/>
      <c r="C181" s="299" t="s">
        <v>103</v>
      </c>
      <c r="D181" s="299"/>
      <c r="E181" s="299"/>
      <c r="F181" s="321" t="s">
        <v>875</v>
      </c>
      <c r="G181" s="299"/>
      <c r="H181" s="299" t="s">
        <v>839</v>
      </c>
      <c r="I181" s="299" t="s">
        <v>877</v>
      </c>
      <c r="J181" s="299">
        <v>10</v>
      </c>
      <c r="K181" s="343"/>
    </row>
    <row r="182" s="1" customFormat="1" ht="15" customHeight="1">
      <c r="B182" s="322"/>
      <c r="C182" s="299" t="s">
        <v>104</v>
      </c>
      <c r="D182" s="299"/>
      <c r="E182" s="299"/>
      <c r="F182" s="321" t="s">
        <v>875</v>
      </c>
      <c r="G182" s="299"/>
      <c r="H182" s="299" t="s">
        <v>949</v>
      </c>
      <c r="I182" s="299" t="s">
        <v>910</v>
      </c>
      <c r="J182" s="299"/>
      <c r="K182" s="343"/>
    </row>
    <row r="183" s="1" customFormat="1" ht="15" customHeight="1">
      <c r="B183" s="322"/>
      <c r="C183" s="299" t="s">
        <v>950</v>
      </c>
      <c r="D183" s="299"/>
      <c r="E183" s="299"/>
      <c r="F183" s="321" t="s">
        <v>875</v>
      </c>
      <c r="G183" s="299"/>
      <c r="H183" s="299" t="s">
        <v>951</v>
      </c>
      <c r="I183" s="299" t="s">
        <v>910</v>
      </c>
      <c r="J183" s="299"/>
      <c r="K183" s="343"/>
    </row>
    <row r="184" s="1" customFormat="1" ht="15" customHeight="1">
      <c r="B184" s="322"/>
      <c r="C184" s="299" t="s">
        <v>939</v>
      </c>
      <c r="D184" s="299"/>
      <c r="E184" s="299"/>
      <c r="F184" s="321" t="s">
        <v>875</v>
      </c>
      <c r="G184" s="299"/>
      <c r="H184" s="299" t="s">
        <v>952</v>
      </c>
      <c r="I184" s="299" t="s">
        <v>910</v>
      </c>
      <c r="J184" s="299"/>
      <c r="K184" s="343"/>
    </row>
    <row r="185" s="1" customFormat="1" ht="15" customHeight="1">
      <c r="B185" s="322"/>
      <c r="C185" s="299" t="s">
        <v>106</v>
      </c>
      <c r="D185" s="299"/>
      <c r="E185" s="299"/>
      <c r="F185" s="321" t="s">
        <v>881</v>
      </c>
      <c r="G185" s="299"/>
      <c r="H185" s="299" t="s">
        <v>953</v>
      </c>
      <c r="I185" s="299" t="s">
        <v>877</v>
      </c>
      <c r="J185" s="299">
        <v>50</v>
      </c>
      <c r="K185" s="343"/>
    </row>
    <row r="186" s="1" customFormat="1" ht="15" customHeight="1">
      <c r="B186" s="322"/>
      <c r="C186" s="299" t="s">
        <v>954</v>
      </c>
      <c r="D186" s="299"/>
      <c r="E186" s="299"/>
      <c r="F186" s="321" t="s">
        <v>881</v>
      </c>
      <c r="G186" s="299"/>
      <c r="H186" s="299" t="s">
        <v>955</v>
      </c>
      <c r="I186" s="299" t="s">
        <v>956</v>
      </c>
      <c r="J186" s="299"/>
      <c r="K186" s="343"/>
    </row>
    <row r="187" s="1" customFormat="1" ht="15" customHeight="1">
      <c r="B187" s="322"/>
      <c r="C187" s="299" t="s">
        <v>957</v>
      </c>
      <c r="D187" s="299"/>
      <c r="E187" s="299"/>
      <c r="F187" s="321" t="s">
        <v>881</v>
      </c>
      <c r="G187" s="299"/>
      <c r="H187" s="299" t="s">
        <v>958</v>
      </c>
      <c r="I187" s="299" t="s">
        <v>956</v>
      </c>
      <c r="J187" s="299"/>
      <c r="K187" s="343"/>
    </row>
    <row r="188" s="1" customFormat="1" ht="15" customHeight="1">
      <c r="B188" s="322"/>
      <c r="C188" s="299" t="s">
        <v>959</v>
      </c>
      <c r="D188" s="299"/>
      <c r="E188" s="299"/>
      <c r="F188" s="321" t="s">
        <v>881</v>
      </c>
      <c r="G188" s="299"/>
      <c r="H188" s="299" t="s">
        <v>960</v>
      </c>
      <c r="I188" s="299" t="s">
        <v>956</v>
      </c>
      <c r="J188" s="299"/>
      <c r="K188" s="343"/>
    </row>
    <row r="189" s="1" customFormat="1" ht="15" customHeight="1">
      <c r="B189" s="322"/>
      <c r="C189" s="355" t="s">
        <v>961</v>
      </c>
      <c r="D189" s="299"/>
      <c r="E189" s="299"/>
      <c r="F189" s="321" t="s">
        <v>881</v>
      </c>
      <c r="G189" s="299"/>
      <c r="H189" s="299" t="s">
        <v>962</v>
      </c>
      <c r="I189" s="299" t="s">
        <v>963</v>
      </c>
      <c r="J189" s="356" t="s">
        <v>964</v>
      </c>
      <c r="K189" s="343"/>
    </row>
    <row r="190" s="1" customFormat="1" ht="15" customHeight="1">
      <c r="B190" s="322"/>
      <c r="C190" s="306" t="s">
        <v>43</v>
      </c>
      <c r="D190" s="299"/>
      <c r="E190" s="299"/>
      <c r="F190" s="321" t="s">
        <v>875</v>
      </c>
      <c r="G190" s="299"/>
      <c r="H190" s="296" t="s">
        <v>965</v>
      </c>
      <c r="I190" s="299" t="s">
        <v>966</v>
      </c>
      <c r="J190" s="299"/>
      <c r="K190" s="343"/>
    </row>
    <row r="191" s="1" customFormat="1" ht="15" customHeight="1">
      <c r="B191" s="322"/>
      <c r="C191" s="306" t="s">
        <v>967</v>
      </c>
      <c r="D191" s="299"/>
      <c r="E191" s="299"/>
      <c r="F191" s="321" t="s">
        <v>875</v>
      </c>
      <c r="G191" s="299"/>
      <c r="H191" s="299" t="s">
        <v>968</v>
      </c>
      <c r="I191" s="299" t="s">
        <v>910</v>
      </c>
      <c r="J191" s="299"/>
      <c r="K191" s="343"/>
    </row>
    <row r="192" s="1" customFormat="1" ht="15" customHeight="1">
      <c r="B192" s="322"/>
      <c r="C192" s="306" t="s">
        <v>969</v>
      </c>
      <c r="D192" s="299"/>
      <c r="E192" s="299"/>
      <c r="F192" s="321" t="s">
        <v>875</v>
      </c>
      <c r="G192" s="299"/>
      <c r="H192" s="299" t="s">
        <v>970</v>
      </c>
      <c r="I192" s="299" t="s">
        <v>910</v>
      </c>
      <c r="J192" s="299"/>
      <c r="K192" s="343"/>
    </row>
    <row r="193" s="1" customFormat="1" ht="15" customHeight="1">
      <c r="B193" s="322"/>
      <c r="C193" s="306" t="s">
        <v>971</v>
      </c>
      <c r="D193" s="299"/>
      <c r="E193" s="299"/>
      <c r="F193" s="321" t="s">
        <v>881</v>
      </c>
      <c r="G193" s="299"/>
      <c r="H193" s="299" t="s">
        <v>972</v>
      </c>
      <c r="I193" s="299" t="s">
        <v>910</v>
      </c>
      <c r="J193" s="299"/>
      <c r="K193" s="343"/>
    </row>
    <row r="194" s="1" customFormat="1" ht="15" customHeight="1">
      <c r="B194" s="349"/>
      <c r="C194" s="357"/>
      <c r="D194" s="331"/>
      <c r="E194" s="331"/>
      <c r="F194" s="331"/>
      <c r="G194" s="331"/>
      <c r="H194" s="331"/>
      <c r="I194" s="331"/>
      <c r="J194" s="331"/>
      <c r="K194" s="350"/>
    </row>
    <row r="195" s="1" customFormat="1" ht="18.75" customHeight="1">
      <c r="B195" s="296"/>
      <c r="C195" s="299"/>
      <c r="D195" s="299"/>
      <c r="E195" s="299"/>
      <c r="F195" s="321"/>
      <c r="G195" s="299"/>
      <c r="H195" s="299"/>
      <c r="I195" s="299"/>
      <c r="J195" s="299"/>
      <c r="K195" s="296"/>
    </row>
    <row r="196" s="1" customFormat="1" ht="18.75" customHeight="1">
      <c r="B196" s="296"/>
      <c r="C196" s="299"/>
      <c r="D196" s="299"/>
      <c r="E196" s="299"/>
      <c r="F196" s="321"/>
      <c r="G196" s="299"/>
      <c r="H196" s="299"/>
      <c r="I196" s="299"/>
      <c r="J196" s="299"/>
      <c r="K196" s="296"/>
    </row>
    <row r="197" s="1" customFormat="1" ht="18.75" customHeight="1">
      <c r="B197" s="307"/>
      <c r="C197" s="307"/>
      <c r="D197" s="307"/>
      <c r="E197" s="307"/>
      <c r="F197" s="307"/>
      <c r="G197" s="307"/>
      <c r="H197" s="307"/>
      <c r="I197" s="307"/>
      <c r="J197" s="307"/>
      <c r="K197" s="307"/>
    </row>
    <row r="198" s="1" customFormat="1" ht="13.5">
      <c r="B198" s="286"/>
      <c r="C198" s="287"/>
      <c r="D198" s="287"/>
      <c r="E198" s="287"/>
      <c r="F198" s="287"/>
      <c r="G198" s="287"/>
      <c r="H198" s="287"/>
      <c r="I198" s="287"/>
      <c r="J198" s="287"/>
      <c r="K198" s="288"/>
    </row>
    <row r="199" s="1" customFormat="1" ht="21">
      <c r="B199" s="289"/>
      <c r="C199" s="290" t="s">
        <v>973</v>
      </c>
      <c r="D199" s="290"/>
      <c r="E199" s="290"/>
      <c r="F199" s="290"/>
      <c r="G199" s="290"/>
      <c r="H199" s="290"/>
      <c r="I199" s="290"/>
      <c r="J199" s="290"/>
      <c r="K199" s="291"/>
    </row>
    <row r="200" s="1" customFormat="1" ht="25.5" customHeight="1">
      <c r="B200" s="289"/>
      <c r="C200" s="358" t="s">
        <v>974</v>
      </c>
      <c r="D200" s="358"/>
      <c r="E200" s="358"/>
      <c r="F200" s="358" t="s">
        <v>975</v>
      </c>
      <c r="G200" s="359"/>
      <c r="H200" s="358" t="s">
        <v>976</v>
      </c>
      <c r="I200" s="358"/>
      <c r="J200" s="358"/>
      <c r="K200" s="291"/>
    </row>
    <row r="201" s="1" customFormat="1" ht="5.25" customHeight="1">
      <c r="B201" s="322"/>
      <c r="C201" s="319"/>
      <c r="D201" s="319"/>
      <c r="E201" s="319"/>
      <c r="F201" s="319"/>
      <c r="G201" s="299"/>
      <c r="H201" s="319"/>
      <c r="I201" s="319"/>
      <c r="J201" s="319"/>
      <c r="K201" s="343"/>
    </row>
    <row r="202" s="1" customFormat="1" ht="15" customHeight="1">
      <c r="B202" s="322"/>
      <c r="C202" s="299" t="s">
        <v>966</v>
      </c>
      <c r="D202" s="299"/>
      <c r="E202" s="299"/>
      <c r="F202" s="321" t="s">
        <v>44</v>
      </c>
      <c r="G202" s="299"/>
      <c r="H202" s="299" t="s">
        <v>977</v>
      </c>
      <c r="I202" s="299"/>
      <c r="J202" s="299"/>
      <c r="K202" s="343"/>
    </row>
    <row r="203" s="1" customFormat="1" ht="15" customHeight="1">
      <c r="B203" s="322"/>
      <c r="C203" s="328"/>
      <c r="D203" s="299"/>
      <c r="E203" s="299"/>
      <c r="F203" s="321" t="s">
        <v>45</v>
      </c>
      <c r="G203" s="299"/>
      <c r="H203" s="299" t="s">
        <v>978</v>
      </c>
      <c r="I203" s="299"/>
      <c r="J203" s="299"/>
      <c r="K203" s="343"/>
    </row>
    <row r="204" s="1" customFormat="1" ht="15" customHeight="1">
      <c r="B204" s="322"/>
      <c r="C204" s="328"/>
      <c r="D204" s="299"/>
      <c r="E204" s="299"/>
      <c r="F204" s="321" t="s">
        <v>48</v>
      </c>
      <c r="G204" s="299"/>
      <c r="H204" s="299" t="s">
        <v>979</v>
      </c>
      <c r="I204" s="299"/>
      <c r="J204" s="299"/>
      <c r="K204" s="343"/>
    </row>
    <row r="205" s="1" customFormat="1" ht="15" customHeight="1">
      <c r="B205" s="322"/>
      <c r="C205" s="299"/>
      <c r="D205" s="299"/>
      <c r="E205" s="299"/>
      <c r="F205" s="321" t="s">
        <v>46</v>
      </c>
      <c r="G205" s="299"/>
      <c r="H205" s="299" t="s">
        <v>980</v>
      </c>
      <c r="I205" s="299"/>
      <c r="J205" s="299"/>
      <c r="K205" s="343"/>
    </row>
    <row r="206" s="1" customFormat="1" ht="15" customHeight="1">
      <c r="B206" s="322"/>
      <c r="C206" s="299"/>
      <c r="D206" s="299"/>
      <c r="E206" s="299"/>
      <c r="F206" s="321" t="s">
        <v>47</v>
      </c>
      <c r="G206" s="299"/>
      <c r="H206" s="299" t="s">
        <v>981</v>
      </c>
      <c r="I206" s="299"/>
      <c r="J206" s="299"/>
      <c r="K206" s="343"/>
    </row>
    <row r="207" s="1" customFormat="1" ht="15" customHeight="1">
      <c r="B207" s="322"/>
      <c r="C207" s="299"/>
      <c r="D207" s="299"/>
      <c r="E207" s="299"/>
      <c r="F207" s="321"/>
      <c r="G207" s="299"/>
      <c r="H207" s="299"/>
      <c r="I207" s="299"/>
      <c r="J207" s="299"/>
      <c r="K207" s="343"/>
    </row>
    <row r="208" s="1" customFormat="1" ht="15" customHeight="1">
      <c r="B208" s="322"/>
      <c r="C208" s="299" t="s">
        <v>922</v>
      </c>
      <c r="D208" s="299"/>
      <c r="E208" s="299"/>
      <c r="F208" s="321" t="s">
        <v>80</v>
      </c>
      <c r="G208" s="299"/>
      <c r="H208" s="299" t="s">
        <v>982</v>
      </c>
      <c r="I208" s="299"/>
      <c r="J208" s="299"/>
      <c r="K208" s="343"/>
    </row>
    <row r="209" s="1" customFormat="1" ht="15" customHeight="1">
      <c r="B209" s="322"/>
      <c r="C209" s="328"/>
      <c r="D209" s="299"/>
      <c r="E209" s="299"/>
      <c r="F209" s="321" t="s">
        <v>819</v>
      </c>
      <c r="G209" s="299"/>
      <c r="H209" s="299" t="s">
        <v>820</v>
      </c>
      <c r="I209" s="299"/>
      <c r="J209" s="299"/>
      <c r="K209" s="343"/>
    </row>
    <row r="210" s="1" customFormat="1" ht="15" customHeight="1">
      <c r="B210" s="322"/>
      <c r="C210" s="299"/>
      <c r="D210" s="299"/>
      <c r="E210" s="299"/>
      <c r="F210" s="321" t="s">
        <v>817</v>
      </c>
      <c r="G210" s="299"/>
      <c r="H210" s="299" t="s">
        <v>983</v>
      </c>
      <c r="I210" s="299"/>
      <c r="J210" s="299"/>
      <c r="K210" s="343"/>
    </row>
    <row r="211" s="1" customFormat="1" ht="15" customHeight="1">
      <c r="B211" s="360"/>
      <c r="C211" s="328"/>
      <c r="D211" s="328"/>
      <c r="E211" s="328"/>
      <c r="F211" s="321" t="s">
        <v>821</v>
      </c>
      <c r="G211" s="306"/>
      <c r="H211" s="347" t="s">
        <v>822</v>
      </c>
      <c r="I211" s="347"/>
      <c r="J211" s="347"/>
      <c r="K211" s="361"/>
    </row>
    <row r="212" s="1" customFormat="1" ht="15" customHeight="1">
      <c r="B212" s="360"/>
      <c r="C212" s="328"/>
      <c r="D212" s="328"/>
      <c r="E212" s="328"/>
      <c r="F212" s="321" t="s">
        <v>114</v>
      </c>
      <c r="G212" s="306"/>
      <c r="H212" s="347" t="s">
        <v>984</v>
      </c>
      <c r="I212" s="347"/>
      <c r="J212" s="347"/>
      <c r="K212" s="361"/>
    </row>
    <row r="213" s="1" customFormat="1" ht="15" customHeight="1">
      <c r="B213" s="360"/>
      <c r="C213" s="328"/>
      <c r="D213" s="328"/>
      <c r="E213" s="328"/>
      <c r="F213" s="362"/>
      <c r="G213" s="306"/>
      <c r="H213" s="363"/>
      <c r="I213" s="363"/>
      <c r="J213" s="363"/>
      <c r="K213" s="361"/>
    </row>
    <row r="214" s="1" customFormat="1" ht="15" customHeight="1">
      <c r="B214" s="360"/>
      <c r="C214" s="299" t="s">
        <v>946</v>
      </c>
      <c r="D214" s="328"/>
      <c r="E214" s="328"/>
      <c r="F214" s="321">
        <v>1</v>
      </c>
      <c r="G214" s="306"/>
      <c r="H214" s="347" t="s">
        <v>985</v>
      </c>
      <c r="I214" s="347"/>
      <c r="J214" s="347"/>
      <c r="K214" s="361"/>
    </row>
    <row r="215" s="1" customFormat="1" ht="15" customHeight="1">
      <c r="B215" s="360"/>
      <c r="C215" s="328"/>
      <c r="D215" s="328"/>
      <c r="E215" s="328"/>
      <c r="F215" s="321">
        <v>2</v>
      </c>
      <c r="G215" s="306"/>
      <c r="H215" s="347" t="s">
        <v>986</v>
      </c>
      <c r="I215" s="347"/>
      <c r="J215" s="347"/>
      <c r="K215" s="361"/>
    </row>
    <row r="216" s="1" customFormat="1" ht="15" customHeight="1">
      <c r="B216" s="360"/>
      <c r="C216" s="328"/>
      <c r="D216" s="328"/>
      <c r="E216" s="328"/>
      <c r="F216" s="321">
        <v>3</v>
      </c>
      <c r="G216" s="306"/>
      <c r="H216" s="347" t="s">
        <v>987</v>
      </c>
      <c r="I216" s="347"/>
      <c r="J216" s="347"/>
      <c r="K216" s="361"/>
    </row>
    <row r="217" s="1" customFormat="1" ht="15" customHeight="1">
      <c r="B217" s="360"/>
      <c r="C217" s="328"/>
      <c r="D217" s="328"/>
      <c r="E217" s="328"/>
      <c r="F217" s="321">
        <v>4</v>
      </c>
      <c r="G217" s="306"/>
      <c r="H217" s="347" t="s">
        <v>988</v>
      </c>
      <c r="I217" s="347"/>
      <c r="J217" s="347"/>
      <c r="K217" s="361"/>
    </row>
    <row r="218" s="1" customFormat="1" ht="12.75" customHeight="1">
      <c r="B218" s="364"/>
      <c r="C218" s="365"/>
      <c r="D218" s="365"/>
      <c r="E218" s="365"/>
      <c r="F218" s="365"/>
      <c r="G218" s="365"/>
      <c r="H218" s="365"/>
      <c r="I218" s="365"/>
      <c r="J218" s="365"/>
      <c r="K218" s="366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HONZA\admin</dc:creator>
  <cp:lastModifiedBy>HONZA\admin</cp:lastModifiedBy>
  <dcterms:created xsi:type="dcterms:W3CDTF">2020-03-15T23:23:14Z</dcterms:created>
  <dcterms:modified xsi:type="dcterms:W3CDTF">2020-03-15T23:23:20Z</dcterms:modified>
</cp:coreProperties>
</file>